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roupaJiří\Desktop\"/>
    </mc:Choice>
  </mc:AlternateContent>
  <bookViews>
    <workbookView xWindow="0" yWindow="0" windowWidth="0" windowHeight="0"/>
  </bookViews>
  <sheets>
    <sheet name="Rekapitulace stavby" sheetId="1" r:id="rId1"/>
    <sheet name="01 - Rozpočet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Rozpočet'!$C$89:$K$176</definedName>
    <definedName name="_xlnm.Print_Area" localSheetId="1">'01 - Rozpočet'!$C$4:$J$39,'01 - Rozpočet'!$C$45:$J$71,'01 - Rozpočet'!$C$77:$J$176</definedName>
    <definedName name="_xlnm.Print_Titles" localSheetId="1">'01 - Rozpočet'!$89:$89</definedName>
    <definedName name="_xlnm.Print_Area" localSheetId="2">'Seznam figur'!$C$4:$G$123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55"/>
  <c i="2" r="J35"/>
  <c i="1" r="AX55"/>
  <c i="2"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25"/>
  <c r="BH125"/>
  <c r="BG125"/>
  <c r="BF125"/>
  <c r="T125"/>
  <c r="T119"/>
  <c r="R125"/>
  <c r="R119"/>
  <c r="P125"/>
  <c r="P119"/>
  <c r="BI120"/>
  <c r="BH120"/>
  <c r="BG120"/>
  <c r="BF120"/>
  <c r="T120"/>
  <c r="R120"/>
  <c r="P120"/>
  <c r="BI118"/>
  <c r="BH118"/>
  <c r="BG118"/>
  <c r="BF118"/>
  <c r="T118"/>
  <c r="R118"/>
  <c r="P118"/>
  <c r="BI111"/>
  <c r="BH111"/>
  <c r="BG111"/>
  <c r="BF111"/>
  <c r="T111"/>
  <c r="R111"/>
  <c r="P111"/>
  <c r="BI104"/>
  <c r="BH104"/>
  <c r="BG104"/>
  <c r="BF104"/>
  <c r="T104"/>
  <c r="R104"/>
  <c r="P104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84"/>
  <c r="E7"/>
  <c r="E48"/>
  <c i="1" r="L50"/>
  <c r="AM50"/>
  <c r="AM49"/>
  <c r="L49"/>
  <c r="AM47"/>
  <c r="L47"/>
  <c r="L45"/>
  <c r="L44"/>
  <c i="2" r="J146"/>
  <c r="J143"/>
  <c r="BK154"/>
  <c r="J170"/>
  <c r="J167"/>
  <c r="BK165"/>
  <c r="J96"/>
  <c r="BK104"/>
  <c r="J153"/>
  <c r="BK159"/>
  <c r="BK153"/>
  <c r="BK158"/>
  <c r="BK120"/>
  <c r="BK134"/>
  <c r="BK93"/>
  <c r="BK149"/>
  <c r="BK138"/>
  <c r="BK137"/>
  <c r="BK168"/>
  <c r="J158"/>
  <c r="J140"/>
  <c r="BK162"/>
  <c r="J168"/>
  <c r="BK146"/>
  <c i="1" r="AS54"/>
  <c i="2" r="BK96"/>
  <c r="J154"/>
  <c r="J165"/>
  <c r="J134"/>
  <c r="BK140"/>
  <c r="J137"/>
  <c r="BK167"/>
  <c r="BK135"/>
  <c r="J162"/>
  <c r="BK111"/>
  <c r="J159"/>
  <c r="J104"/>
  <c r="J149"/>
  <c r="BK152"/>
  <c r="J93"/>
  <c r="J118"/>
  <c r="J125"/>
  <c r="BK170"/>
  <c r="BK143"/>
  <c r="J152"/>
  <c r="J151"/>
  <c r="BK151"/>
  <c r="J135"/>
  <c r="BK125"/>
  <c r="J120"/>
  <c r="J111"/>
  <c r="BK118"/>
  <c r="J138"/>
  <c l="1" r="T92"/>
  <c r="T103"/>
  <c r="R133"/>
  <c r="R142"/>
  <c r="R150"/>
  <c r="BK92"/>
  <c r="R92"/>
  <c r="P103"/>
  <c r="BK133"/>
  <c r="J133"/>
  <c r="J64"/>
  <c r="P133"/>
  <c r="BK150"/>
  <c r="J150"/>
  <c r="J68"/>
  <c r="P150"/>
  <c r="BK166"/>
  <c r="J166"/>
  <c r="J69"/>
  <c r="R166"/>
  <c r="P92"/>
  <c r="P91"/>
  <c r="BK103"/>
  <c r="J103"/>
  <c r="J62"/>
  <c r="R103"/>
  <c r="T133"/>
  <c r="BK142"/>
  <c r="J142"/>
  <c r="J67"/>
  <c r="P142"/>
  <c r="T142"/>
  <c r="T150"/>
  <c r="P166"/>
  <c r="T166"/>
  <c r="BE134"/>
  <c r="BE140"/>
  <c r="BE104"/>
  <c r="BE120"/>
  <c r="BE125"/>
  <c r="BE162"/>
  <c r="F87"/>
  <c r="BE111"/>
  <c r="BE137"/>
  <c r="BE153"/>
  <c r="BE154"/>
  <c r="BE158"/>
  <c r="BE159"/>
  <c r="BK119"/>
  <c r="J119"/>
  <c r="J63"/>
  <c r="J52"/>
  <c r="E80"/>
  <c r="BE135"/>
  <c r="BE167"/>
  <c r="BK139"/>
  <c r="J139"/>
  <c r="J65"/>
  <c r="BE93"/>
  <c r="BE138"/>
  <c r="BE146"/>
  <c r="BE149"/>
  <c r="BE152"/>
  <c r="BE165"/>
  <c r="BE168"/>
  <c r="BK169"/>
  <c r="J169"/>
  <c r="J70"/>
  <c r="BE96"/>
  <c r="BE143"/>
  <c r="BE151"/>
  <c r="BE118"/>
  <c r="BE170"/>
  <c r="J34"/>
  <c i="1" r="AW55"/>
  <c i="2" r="F35"/>
  <c i="1" r="BB55"/>
  <c r="BB54"/>
  <c r="W31"/>
  <c i="2" r="F36"/>
  <c i="1" r="BC55"/>
  <c r="BC54"/>
  <c r="W32"/>
  <c i="2" r="F37"/>
  <c i="1" r="BD55"/>
  <c r="BD54"/>
  <c r="W33"/>
  <c i="2" r="F34"/>
  <c i="1" r="BA55"/>
  <c r="BA54"/>
  <c r="AW54"/>
  <c r="AK30"/>
  <c i="2" l="1" r="P141"/>
  <c r="R141"/>
  <c r="BK91"/>
  <c r="J91"/>
  <c r="J60"/>
  <c r="T141"/>
  <c r="P90"/>
  <c i="1" r="AU55"/>
  <c i="2" r="T91"/>
  <c r="T90"/>
  <c r="R91"/>
  <c r="R90"/>
  <c r="J92"/>
  <c r="J61"/>
  <c r="BK141"/>
  <c r="J141"/>
  <c r="J66"/>
  <c r="J33"/>
  <c i="1" r="AV55"/>
  <c r="AT55"/>
  <c r="W30"/>
  <c r="AX54"/>
  <c i="2" r="F33"/>
  <c i="1" r="AZ55"/>
  <c r="AZ54"/>
  <c r="W29"/>
  <c r="AY54"/>
  <c r="AU54"/>
  <c i="2" l="1" r="BK90"/>
  <c r="J90"/>
  <c r="J59"/>
  <c i="1" r="AV54"/>
  <c r="AK29"/>
  <c i="2" l="1" r="J30"/>
  <c i="1" r="AG55"/>
  <c r="AN55"/>
  <c r="AT54"/>
  <c i="2" l="1"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<sst xmlns="http://schemas.openxmlformats.org/spreadsheetml/2006/main">
  <si>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</si>
  <si>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</si>
  <si>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</si>
  <si>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</si>
  <si>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</si>
  <si>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{1654f5cc-2544-4491-884d-e80c7d21b761}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</si>
  <si>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</si>
  <si>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</si>
  <si>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</si>
  <si>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</si>
  <si>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</si>
  <si>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</si>
  <si>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</si>
  <si>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</si>
  <si>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022_1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</si>
  <si>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</si>
  <si>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</si>
  <si>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Základní škola v Křešicích - výměna okenních otvorů</t>
  </si>
  <si>
    <t>KSO:</t>
  </si>
  <si>
    <t/>
  </si>
  <si>
    <t>CC-CZ:</t>
  </si>
  <si>
    <t>Místo:</t>
  </si>
  <si>
    <t xml:space="preserve"> </t>
  </si>
  <si>
    <t>Datum:</t>
  </si>
  <si>
    <t>7. 12. 2020</t>
  </si>
  <si>
    <t>Zadavatel:</t>
  </si>
  <si>
    <t>IČ:</t>
  </si>
  <si>
    <t>Obec Křešice, Nádražní 84, 41148 Křešice</t>
  </si>
  <si>
    <t>DIČ:</t>
  </si>
  <si>
    <t>Uchazeč:</t>
  </si>
  <si>
    <t>Vyplň údaj</t>
  </si>
  <si>
    <t>Projektant:</t>
  </si>
  <si>
    <t>NORDARCH-ing. Jaromír Matějíček</t>
  </si>
  <si>
    <t>True</t>
  </si>
  <si>
    <t>Zpracovatel:</t>
  </si>
  <si>
    <t>08831548</t>
  </si>
  <si>
    <t>Jiří Kroupa</t>
  </si>
  <si>
    <t>CZ8911282831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</si>
  <si>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</si>
  <si>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</si>
  <si>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</si>
  <si>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</si>
  <si>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</si>
  <si>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</si>
  <si>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</si>
  <si>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</si>
  <si>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</si>
  <si>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</si>
  <si>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</si>
  <si>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</si>
  <si>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</si>
  <si>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</si>
  <si>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</si>
  <si>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</si>
  <si>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</si>
  <si>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</si>
  <si>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</si>
  <si>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</si>
  <si>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</si>
  <si>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</si>
  <si>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</si>
  <si>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</si>
  <si>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</si>
  <si>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</si>
  <si>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</si>
  <si>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</si>
  <si>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</si>
  <si>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</si>
  <si>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</si>
  <si>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</si>
  <si>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</si>
  <si>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</si>
  <si>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</si>
  <si>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</si>
  <si>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</si>
  <si>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</si>
  <si>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</si>
  <si>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</si>
  <si>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</si>
  <si>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</si>
  <si>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Rozpočet</t>
  </si>
  <si>
    <t>STA</t>
  </si>
  <si>
    <t>1</t>
  </si>
  <si>
    <t>{5b23caf4-7ff3-4da3-b6ab-15dbcea1bd3a}</t>
  </si>
  <si>
    <t>2</t>
  </si>
  <si>
    <t>F10</t>
  </si>
  <si>
    <t>FASÁDA 10</t>
  </si>
  <si>
    <t>M2</t>
  </si>
  <si>
    <t>16,56</t>
  </si>
  <si>
    <t>3</t>
  </si>
  <si>
    <t>F11</t>
  </si>
  <si>
    <t>FASÁDA 11</t>
  </si>
  <si>
    <t>29,46</t>
  </si>
  <si>
    <t>KRYCÍ LIST SOUPISU PRACÍ</t>
  </si>
  <si>
    <t>F20</t>
  </si>
  <si>
    <t>FASÁDA 20</t>
  </si>
  <si>
    <t>67,09</t>
  </si>
  <si>
    <t>F4</t>
  </si>
  <si>
    <t>FASÁDA 4</t>
  </si>
  <si>
    <t>126,68</t>
  </si>
  <si>
    <t>F8</t>
  </si>
  <si>
    <t>FASÁDA 8</t>
  </si>
  <si>
    <t>40,73</t>
  </si>
  <si>
    <t>Objekt:</t>
  </si>
  <si>
    <t>01 - Rozpočet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</si>
  <si>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</si>
  <si>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</si>
  <si>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</si>
  <si>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</si>
  <si>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</si>
  <si>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</si>
  <si>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</si>
  <si>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</si>
  <si>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</si>
  <si>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</si>
  <si>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</si>
  <si>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</si>
  <si>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</si>
  <si>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</si>
  <si>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</si>
  <si>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</si>
  <si>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</si>
  <si>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</si>
  <si>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</si>
  <si>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</si>
  <si>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</si>
  <si>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</si>
  <si>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</si>
  <si>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</si>
  <si>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</si>
  <si>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</si>
  <si>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</si>
  <si>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</si>
  <si>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</si>
  <si>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</si>
  <si>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</si>
  <si>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</si>
  <si>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</si>
  <si>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K027</t>
  </si>
  <si>
    <t>D+M skleněných tvárnic ref. výrobek: Luxfera Glassblocks čirá 19x19x8 cm sklo 1908W</t>
  </si>
  <si>
    <t>m2</t>
  </si>
  <si>
    <t>4</t>
  </si>
  <si>
    <t>-835665141</t>
  </si>
  <si>
    <t>VV</t>
  </si>
  <si>
    <t>8,94</t>
  </si>
  <si>
    <t>Součet</t>
  </si>
  <si>
    <t>311273121</t>
  </si>
  <si>
    <t>Zdivo tepelněizolační z pórobetonových tvárnic na tenkovrstvou maltu, pevnost tvárnic do P2, objemová hmotnost do 400 kg/m3,součinitel prostupu tepla U přes 0,18 do 0,22, tl. zdiva 450 mm</t>
  </si>
  <si>
    <t>180785086</t>
  </si>
  <si>
    <t>0,35+0,7+0,35+0,35+0,7"Vybourání stávajících oken a jejich zazdění F20</t>
  </si>
  <si>
    <t>0,45+0,45"Vybourání stávajících oken a jejich zazdění F10</t>
  </si>
  <si>
    <t>1,04*2"F12</t>
  </si>
  <si>
    <t>0,77*2"F9</t>
  </si>
  <si>
    <t>0,354*6"Sestava 6 kusů pevných oken F4</t>
  </si>
  <si>
    <t>6</t>
  </si>
  <si>
    <t>Úpravy povrchů, podlahy a osazování výplní</t>
  </si>
  <si>
    <t>612142001</t>
  </si>
  <si>
    <t>Potažení vnitřních ploch pletivem v ploše nebo pruzích, na plném podkladu sklovláknitým vtlačením do tmelu stěn</t>
  </si>
  <si>
    <t>-108093289</t>
  </si>
  <si>
    <t>612311131</t>
  </si>
  <si>
    <t>Potažení vnitřních ploch štukem tloušťky do 3 mm svislých konstrukcí stěn</t>
  </si>
  <si>
    <t>2074157829</t>
  </si>
  <si>
    <t>5</t>
  </si>
  <si>
    <t>612325302</t>
  </si>
  <si>
    <t>Vápenocementová omítka ostění nebo nadpraží štuková</t>
  </si>
  <si>
    <t>1995897981</t>
  </si>
  <si>
    <t>9</t>
  </si>
  <si>
    <t>Ostatní konstrukce a práce, bourání</t>
  </si>
  <si>
    <t>962081141</t>
  </si>
  <si>
    <t>Bourání zdiva příček nebo vybourání otvorů ze skleněných tvárnic, tl. do 150 mm</t>
  </si>
  <si>
    <t>-1046058008</t>
  </si>
  <si>
    <t>0,94"F20</t>
  </si>
  <si>
    <t>1,95*2"F12</t>
  </si>
  <si>
    <t>2,05*2"F9</t>
  </si>
  <si>
    <t>7</t>
  </si>
  <si>
    <t>968062246</t>
  </si>
  <si>
    <t>Vybourání dřevěných rámů oken s křídly, dveřních zárubní, vrat, stěn, ostění nebo obkladů rámů oken s křídly jednoduchých, plochy do 4 m2</t>
  </si>
  <si>
    <t>1140634622</t>
  </si>
  <si>
    <t>0,35+0,7+0,35"Vybourání stávajících oken a jejich zazdění F20</t>
  </si>
  <si>
    <t>0,35+0,7"Vybourání stávajících oken a montáž nových oken F20</t>
  </si>
  <si>
    <t>3,25+3,25+3,25+3,25"Vybourání stávajících oken a montáž nových oken F11</t>
  </si>
  <si>
    <t>3,25+3,25+3,25+3,25"Vybourání stávajících oken a montáž nových oken F8</t>
  </si>
  <si>
    <t>997</t>
  </si>
  <si>
    <t>Přesun sutě</t>
  </si>
  <si>
    <t>8</t>
  </si>
  <si>
    <t>997013501</t>
  </si>
  <si>
    <t>Odvoz suti a vybouraných hmot na skládku nebo meziskládku se složením, na vzdálenost do 1 km</t>
  </si>
  <si>
    <t>t</t>
  </si>
  <si>
    <t>697596676</t>
  </si>
  <si>
    <t>997013509</t>
  </si>
  <si>
    <t>Odvoz suti a vybouraných hmot na skládku nebo meziskládku se složením, na vzdálenost Příplatek k ceně za každý další i započatý 1 km přes 1 km</t>
  </si>
  <si>
    <t>313442205</t>
  </si>
  <si>
    <t>1,609*10 'Přepočtené koeficientem množství</t>
  </si>
  <si>
    <t>10</t>
  </si>
  <si>
    <t>997013631</t>
  </si>
  <si>
    <t>Poplatek za uložení stavebního odpadu na skládce (skládkovné) směsného stavebního a demoličního zatříděného do Katalogu odpadů pod kódem 17 09 04</t>
  </si>
  <si>
    <t>-1042386525</t>
  </si>
  <si>
    <t>11</t>
  </si>
  <si>
    <t>997221141</t>
  </si>
  <si>
    <t>Vodorovná doprava suti stavebním kolečkem s naložením a se složením ze sypkých materiálů, na vzdálenost do 50 m</t>
  </si>
  <si>
    <t>-2102996622</t>
  </si>
  <si>
    <t>998</t>
  </si>
  <si>
    <t>Přesun hmot</t>
  </si>
  <si>
    <t>12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</si>
  <si>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</si>
  <si>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</si>
  <si>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2119870053</t>
  </si>
  <si>
    <t>PSV</t>
  </si>
  <si>
    <t>Práce a dodávky PSV</t>
  </si>
  <si>
    <t>764</t>
  </si>
  <si>
    <t>Konstrukce klempířské</t>
  </si>
  <si>
    <t>13</t>
  </si>
  <si>
    <t>764002851</t>
  </si>
  <si>
    <t>Demontáž klempířských konstrukcí oplechování parapetů do suti</t>
  </si>
  <si>
    <t>m</t>
  </si>
  <si>
    <t>16</t>
  </si>
  <si>
    <t>-1235047083</t>
  </si>
  <si>
    <t>8*1,8+1,4</t>
  </si>
  <si>
    <t>14</t>
  </si>
  <si>
    <t>764226444</t>
  </si>
  <si>
    <t>Oplechování parapetů z hliníkového plechu rovných celoplošně lepené, bez rohů rš 330 mm</t>
  </si>
  <si>
    <t>857914570</t>
  </si>
  <si>
    <t>998764202</t>
  </si>
  <si>
    <t>Přesun hmot pro konstrukce klempířské stanovený procentní sazbou (%) z ceny vodorovná dopravní vzdálenost do 50 m v objektech výšky přes 6 do 12 m</t>
  </si>
  <si>
    <t>%</t>
  </si>
  <si>
    <t>1648337721</t>
  </si>
  <si>
    <t>766</t>
  </si>
  <si>
    <t>Konstrukce truhlářské</t>
  </si>
  <si>
    <t>766694111</t>
  </si>
  <si>
    <t>Montáž ostatních truhlářských konstrukcí parapetních desek dřevěných nebo plastových šířky do 300 mm, délky do 1000 mm</t>
  </si>
  <si>
    <t>kus</t>
  </si>
  <si>
    <t>754411862</t>
  </si>
  <si>
    <t>17</t>
  </si>
  <si>
    <t>766694112</t>
  </si>
  <si>
    <t>Montáž ostatních truhlářských konstrukcí parapetních desek dřevěných nebo plastových šířky do 300 mm, délky přes 1000 do 1600 mm</t>
  </si>
  <si>
    <t>1952711984</t>
  </si>
  <si>
    <t>18</t>
  </si>
  <si>
    <t>766694113</t>
  </si>
  <si>
    <t>Montáž ostatních truhlářských konstrukcí parapetních desek dřevěných nebo plastových šířky do 300 mm, délky přes 1600 do 2600 mm</t>
  </si>
  <si>
    <t>1357129958</t>
  </si>
  <si>
    <t>19</t>
  </si>
  <si>
    <t>M</t>
  </si>
  <si>
    <t>60794105</t>
  </si>
  <si>
    <t>parapet dřevotřískový vnitřní povrch laminátový š 400mm</t>
  </si>
  <si>
    <t>32</t>
  </si>
  <si>
    <t>-630345295</t>
  </si>
  <si>
    <t>8,000*1,8</t>
  </si>
  <si>
    <t>1,4</t>
  </si>
  <si>
    <t>20</t>
  </si>
  <si>
    <t>60794003</t>
  </si>
  <si>
    <t>parapet dřevotřískový vnitřní povrch laminátový zažehlené hrany</t>
  </si>
  <si>
    <t>sada</t>
  </si>
  <si>
    <t>1874774882</t>
  </si>
  <si>
    <t>K017</t>
  </si>
  <si>
    <t>D+M euro oken obloukových 3,25m2 F11 a F8</t>
  </si>
  <si>
    <t>85650924</t>
  </si>
  <si>
    <t>8"Viz PD Výpis oken ozn. D</t>
  </si>
  <si>
    <t>22</t>
  </si>
  <si>
    <t>K023</t>
  </si>
  <si>
    <t>D+M euro oken otvíravých 3,18m2 F20</t>
  </si>
  <si>
    <t>-1860039261</t>
  </si>
  <si>
    <t>1"Viz PD Výpis oken ozn. I</t>
  </si>
  <si>
    <t>23</t>
  </si>
  <si>
    <t>998766202</t>
  </si>
  <si>
    <t>Přesun hmot pro konstrukce truhlářské stanovený procentní sazbou (%) z ceny vodorovná dopravní vzdálenost do 50 m v objektech výšky přes 6 do 12 m</t>
  </si>
  <si>
    <t>-179857708</t>
  </si>
  <si>
    <t>767</t>
  </si>
  <si>
    <t>Konstrukce zámečnické</t>
  </si>
  <si>
    <t>24</t>
  </si>
  <si>
    <t>K028</t>
  </si>
  <si>
    <t>Repase stávajících mříží u oken</t>
  </si>
  <si>
    <t>1963110043</t>
  </si>
  <si>
    <t>25</t>
  </si>
  <si>
    <t>998767202</t>
  </si>
  <si>
    <t>Přesun hmot pro zámečnické konstrukce stanovený procentní sazbou (%) z ceny vodorovná dopravní vzdálenost do 50 m v objektech výšky přes 6 do 12 m</t>
  </si>
  <si>
    <t>1609379983</t>
  </si>
  <si>
    <t>784</t>
  </si>
  <si>
    <t>Dokončovací práce - malby a tapety</t>
  </si>
  <si>
    <t>26</t>
  </si>
  <si>
    <t>784211101</t>
  </si>
  <si>
    <t>Malby z malířských směsí otěruvzdorných za mokra dvojnásobné, bílé za mokra otěruvzdorné výborně v místnostech výšky do 3,80 m</t>
  </si>
  <si>
    <t>-303631797</t>
  </si>
  <si>
    <t>SEZNAM FIGUR</t>
  </si>
  <si>
    <t>Výměra</t>
  </si>
  <si>
    <t xml:space="preserve"> 01</t>
  </si>
  <si>
    <t>F1</t>
  </si>
  <si>
    <t>FASÁDA 1</t>
  </si>
  <si>
    <t>78,87</t>
  </si>
  <si>
    <t>F12</t>
  </si>
  <si>
    <t>FASÁDA 12</t>
  </si>
  <si>
    <t>37,83</t>
  </si>
  <si>
    <t>F13</t>
  </si>
  <si>
    <t>FASÁDA 13</t>
  </si>
  <si>
    <t>27,2</t>
  </si>
  <si>
    <t>F14</t>
  </si>
  <si>
    <t>FASÁDA 14</t>
  </si>
  <si>
    <t>16,46</t>
  </si>
  <si>
    <t>F15</t>
  </si>
  <si>
    <t>FASÁDA 15</t>
  </si>
  <si>
    <t>36,34</t>
  </si>
  <si>
    <t>F16</t>
  </si>
  <si>
    <t>FASÁDA 16</t>
  </si>
  <si>
    <t>34,51</t>
  </si>
  <si>
    <t>F17</t>
  </si>
  <si>
    <t>FASÁDA 17</t>
  </si>
  <si>
    <t>8,52</t>
  </si>
  <si>
    <t>F18</t>
  </si>
  <si>
    <t>FASÁDA 18</t>
  </si>
  <si>
    <t>8,08</t>
  </si>
  <si>
    <t>F19</t>
  </si>
  <si>
    <t>FASÁDA 19</t>
  </si>
  <si>
    <t>16,6</t>
  </si>
  <si>
    <t>F2</t>
  </si>
  <si>
    <t>FASÁDA 2</t>
  </si>
  <si>
    <t>19,11</t>
  </si>
  <si>
    <t>F21</t>
  </si>
  <si>
    <t>OSTĚNÍ</t>
  </si>
  <si>
    <t>2,68*2*10</t>
  </si>
  <si>
    <t>1,95*2+2,68*2</t>
  </si>
  <si>
    <t>2,68*14*2</t>
  </si>
  <si>
    <t>2,68*4</t>
  </si>
  <si>
    <t>2,68*2+2,2*2</t>
  </si>
  <si>
    <t>1,8*2*4</t>
  </si>
  <si>
    <t>1,5*4+1,5*4</t>
  </si>
  <si>
    <t>1,5*4</t>
  </si>
  <si>
    <t>1,8*8+1,5*12</t>
  </si>
  <si>
    <t>1,8*8</t>
  </si>
  <si>
    <t>1,8*4</t>
  </si>
  <si>
    <t>1,7*2</t>
  </si>
  <si>
    <t>1,7*4</t>
  </si>
  <si>
    <t>2,68*2+1,2*6</t>
  </si>
  <si>
    <t>F22</t>
  </si>
  <si>
    <t>NADPRAŽÍ ROVNÉ</t>
  </si>
  <si>
    <t>1,3*10</t>
  </si>
  <si>
    <t>1,3*2</t>
  </si>
  <si>
    <t>1,3*14</t>
  </si>
  <si>
    <t>1,2+1,8</t>
  </si>
  <si>
    <t>1,2+1,05</t>
  </si>
  <si>
    <t>0,65*2+0,8*2</t>
  </si>
  <si>
    <t>0,6*2</t>
  </si>
  <si>
    <t>0,4*2+0,6*2+0,8*2</t>
  </si>
  <si>
    <t>0,4*2+0,6*2</t>
  </si>
  <si>
    <t>1,25*3</t>
  </si>
  <si>
    <t>1,2+0,4+0,6+0,8</t>
  </si>
  <si>
    <t>F23</t>
  </si>
  <si>
    <t>NAPRAŽÍ OBLOUKOVÉ</t>
  </si>
  <si>
    <t>2,9*4</t>
  </si>
  <si>
    <t>2,7*6</t>
  </si>
  <si>
    <t>F24</t>
  </si>
  <si>
    <t>PARAPETY</t>
  </si>
  <si>
    <t>1,25*10</t>
  </si>
  <si>
    <t>1,4*13</t>
  </si>
  <si>
    <t>1,2+1</t>
  </si>
  <si>
    <t>0,6*2+0,8*2</t>
  </si>
  <si>
    <t>0,3*2+0,6*2+0,7*2</t>
  </si>
  <si>
    <t>0,6*2+0,3*2</t>
  </si>
  <si>
    <t>1,2</t>
  </si>
  <si>
    <t>1,2*2</t>
  </si>
  <si>
    <t>0,3+0,6+0,8+1,2</t>
  </si>
  <si>
    <t>F3</t>
  </si>
  <si>
    <t>FASÁDA 3</t>
  </si>
  <si>
    <t>61,7-3,18-2,28</t>
  </si>
  <si>
    <t>122,98+3,7</t>
  </si>
  <si>
    <t>F5</t>
  </si>
  <si>
    <t>FASÁDA 5</t>
  </si>
  <si>
    <t>84,42</t>
  </si>
  <si>
    <t>F6</t>
  </si>
  <si>
    <t>FASÁDA 6</t>
  </si>
  <si>
    <t>22,36</t>
  </si>
  <si>
    <t>F7</t>
  </si>
  <si>
    <t>FASÁDA 7</t>
  </si>
  <si>
    <t>6,9</t>
  </si>
  <si>
    <t>F9</t>
  </si>
  <si>
    <t>FASÁDA 9</t>
  </si>
  <si>
    <t>23,19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</si>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</sst>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23" xfId="0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/>
    </xf>
    <xf numFmtId="167" fontId="37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35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37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022_1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Základní škola v Křešicích - výměna okenních otvorů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7. 12. 2020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25.6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Obec Křešice, Nádražní 84, 41148 Křešice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NORDARCH-ing. Jaromír Matějíček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>Jiří Kroupa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16.5" customHeight="1">
      <c r="A55" s="111" t="s">
        <v>78</v>
      </c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'01 - Rozpočet'!J30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81</v>
      </c>
      <c r="AR55" s="118"/>
      <c r="AS55" s="119">
        <v>0</v>
      </c>
      <c r="AT55" s="120">
        <f>ROUND(SUM(AV55:AW55),2)</f>
        <v>0</v>
      </c>
      <c r="AU55" s="121">
        <f>'01 - Rozpočet'!P90</f>
        <v>0</v>
      </c>
      <c r="AV55" s="120">
        <f>'01 - Rozpočet'!J33</f>
        <v>0</v>
      </c>
      <c r="AW55" s="120">
        <f>'01 - Rozpočet'!J34</f>
        <v>0</v>
      </c>
      <c r="AX55" s="120">
        <f>'01 - Rozpočet'!J35</f>
        <v>0</v>
      </c>
      <c r="AY55" s="120">
        <f>'01 - Rozpočet'!J36</f>
        <v>0</v>
      </c>
      <c r="AZ55" s="120">
        <f>'01 - Rozpočet'!F33</f>
        <v>0</v>
      </c>
      <c r="BA55" s="120">
        <f>'01 - Rozpočet'!F34</f>
        <v>0</v>
      </c>
      <c r="BB55" s="120">
        <f>'01 - Rozpočet'!F35</f>
        <v>0</v>
      </c>
      <c r="BC55" s="120">
        <f>'01 - Rozpočet'!F36</f>
        <v>0</v>
      </c>
      <c r="BD55" s="122">
        <f>'01 - Rozpočet'!F37</f>
        <v>0</v>
      </c>
      <c r="BE55" s="7"/>
      <c r="BT55" s="123" t="s">
        <v>82</v>
      </c>
      <c r="BV55" s="123" t="s">
        <v>76</v>
      </c>
      <c r="BW55" s="123" t="s">
        <v>83</v>
      </c>
      <c r="BX55" s="123" t="s">
        <v>5</v>
      </c>
      <c r="CL55" s="123" t="s">
        <v>19</v>
      </c>
      <c r="CM55" s="123" t="s">
        <v>84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8uXkn9jAeq/Dky5dHMwvlZJetZUve5AaR2gQKAV5PoZZ5lDon3YOKgyc/dZw2rQpLzy1FSQkz9I2VdX9WL4SWg==" hashValue="4fdSNiGZjczT85sFXeWzRHeBL0iN+V+qMbDtUlRkJYUEva2TLfxnzhKre8chrC2FAWFfzz2Z6N24WhtqXmu5p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Rozpoče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  <c r="AZ2" s="124" t="s">
        <v>85</v>
      </c>
      <c r="BA2" s="124" t="s">
        <v>86</v>
      </c>
      <c r="BB2" s="124" t="s">
        <v>87</v>
      </c>
      <c r="BC2" s="124" t="s">
        <v>88</v>
      </c>
      <c r="BD2" s="124" t="s">
        <v>89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0"/>
      <c r="AT3" s="17" t="s">
        <v>84</v>
      </c>
      <c r="AZ3" s="124" t="s">
        <v>90</v>
      </c>
      <c r="BA3" s="124" t="s">
        <v>91</v>
      </c>
      <c r="BB3" s="124" t="s">
        <v>87</v>
      </c>
      <c r="BC3" s="124" t="s">
        <v>92</v>
      </c>
      <c r="BD3" s="124" t="s">
        <v>89</v>
      </c>
    </row>
    <row r="4" s="1" customFormat="1" ht="24.96" customHeight="1">
      <c r="B4" s="20"/>
      <c r="D4" s="127" t="s">
        <v>93</v>
      </c>
      <c r="L4" s="20"/>
      <c r="M4" s="128" t="s">
        <v>10</v>
      </c>
      <c r="AT4" s="17" t="s">
        <v>4</v>
      </c>
      <c r="AZ4" s="124" t="s">
        <v>94</v>
      </c>
      <c r="BA4" s="124" t="s">
        <v>95</v>
      </c>
      <c r="BB4" s="124" t="s">
        <v>87</v>
      </c>
      <c r="BC4" s="124" t="s">
        <v>96</v>
      </c>
      <c r="BD4" s="124" t="s">
        <v>89</v>
      </c>
    </row>
    <row r="5" s="1" customFormat="1" ht="6.96" customHeight="1">
      <c r="B5" s="20"/>
      <c r="L5" s="20"/>
      <c r="AZ5" s="124" t="s">
        <v>97</v>
      </c>
      <c r="BA5" s="124" t="s">
        <v>98</v>
      </c>
      <c r="BB5" s="124" t="s">
        <v>87</v>
      </c>
      <c r="BC5" s="124" t="s">
        <v>99</v>
      </c>
      <c r="BD5" s="124" t="s">
        <v>89</v>
      </c>
    </row>
    <row r="6" s="1" customFormat="1" ht="12" customHeight="1">
      <c r="B6" s="20"/>
      <c r="D6" s="129" t="s">
        <v>16</v>
      </c>
      <c r="L6" s="20"/>
      <c r="AZ6" s="124" t="s">
        <v>100</v>
      </c>
      <c r="BA6" s="124" t="s">
        <v>101</v>
      </c>
      <c r="BB6" s="124" t="s">
        <v>87</v>
      </c>
      <c r="BC6" s="124" t="s">
        <v>102</v>
      </c>
      <c r="BD6" s="124" t="s">
        <v>89</v>
      </c>
    </row>
    <row r="7" s="1" customFormat="1" ht="16.5" customHeight="1">
      <c r="B7" s="20"/>
      <c r="E7" s="130" t="str">
        <f>'Rekapitulace stavby'!K6</f>
        <v>Základní škola v Křešicích - výměna okenních otvorů</v>
      </c>
      <c r="F7" s="129"/>
      <c r="G7" s="129"/>
      <c r="H7" s="129"/>
      <c r="L7" s="20"/>
    </row>
    <row r="8" s="2" customFormat="1" ht="12" customHeight="1">
      <c r="A8" s="38"/>
      <c r="B8" s="44"/>
      <c r="C8" s="38"/>
      <c r="D8" s="129" t="s">
        <v>103</v>
      </c>
      <c r="E8" s="38"/>
      <c r="F8" s="38"/>
      <c r="G8" s="38"/>
      <c r="H8" s="38"/>
      <c r="I8" s="38"/>
      <c r="J8" s="38"/>
      <c r="K8" s="38"/>
      <c r="L8" s="131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2" t="s">
        <v>104</v>
      </c>
      <c r="F9" s="38"/>
      <c r="G9" s="38"/>
      <c r="H9" s="38"/>
      <c r="I9" s="38"/>
      <c r="J9" s="38"/>
      <c r="K9" s="38"/>
      <c r="L9" s="131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1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29" t="s">
        <v>18</v>
      </c>
      <c r="E11" s="38"/>
      <c r="F11" s="133" t="s">
        <v>19</v>
      </c>
      <c r="G11" s="38"/>
      <c r="H11" s="38"/>
      <c r="I11" s="129" t="s">
        <v>20</v>
      </c>
      <c r="J11" s="133" t="s">
        <v>19</v>
      </c>
      <c r="K11" s="38"/>
      <c r="L11" s="131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9" t="s">
        <v>21</v>
      </c>
      <c r="E12" s="38"/>
      <c r="F12" s="133" t="s">
        <v>22</v>
      </c>
      <c r="G12" s="38"/>
      <c r="H12" s="38"/>
      <c r="I12" s="129" t="s">
        <v>23</v>
      </c>
      <c r="J12" s="134" t="str">
        <f>'Rekapitulace stavby'!AN8</f>
        <v>7. 12. 2020</v>
      </c>
      <c r="K12" s="38"/>
      <c r="L12" s="131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1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29" t="s">
        <v>25</v>
      </c>
      <c r="E14" s="38"/>
      <c r="F14" s="38"/>
      <c r="G14" s="38"/>
      <c r="H14" s="38"/>
      <c r="I14" s="129" t="s">
        <v>26</v>
      </c>
      <c r="J14" s="133" t="s">
        <v>19</v>
      </c>
      <c r="K14" s="38"/>
      <c r="L14" s="131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27</v>
      </c>
      <c r="F15" s="38"/>
      <c r="G15" s="38"/>
      <c r="H15" s="38"/>
      <c r="I15" s="129" t="s">
        <v>28</v>
      </c>
      <c r="J15" s="133" t="s">
        <v>19</v>
      </c>
      <c r="K15" s="38"/>
      <c r="L15" s="13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1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29" t="s">
        <v>29</v>
      </c>
      <c r="E17" s="38"/>
      <c r="F17" s="38"/>
      <c r="G17" s="38"/>
      <c r="H17" s="38"/>
      <c r="I17" s="129" t="s">
        <v>26</v>
      </c>
      <c r="J17" s="33" t="str">
        <f>'Rekapitulace stavby'!AN13</f>
        <v>Vyplň údaj</v>
      </c>
      <c r="K17" s="38"/>
      <c r="L17" s="131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29" t="s">
        <v>28</v>
      </c>
      <c r="J18" s="33" t="str">
        <f>'Rekapitulace stavby'!AN14</f>
        <v>Vyplň údaj</v>
      </c>
      <c r="K18" s="38"/>
      <c r="L18" s="131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1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29" t="s">
        <v>31</v>
      </c>
      <c r="E20" s="38"/>
      <c r="F20" s="38"/>
      <c r="G20" s="38"/>
      <c r="H20" s="38"/>
      <c r="I20" s="129" t="s">
        <v>26</v>
      </c>
      <c r="J20" s="133" t="s">
        <v>19</v>
      </c>
      <c r="K20" s="38"/>
      <c r="L20" s="131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">
        <v>32</v>
      </c>
      <c r="F21" s="38"/>
      <c r="G21" s="38"/>
      <c r="H21" s="38"/>
      <c r="I21" s="129" t="s">
        <v>28</v>
      </c>
      <c r="J21" s="133" t="s">
        <v>19</v>
      </c>
      <c r="K21" s="38"/>
      <c r="L21" s="131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1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29" t="s">
        <v>34</v>
      </c>
      <c r="E23" s="38"/>
      <c r="F23" s="38"/>
      <c r="G23" s="38"/>
      <c r="H23" s="38"/>
      <c r="I23" s="129" t="s">
        <v>26</v>
      </c>
      <c r="J23" s="133" t="s">
        <v>35</v>
      </c>
      <c r="K23" s="38"/>
      <c r="L23" s="131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36</v>
      </c>
      <c r="F24" s="38"/>
      <c r="G24" s="38"/>
      <c r="H24" s="38"/>
      <c r="I24" s="129" t="s">
        <v>28</v>
      </c>
      <c r="J24" s="133" t="s">
        <v>37</v>
      </c>
      <c r="K24" s="38"/>
      <c r="L24" s="131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1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29" t="s">
        <v>38</v>
      </c>
      <c r="E26" s="38"/>
      <c r="F26" s="38"/>
      <c r="G26" s="38"/>
      <c r="H26" s="38"/>
      <c r="I26" s="38"/>
      <c r="J26" s="38"/>
      <c r="K26" s="38"/>
      <c r="L26" s="131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5"/>
      <c r="B27" s="136"/>
      <c r="C27" s="135"/>
      <c r="D27" s="135"/>
      <c r="E27" s="137" t="s">
        <v>19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1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9"/>
      <c r="E29" s="139"/>
      <c r="F29" s="139"/>
      <c r="G29" s="139"/>
      <c r="H29" s="139"/>
      <c r="I29" s="139"/>
      <c r="J29" s="139"/>
      <c r="K29" s="139"/>
      <c r="L29" s="131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0" t="s">
        <v>40</v>
      </c>
      <c r="E30" s="38"/>
      <c r="F30" s="38"/>
      <c r="G30" s="38"/>
      <c r="H30" s="38"/>
      <c r="I30" s="38"/>
      <c r="J30" s="141">
        <f>ROUND(J90, 2)</f>
        <v>0</v>
      </c>
      <c r="K30" s="38"/>
      <c r="L30" s="131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39"/>
      <c r="E31" s="139"/>
      <c r="F31" s="139"/>
      <c r="G31" s="139"/>
      <c r="H31" s="139"/>
      <c r="I31" s="139"/>
      <c r="J31" s="139"/>
      <c r="K31" s="139"/>
      <c r="L31" s="131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2" t="s">
        <v>42</v>
      </c>
      <c r="G32" s="38"/>
      <c r="H32" s="38"/>
      <c r="I32" s="142" t="s">
        <v>41</v>
      </c>
      <c r="J32" s="142" t="s">
        <v>43</v>
      </c>
      <c r="K32" s="38"/>
      <c r="L32" s="131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3" t="s">
        <v>44</v>
      </c>
      <c r="E33" s="129" t="s">
        <v>45</v>
      </c>
      <c r="F33" s="144">
        <f>ROUND((SUM(BE90:BE176)),  2)</f>
        <v>0</v>
      </c>
      <c r="G33" s="38"/>
      <c r="H33" s="38"/>
      <c r="I33" s="145">
        <v>0.20999999999999999</v>
      </c>
      <c r="J33" s="144">
        <f>ROUND(((SUM(BE90:BE176))*I33),  2)</f>
        <v>0</v>
      </c>
      <c r="K33" s="38"/>
      <c r="L33" s="131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29" t="s">
        <v>46</v>
      </c>
      <c r="F34" s="144">
        <f>ROUND((SUM(BF90:BF176)),  2)</f>
        <v>0</v>
      </c>
      <c r="G34" s="38"/>
      <c r="H34" s="38"/>
      <c r="I34" s="145">
        <v>0.14999999999999999</v>
      </c>
      <c r="J34" s="144">
        <f>ROUND(((SUM(BF90:BF176))*I34),  2)</f>
        <v>0</v>
      </c>
      <c r="K34" s="38"/>
      <c r="L34" s="131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9" t="s">
        <v>47</v>
      </c>
      <c r="F35" s="144">
        <f>ROUND((SUM(BG90:BG176)),  2)</f>
        <v>0</v>
      </c>
      <c r="G35" s="38"/>
      <c r="H35" s="38"/>
      <c r="I35" s="145">
        <v>0.20999999999999999</v>
      </c>
      <c r="J35" s="144">
        <f>0</f>
        <v>0</v>
      </c>
      <c r="K35" s="38"/>
      <c r="L35" s="131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29" t="s">
        <v>48</v>
      </c>
      <c r="F36" s="144">
        <f>ROUND((SUM(BH90:BH176)),  2)</f>
        <v>0</v>
      </c>
      <c r="G36" s="38"/>
      <c r="H36" s="38"/>
      <c r="I36" s="145">
        <v>0.14999999999999999</v>
      </c>
      <c r="J36" s="144">
        <f>0</f>
        <v>0</v>
      </c>
      <c r="K36" s="38"/>
      <c r="L36" s="131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29" t="s">
        <v>49</v>
      </c>
      <c r="F37" s="144">
        <f>ROUND((SUM(BI90:BI176)),  2)</f>
        <v>0</v>
      </c>
      <c r="G37" s="38"/>
      <c r="H37" s="38"/>
      <c r="I37" s="145">
        <v>0</v>
      </c>
      <c r="J37" s="144">
        <f>0</f>
        <v>0</v>
      </c>
      <c r="K37" s="38"/>
      <c r="L37" s="131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1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6"/>
      <c r="D39" s="147" t="s">
        <v>50</v>
      </c>
      <c r="E39" s="148"/>
      <c r="F39" s="148"/>
      <c r="G39" s="149" t="s">
        <v>51</v>
      </c>
      <c r="H39" s="150" t="s">
        <v>52</v>
      </c>
      <c r="I39" s="148"/>
      <c r="J39" s="151">
        <f>SUM(J30:J37)</f>
        <v>0</v>
      </c>
      <c r="K39" s="152"/>
      <c r="L39" s="131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105</v>
      </c>
      <c r="D45" s="40"/>
      <c r="E45" s="40"/>
      <c r="F45" s="40"/>
      <c r="G45" s="40"/>
      <c r="H45" s="40"/>
      <c r="I45" s="40"/>
      <c r="J45" s="40"/>
      <c r="K45" s="40"/>
      <c r="L45" s="131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1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1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57" t="str">
        <f>E7</f>
        <v>Základní škola v Křešicích - výměna okenních otvorů</v>
      </c>
      <c r="F48" s="32"/>
      <c r="G48" s="32"/>
      <c r="H48" s="32"/>
      <c r="I48" s="40"/>
      <c r="J48" s="40"/>
      <c r="K48" s="40"/>
      <c r="L48" s="131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103</v>
      </c>
      <c r="D49" s="40"/>
      <c r="E49" s="40"/>
      <c r="F49" s="40"/>
      <c r="G49" s="40"/>
      <c r="H49" s="40"/>
      <c r="I49" s="40"/>
      <c r="J49" s="40"/>
      <c r="K49" s="40"/>
      <c r="L49" s="131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01 - Rozpočet</v>
      </c>
      <c r="F50" s="40"/>
      <c r="G50" s="40"/>
      <c r="H50" s="40"/>
      <c r="I50" s="40"/>
      <c r="J50" s="40"/>
      <c r="K50" s="40"/>
      <c r="L50" s="131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1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7. 12. 2020</v>
      </c>
      <c r="K52" s="40"/>
      <c r="L52" s="131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1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Obec Křešice, Nádražní 84, 41148 Křešice</v>
      </c>
      <c r="G54" s="40"/>
      <c r="H54" s="40"/>
      <c r="I54" s="32" t="s">
        <v>31</v>
      </c>
      <c r="J54" s="36" t="str">
        <f>E21</f>
        <v>NORDARCH-ing. Jaromír Matějíček</v>
      </c>
      <c r="K54" s="40"/>
      <c r="L54" s="131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Jiří Kroupa</v>
      </c>
      <c r="K55" s="40"/>
      <c r="L55" s="131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1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8" t="s">
        <v>106</v>
      </c>
      <c r="D57" s="159"/>
      <c r="E57" s="159"/>
      <c r="F57" s="159"/>
      <c r="G57" s="159"/>
      <c r="H57" s="159"/>
      <c r="I57" s="159"/>
      <c r="J57" s="160" t="s">
        <v>107</v>
      </c>
      <c r="K57" s="159"/>
      <c r="L57" s="131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1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1" t="s">
        <v>72</v>
      </c>
      <c r="D59" s="40"/>
      <c r="E59" s="40"/>
      <c r="F59" s="40"/>
      <c r="G59" s="40"/>
      <c r="H59" s="40"/>
      <c r="I59" s="40"/>
      <c r="J59" s="102">
        <f>J90</f>
        <v>0</v>
      </c>
      <c r="K59" s="40"/>
      <c r="L59" s="131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108</v>
      </c>
    </row>
    <row r="60" s="9" customFormat="1" ht="24.96" customHeight="1">
      <c r="A60" s="9"/>
      <c r="B60" s="162"/>
      <c r="C60" s="163"/>
      <c r="D60" s="164" t="s">
        <v>109</v>
      </c>
      <c r="E60" s="165"/>
      <c r="F60" s="165"/>
      <c r="G60" s="165"/>
      <c r="H60" s="165"/>
      <c r="I60" s="165"/>
      <c r="J60" s="166">
        <f>J91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110</v>
      </c>
      <c r="E61" s="171"/>
      <c r="F61" s="171"/>
      <c r="G61" s="171"/>
      <c r="H61" s="171"/>
      <c r="I61" s="171"/>
      <c r="J61" s="172">
        <f>J92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111</v>
      </c>
      <c r="E62" s="171"/>
      <c r="F62" s="171"/>
      <c r="G62" s="171"/>
      <c r="H62" s="171"/>
      <c r="I62" s="171"/>
      <c r="J62" s="172">
        <f>J103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8"/>
      <c r="C63" s="169"/>
      <c r="D63" s="170" t="s">
        <v>112</v>
      </c>
      <c r="E63" s="171"/>
      <c r="F63" s="171"/>
      <c r="G63" s="171"/>
      <c r="H63" s="171"/>
      <c r="I63" s="171"/>
      <c r="J63" s="172">
        <f>J119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113</v>
      </c>
      <c r="E64" s="171"/>
      <c r="F64" s="171"/>
      <c r="G64" s="171"/>
      <c r="H64" s="171"/>
      <c r="I64" s="171"/>
      <c r="J64" s="172">
        <f>J133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8"/>
      <c r="C65" s="169"/>
      <c r="D65" s="170" t="s">
        <v>114</v>
      </c>
      <c r="E65" s="171"/>
      <c r="F65" s="171"/>
      <c r="G65" s="171"/>
      <c r="H65" s="171"/>
      <c r="I65" s="171"/>
      <c r="J65" s="172">
        <f>J139</f>
        <v>0</v>
      </c>
      <c r="K65" s="169"/>
      <c r="L65" s="17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2"/>
      <c r="C66" s="163"/>
      <c r="D66" s="164" t="s">
        <v>115</v>
      </c>
      <c r="E66" s="165"/>
      <c r="F66" s="165"/>
      <c r="G66" s="165"/>
      <c r="H66" s="165"/>
      <c r="I66" s="165"/>
      <c r="J66" s="166">
        <f>J141</f>
        <v>0</v>
      </c>
      <c r="K66" s="163"/>
      <c r="L66" s="167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8"/>
      <c r="C67" s="169"/>
      <c r="D67" s="170" t="s">
        <v>116</v>
      </c>
      <c r="E67" s="171"/>
      <c r="F67" s="171"/>
      <c r="G67" s="171"/>
      <c r="H67" s="171"/>
      <c r="I67" s="171"/>
      <c r="J67" s="172">
        <f>J142</f>
        <v>0</v>
      </c>
      <c r="K67" s="169"/>
      <c r="L67" s="17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8"/>
      <c r="C68" s="169"/>
      <c r="D68" s="170" t="s">
        <v>117</v>
      </c>
      <c r="E68" s="171"/>
      <c r="F68" s="171"/>
      <c r="G68" s="171"/>
      <c r="H68" s="171"/>
      <c r="I68" s="171"/>
      <c r="J68" s="172">
        <f>J150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8"/>
      <c r="C69" s="169"/>
      <c r="D69" s="170" t="s">
        <v>118</v>
      </c>
      <c r="E69" s="171"/>
      <c r="F69" s="171"/>
      <c r="G69" s="171"/>
      <c r="H69" s="171"/>
      <c r="I69" s="171"/>
      <c r="J69" s="172">
        <f>J166</f>
        <v>0</v>
      </c>
      <c r="K69" s="169"/>
      <c r="L69" s="17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8"/>
      <c r="C70" s="169"/>
      <c r="D70" s="170" t="s">
        <v>119</v>
      </c>
      <c r="E70" s="171"/>
      <c r="F70" s="171"/>
      <c r="G70" s="171"/>
      <c r="H70" s="171"/>
      <c r="I70" s="171"/>
      <c r="J70" s="172">
        <f>J169</f>
        <v>0</v>
      </c>
      <c r="K70" s="169"/>
      <c r="L70" s="17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1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31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="2" customFormat="1" ht="6.96" customHeight="1">
      <c r="A76" s="38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1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4.96" customHeight="1">
      <c r="A77" s="38"/>
      <c r="B77" s="39"/>
      <c r="C77" s="23" t="s">
        <v>120</v>
      </c>
      <c r="D77" s="40"/>
      <c r="E77" s="40"/>
      <c r="F77" s="40"/>
      <c r="G77" s="40"/>
      <c r="H77" s="40"/>
      <c r="I77" s="40"/>
      <c r="J77" s="40"/>
      <c r="K77" s="40"/>
      <c r="L77" s="131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1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16</v>
      </c>
      <c r="D79" s="40"/>
      <c r="E79" s="40"/>
      <c r="F79" s="40"/>
      <c r="G79" s="40"/>
      <c r="H79" s="40"/>
      <c r="I79" s="40"/>
      <c r="J79" s="40"/>
      <c r="K79" s="40"/>
      <c r="L79" s="131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157" t="str">
        <f>E7</f>
        <v>Základní škola v Křešicích - výměna okenních otvorů</v>
      </c>
      <c r="F80" s="32"/>
      <c r="G80" s="32"/>
      <c r="H80" s="32"/>
      <c r="I80" s="40"/>
      <c r="J80" s="40"/>
      <c r="K80" s="40"/>
      <c r="L80" s="131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103</v>
      </c>
      <c r="D81" s="40"/>
      <c r="E81" s="40"/>
      <c r="F81" s="40"/>
      <c r="G81" s="40"/>
      <c r="H81" s="40"/>
      <c r="I81" s="40"/>
      <c r="J81" s="40"/>
      <c r="K81" s="40"/>
      <c r="L81" s="131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69" t="str">
        <f>E9</f>
        <v>01 - Rozpočet</v>
      </c>
      <c r="F82" s="40"/>
      <c r="G82" s="40"/>
      <c r="H82" s="40"/>
      <c r="I82" s="40"/>
      <c r="J82" s="40"/>
      <c r="K82" s="40"/>
      <c r="L82" s="131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1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21</v>
      </c>
      <c r="D84" s="40"/>
      <c r="E84" s="40"/>
      <c r="F84" s="27" t="str">
        <f>F12</f>
        <v xml:space="preserve"> </v>
      </c>
      <c r="G84" s="40"/>
      <c r="H84" s="40"/>
      <c r="I84" s="32" t="s">
        <v>23</v>
      </c>
      <c r="J84" s="72" t="str">
        <f>IF(J12="","",J12)</f>
        <v>7. 12. 2020</v>
      </c>
      <c r="K84" s="40"/>
      <c r="L84" s="131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1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25.65" customHeight="1">
      <c r="A86" s="38"/>
      <c r="B86" s="39"/>
      <c r="C86" s="32" t="s">
        <v>25</v>
      </c>
      <c r="D86" s="40"/>
      <c r="E86" s="40"/>
      <c r="F86" s="27" t="str">
        <f>E15</f>
        <v>Obec Křešice, Nádražní 84, 41148 Křešice</v>
      </c>
      <c r="G86" s="40"/>
      <c r="H86" s="40"/>
      <c r="I86" s="32" t="s">
        <v>31</v>
      </c>
      <c r="J86" s="36" t="str">
        <f>E21</f>
        <v>NORDARCH-ing. Jaromír Matějíček</v>
      </c>
      <c r="K86" s="40"/>
      <c r="L86" s="131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29</v>
      </c>
      <c r="D87" s="40"/>
      <c r="E87" s="40"/>
      <c r="F87" s="27" t="str">
        <f>IF(E18="","",E18)</f>
        <v>Vyplň údaj</v>
      </c>
      <c r="G87" s="40"/>
      <c r="H87" s="40"/>
      <c r="I87" s="32" t="s">
        <v>34</v>
      </c>
      <c r="J87" s="36" t="str">
        <f>E24</f>
        <v>Jiří Kroupa</v>
      </c>
      <c r="K87" s="40"/>
      <c r="L87" s="131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1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1" customFormat="1" ht="29.28" customHeight="1">
      <c r="A89" s="174"/>
      <c r="B89" s="175"/>
      <c r="C89" s="176" t="s">
        <v>121</v>
      </c>
      <c r="D89" s="177" t="s">
        <v>59</v>
      </c>
      <c r="E89" s="177" t="s">
        <v>55</v>
      </c>
      <c r="F89" s="177" t="s">
        <v>56</v>
      </c>
      <c r="G89" s="177" t="s">
        <v>122</v>
      </c>
      <c r="H89" s="177" t="s">
        <v>123</v>
      </c>
      <c r="I89" s="177" t="s">
        <v>124</v>
      </c>
      <c r="J89" s="178" t="s">
        <v>107</v>
      </c>
      <c r="K89" s="179" t="s">
        <v>125</v>
      </c>
      <c r="L89" s="180"/>
      <c r="M89" s="92" t="s">
        <v>19</v>
      </c>
      <c r="N89" s="93" t="s">
        <v>44</v>
      </c>
      <c r="O89" s="93" t="s">
        <v>126</v>
      </c>
      <c r="P89" s="93" t="s">
        <v>127</v>
      </c>
      <c r="Q89" s="93" t="s">
        <v>128</v>
      </c>
      <c r="R89" s="93" t="s">
        <v>129</v>
      </c>
      <c r="S89" s="93" t="s">
        <v>130</v>
      </c>
      <c r="T89" s="94" t="s">
        <v>131</v>
      </c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</row>
    <row r="90" s="2" customFormat="1" ht="22.8" customHeight="1">
      <c r="A90" s="38"/>
      <c r="B90" s="39"/>
      <c r="C90" s="99" t="s">
        <v>132</v>
      </c>
      <c r="D90" s="40"/>
      <c r="E90" s="40"/>
      <c r="F90" s="40"/>
      <c r="G90" s="40"/>
      <c r="H90" s="40"/>
      <c r="I90" s="40"/>
      <c r="J90" s="181">
        <f>BK90</f>
        <v>0</v>
      </c>
      <c r="K90" s="40"/>
      <c r="L90" s="44"/>
      <c r="M90" s="95"/>
      <c r="N90" s="182"/>
      <c r="O90" s="96"/>
      <c r="P90" s="183">
        <f>P91+P141</f>
        <v>0</v>
      </c>
      <c r="Q90" s="96"/>
      <c r="R90" s="183">
        <f>R91+R141</f>
        <v>2.9813392039999997</v>
      </c>
      <c r="S90" s="96"/>
      <c r="T90" s="184">
        <f>T91+T141</f>
        <v>1.609264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73</v>
      </c>
      <c r="AU90" s="17" t="s">
        <v>108</v>
      </c>
      <c r="BK90" s="185">
        <f>BK91+BK141</f>
        <v>0</v>
      </c>
    </row>
    <row r="91" s="12" customFormat="1" ht="25.92" customHeight="1">
      <c r="A91" s="12"/>
      <c r="B91" s="186"/>
      <c r="C91" s="187"/>
      <c r="D91" s="188" t="s">
        <v>73</v>
      </c>
      <c r="E91" s="189" t="s">
        <v>133</v>
      </c>
      <c r="F91" s="189" t="s">
        <v>134</v>
      </c>
      <c r="G91" s="187"/>
      <c r="H91" s="187"/>
      <c r="I91" s="190"/>
      <c r="J91" s="191">
        <f>BK91</f>
        <v>0</v>
      </c>
      <c r="K91" s="187"/>
      <c r="L91" s="192"/>
      <c r="M91" s="193"/>
      <c r="N91" s="194"/>
      <c r="O91" s="194"/>
      <c r="P91" s="195">
        <f>P92+P103+P119+P133+P139</f>
        <v>0</v>
      </c>
      <c r="Q91" s="194"/>
      <c r="R91" s="195">
        <f>R92+R103+R119+R133+R139</f>
        <v>2.8443613144</v>
      </c>
      <c r="S91" s="194"/>
      <c r="T91" s="196">
        <f>T92+T103+T119+T133+T139</f>
        <v>1.582878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7" t="s">
        <v>82</v>
      </c>
      <c r="AT91" s="198" t="s">
        <v>73</v>
      </c>
      <c r="AU91" s="198" t="s">
        <v>74</v>
      </c>
      <c r="AY91" s="197" t="s">
        <v>135</v>
      </c>
      <c r="BK91" s="199">
        <f>BK92+BK103+BK119+BK133+BK139</f>
        <v>0</v>
      </c>
    </row>
    <row r="92" s="12" customFormat="1" ht="22.8" customHeight="1">
      <c r="A92" s="12"/>
      <c r="B92" s="186"/>
      <c r="C92" s="187"/>
      <c r="D92" s="188" t="s">
        <v>73</v>
      </c>
      <c r="E92" s="200" t="s">
        <v>89</v>
      </c>
      <c r="F92" s="200" t="s">
        <v>136</v>
      </c>
      <c r="G92" s="187"/>
      <c r="H92" s="187"/>
      <c r="I92" s="190"/>
      <c r="J92" s="201">
        <f>BK92</f>
        <v>0</v>
      </c>
      <c r="K92" s="187"/>
      <c r="L92" s="192"/>
      <c r="M92" s="193"/>
      <c r="N92" s="194"/>
      <c r="O92" s="194"/>
      <c r="P92" s="195">
        <f>SUM(P93:P102)</f>
        <v>0</v>
      </c>
      <c r="Q92" s="194"/>
      <c r="R92" s="195">
        <f>SUM(R93:R102)</f>
        <v>2.1727712183999999</v>
      </c>
      <c r="S92" s="194"/>
      <c r="T92" s="196">
        <f>SUM(T93:T102)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7" t="s">
        <v>82</v>
      </c>
      <c r="AT92" s="198" t="s">
        <v>73</v>
      </c>
      <c r="AU92" s="198" t="s">
        <v>82</v>
      </c>
      <c r="AY92" s="197" t="s">
        <v>135</v>
      </c>
      <c r="BK92" s="199">
        <f>SUM(BK93:BK102)</f>
        <v>0</v>
      </c>
    </row>
    <row r="93" s="2" customFormat="1" ht="24.15" customHeight="1">
      <c r="A93" s="38"/>
      <c r="B93" s="39"/>
      <c r="C93" s="202" t="s">
        <v>82</v>
      </c>
      <c r="D93" s="202" t="s">
        <v>137</v>
      </c>
      <c r="E93" s="203" t="s">
        <v>138</v>
      </c>
      <c r="F93" s="204" t="s">
        <v>139</v>
      </c>
      <c r="G93" s="205" t="s">
        <v>140</v>
      </c>
      <c r="H93" s="206">
        <v>8.9399999999999995</v>
      </c>
      <c r="I93" s="207"/>
      <c r="J93" s="208">
        <f>ROUND(I93*H93,2)</f>
        <v>0</v>
      </c>
      <c r="K93" s="209"/>
      <c r="L93" s="44"/>
      <c r="M93" s="210" t="s">
        <v>19</v>
      </c>
      <c r="N93" s="211" t="s">
        <v>45</v>
      </c>
      <c r="O93" s="84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4" t="s">
        <v>141</v>
      </c>
      <c r="AT93" s="214" t="s">
        <v>137</v>
      </c>
      <c r="AU93" s="214" t="s">
        <v>84</v>
      </c>
      <c r="AY93" s="17" t="s">
        <v>135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7" t="s">
        <v>82</v>
      </c>
      <c r="BK93" s="215">
        <f>ROUND(I93*H93,2)</f>
        <v>0</v>
      </c>
      <c r="BL93" s="17" t="s">
        <v>141</v>
      </c>
      <c r="BM93" s="214" t="s">
        <v>142</v>
      </c>
    </row>
    <row r="94" s="13" customFormat="1">
      <c r="A94" s="13"/>
      <c r="B94" s="216"/>
      <c r="C94" s="217"/>
      <c r="D94" s="218" t="s">
        <v>143</v>
      </c>
      <c r="E94" s="219" t="s">
        <v>19</v>
      </c>
      <c r="F94" s="220" t="s">
        <v>144</v>
      </c>
      <c r="G94" s="217"/>
      <c r="H94" s="221">
        <v>8.9399999999999995</v>
      </c>
      <c r="I94" s="222"/>
      <c r="J94" s="217"/>
      <c r="K94" s="217"/>
      <c r="L94" s="223"/>
      <c r="M94" s="224"/>
      <c r="N94" s="225"/>
      <c r="O94" s="225"/>
      <c r="P94" s="225"/>
      <c r="Q94" s="225"/>
      <c r="R94" s="225"/>
      <c r="S94" s="225"/>
      <c r="T94" s="22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7" t="s">
        <v>143</v>
      </c>
      <c r="AU94" s="227" t="s">
        <v>84</v>
      </c>
      <c r="AV94" s="13" t="s">
        <v>84</v>
      </c>
      <c r="AW94" s="13" t="s">
        <v>33</v>
      </c>
      <c r="AX94" s="13" t="s">
        <v>74</v>
      </c>
      <c r="AY94" s="227" t="s">
        <v>135</v>
      </c>
    </row>
    <row r="95" s="14" customFormat="1">
      <c r="A95" s="14"/>
      <c r="B95" s="228"/>
      <c r="C95" s="229"/>
      <c r="D95" s="218" t="s">
        <v>143</v>
      </c>
      <c r="E95" s="230" t="s">
        <v>19</v>
      </c>
      <c r="F95" s="231" t="s">
        <v>145</v>
      </c>
      <c r="G95" s="229"/>
      <c r="H95" s="232">
        <v>8.9399999999999995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38" t="s">
        <v>143</v>
      </c>
      <c r="AU95" s="238" t="s">
        <v>84</v>
      </c>
      <c r="AV95" s="14" t="s">
        <v>141</v>
      </c>
      <c r="AW95" s="14" t="s">
        <v>33</v>
      </c>
      <c r="AX95" s="14" t="s">
        <v>82</v>
      </c>
      <c r="AY95" s="238" t="s">
        <v>135</v>
      </c>
    </row>
    <row r="96" s="2" customFormat="1" ht="49.05" customHeight="1">
      <c r="A96" s="38"/>
      <c r="B96" s="39"/>
      <c r="C96" s="202" t="s">
        <v>84</v>
      </c>
      <c r="D96" s="202" t="s">
        <v>137</v>
      </c>
      <c r="E96" s="203" t="s">
        <v>146</v>
      </c>
      <c r="F96" s="204" t="s">
        <v>147</v>
      </c>
      <c r="G96" s="205" t="s">
        <v>140</v>
      </c>
      <c r="H96" s="206">
        <v>9.0939999999999994</v>
      </c>
      <c r="I96" s="207"/>
      <c r="J96" s="208">
        <f>ROUND(I96*H96,2)</f>
        <v>0</v>
      </c>
      <c r="K96" s="209"/>
      <c r="L96" s="44"/>
      <c r="M96" s="210" t="s">
        <v>19</v>
      </c>
      <c r="N96" s="211" t="s">
        <v>45</v>
      </c>
      <c r="O96" s="84"/>
      <c r="P96" s="212">
        <f>O96*H96</f>
        <v>0</v>
      </c>
      <c r="Q96" s="212">
        <v>0.23892360000000001</v>
      </c>
      <c r="R96" s="212">
        <f>Q96*H96</f>
        <v>2.1727712183999999</v>
      </c>
      <c r="S96" s="212">
        <v>0</v>
      </c>
      <c r="T96" s="213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4" t="s">
        <v>141</v>
      </c>
      <c r="AT96" s="214" t="s">
        <v>137</v>
      </c>
      <c r="AU96" s="214" t="s">
        <v>84</v>
      </c>
      <c r="AY96" s="17" t="s">
        <v>135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7" t="s">
        <v>82</v>
      </c>
      <c r="BK96" s="215">
        <f>ROUND(I96*H96,2)</f>
        <v>0</v>
      </c>
      <c r="BL96" s="17" t="s">
        <v>141</v>
      </c>
      <c r="BM96" s="214" t="s">
        <v>148</v>
      </c>
    </row>
    <row r="97" s="13" customFormat="1">
      <c r="A97" s="13"/>
      <c r="B97" s="216"/>
      <c r="C97" s="217"/>
      <c r="D97" s="218" t="s">
        <v>143</v>
      </c>
      <c r="E97" s="219" t="s">
        <v>19</v>
      </c>
      <c r="F97" s="220" t="s">
        <v>149</v>
      </c>
      <c r="G97" s="217"/>
      <c r="H97" s="221">
        <v>2.4500000000000002</v>
      </c>
      <c r="I97" s="222"/>
      <c r="J97" s="217"/>
      <c r="K97" s="217"/>
      <c r="L97" s="223"/>
      <c r="M97" s="224"/>
      <c r="N97" s="225"/>
      <c r="O97" s="225"/>
      <c r="P97" s="225"/>
      <c r="Q97" s="225"/>
      <c r="R97" s="225"/>
      <c r="S97" s="225"/>
      <c r="T97" s="22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7" t="s">
        <v>143</v>
      </c>
      <c r="AU97" s="227" t="s">
        <v>84</v>
      </c>
      <c r="AV97" s="13" t="s">
        <v>84</v>
      </c>
      <c r="AW97" s="13" t="s">
        <v>33</v>
      </c>
      <c r="AX97" s="13" t="s">
        <v>74</v>
      </c>
      <c r="AY97" s="227" t="s">
        <v>135</v>
      </c>
    </row>
    <row r="98" s="13" customFormat="1">
      <c r="A98" s="13"/>
      <c r="B98" s="216"/>
      <c r="C98" s="217"/>
      <c r="D98" s="218" t="s">
        <v>143</v>
      </c>
      <c r="E98" s="219" t="s">
        <v>19</v>
      </c>
      <c r="F98" s="220" t="s">
        <v>150</v>
      </c>
      <c r="G98" s="217"/>
      <c r="H98" s="221">
        <v>0.90000000000000002</v>
      </c>
      <c r="I98" s="222"/>
      <c r="J98" s="217"/>
      <c r="K98" s="217"/>
      <c r="L98" s="223"/>
      <c r="M98" s="224"/>
      <c r="N98" s="225"/>
      <c r="O98" s="225"/>
      <c r="P98" s="225"/>
      <c r="Q98" s="225"/>
      <c r="R98" s="225"/>
      <c r="S98" s="225"/>
      <c r="T98" s="22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7" t="s">
        <v>143</v>
      </c>
      <c r="AU98" s="227" t="s">
        <v>84</v>
      </c>
      <c r="AV98" s="13" t="s">
        <v>84</v>
      </c>
      <c r="AW98" s="13" t="s">
        <v>33</v>
      </c>
      <c r="AX98" s="13" t="s">
        <v>74</v>
      </c>
      <c r="AY98" s="227" t="s">
        <v>135</v>
      </c>
    </row>
    <row r="99" s="13" customFormat="1">
      <c r="A99" s="13"/>
      <c r="B99" s="216"/>
      <c r="C99" s="217"/>
      <c r="D99" s="218" t="s">
        <v>143</v>
      </c>
      <c r="E99" s="219" t="s">
        <v>19</v>
      </c>
      <c r="F99" s="220" t="s">
        <v>151</v>
      </c>
      <c r="G99" s="217"/>
      <c r="H99" s="221">
        <v>2.0800000000000001</v>
      </c>
      <c r="I99" s="222"/>
      <c r="J99" s="217"/>
      <c r="K99" s="217"/>
      <c r="L99" s="223"/>
      <c r="M99" s="224"/>
      <c r="N99" s="225"/>
      <c r="O99" s="225"/>
      <c r="P99" s="225"/>
      <c r="Q99" s="225"/>
      <c r="R99" s="225"/>
      <c r="S99" s="225"/>
      <c r="T99" s="22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7" t="s">
        <v>143</v>
      </c>
      <c r="AU99" s="227" t="s">
        <v>84</v>
      </c>
      <c r="AV99" s="13" t="s">
        <v>84</v>
      </c>
      <c r="AW99" s="13" t="s">
        <v>33</v>
      </c>
      <c r="AX99" s="13" t="s">
        <v>74</v>
      </c>
      <c r="AY99" s="227" t="s">
        <v>135</v>
      </c>
    </row>
    <row r="100" s="13" customFormat="1">
      <c r="A100" s="13"/>
      <c r="B100" s="216"/>
      <c r="C100" s="217"/>
      <c r="D100" s="218" t="s">
        <v>143</v>
      </c>
      <c r="E100" s="219" t="s">
        <v>19</v>
      </c>
      <c r="F100" s="220" t="s">
        <v>152</v>
      </c>
      <c r="G100" s="217"/>
      <c r="H100" s="221">
        <v>1.54</v>
      </c>
      <c r="I100" s="222"/>
      <c r="J100" s="217"/>
      <c r="K100" s="217"/>
      <c r="L100" s="223"/>
      <c r="M100" s="224"/>
      <c r="N100" s="225"/>
      <c r="O100" s="225"/>
      <c r="P100" s="225"/>
      <c r="Q100" s="225"/>
      <c r="R100" s="225"/>
      <c r="S100" s="225"/>
      <c r="T100" s="22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7" t="s">
        <v>143</v>
      </c>
      <c r="AU100" s="227" t="s">
        <v>84</v>
      </c>
      <c r="AV100" s="13" t="s">
        <v>84</v>
      </c>
      <c r="AW100" s="13" t="s">
        <v>33</v>
      </c>
      <c r="AX100" s="13" t="s">
        <v>74</v>
      </c>
      <c r="AY100" s="227" t="s">
        <v>135</v>
      </c>
    </row>
    <row r="101" s="13" customFormat="1">
      <c r="A101" s="13"/>
      <c r="B101" s="216"/>
      <c r="C101" s="217"/>
      <c r="D101" s="218" t="s">
        <v>143</v>
      </c>
      <c r="E101" s="219" t="s">
        <v>19</v>
      </c>
      <c r="F101" s="220" t="s">
        <v>153</v>
      </c>
      <c r="G101" s="217"/>
      <c r="H101" s="221">
        <v>2.1240000000000001</v>
      </c>
      <c r="I101" s="222"/>
      <c r="J101" s="217"/>
      <c r="K101" s="217"/>
      <c r="L101" s="223"/>
      <c r="M101" s="224"/>
      <c r="N101" s="225"/>
      <c r="O101" s="225"/>
      <c r="P101" s="225"/>
      <c r="Q101" s="225"/>
      <c r="R101" s="225"/>
      <c r="S101" s="225"/>
      <c r="T101" s="22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7" t="s">
        <v>143</v>
      </c>
      <c r="AU101" s="227" t="s">
        <v>84</v>
      </c>
      <c r="AV101" s="13" t="s">
        <v>84</v>
      </c>
      <c r="AW101" s="13" t="s">
        <v>33</v>
      </c>
      <c r="AX101" s="13" t="s">
        <v>74</v>
      </c>
      <c r="AY101" s="227" t="s">
        <v>135</v>
      </c>
    </row>
    <row r="102" s="14" customFormat="1">
      <c r="A102" s="14"/>
      <c r="B102" s="228"/>
      <c r="C102" s="229"/>
      <c r="D102" s="218" t="s">
        <v>143</v>
      </c>
      <c r="E102" s="230" t="s">
        <v>19</v>
      </c>
      <c r="F102" s="231" t="s">
        <v>145</v>
      </c>
      <c r="G102" s="229"/>
      <c r="H102" s="232">
        <v>9.0939999999999994</v>
      </c>
      <c r="I102" s="233"/>
      <c r="J102" s="229"/>
      <c r="K102" s="229"/>
      <c r="L102" s="234"/>
      <c r="M102" s="235"/>
      <c r="N102" s="236"/>
      <c r="O102" s="236"/>
      <c r="P102" s="236"/>
      <c r="Q102" s="236"/>
      <c r="R102" s="236"/>
      <c r="S102" s="236"/>
      <c r="T102" s="23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38" t="s">
        <v>143</v>
      </c>
      <c r="AU102" s="238" t="s">
        <v>84</v>
      </c>
      <c r="AV102" s="14" t="s">
        <v>141</v>
      </c>
      <c r="AW102" s="14" t="s">
        <v>33</v>
      </c>
      <c r="AX102" s="14" t="s">
        <v>82</v>
      </c>
      <c r="AY102" s="238" t="s">
        <v>135</v>
      </c>
    </row>
    <row r="103" s="12" customFormat="1" ht="22.8" customHeight="1">
      <c r="A103" s="12"/>
      <c r="B103" s="186"/>
      <c r="C103" s="187"/>
      <c r="D103" s="188" t="s">
        <v>73</v>
      </c>
      <c r="E103" s="200" t="s">
        <v>154</v>
      </c>
      <c r="F103" s="200" t="s">
        <v>155</v>
      </c>
      <c r="G103" s="187"/>
      <c r="H103" s="187"/>
      <c r="I103" s="190"/>
      <c r="J103" s="201">
        <f>BK103</f>
        <v>0</v>
      </c>
      <c r="K103" s="187"/>
      <c r="L103" s="192"/>
      <c r="M103" s="193"/>
      <c r="N103" s="194"/>
      <c r="O103" s="194"/>
      <c r="P103" s="195">
        <f>SUM(P104:P118)</f>
        <v>0</v>
      </c>
      <c r="Q103" s="194"/>
      <c r="R103" s="195">
        <f>SUM(R104:R118)</f>
        <v>0.67159009599999997</v>
      </c>
      <c r="S103" s="194"/>
      <c r="T103" s="196">
        <f>SUM(T104:T118)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7" t="s">
        <v>82</v>
      </c>
      <c r="AT103" s="198" t="s">
        <v>73</v>
      </c>
      <c r="AU103" s="198" t="s">
        <v>82</v>
      </c>
      <c r="AY103" s="197" t="s">
        <v>135</v>
      </c>
      <c r="BK103" s="199">
        <f>SUM(BK104:BK118)</f>
        <v>0</v>
      </c>
    </row>
    <row r="104" s="2" customFormat="1" ht="37.8" customHeight="1">
      <c r="A104" s="38"/>
      <c r="B104" s="39"/>
      <c r="C104" s="202" t="s">
        <v>89</v>
      </c>
      <c r="D104" s="202" t="s">
        <v>137</v>
      </c>
      <c r="E104" s="203" t="s">
        <v>156</v>
      </c>
      <c r="F104" s="204" t="s">
        <v>157</v>
      </c>
      <c r="G104" s="205" t="s">
        <v>140</v>
      </c>
      <c r="H104" s="206">
        <v>9.0939999999999994</v>
      </c>
      <c r="I104" s="207"/>
      <c r="J104" s="208">
        <f>ROUND(I104*H104,2)</f>
        <v>0</v>
      </c>
      <c r="K104" s="209"/>
      <c r="L104" s="44"/>
      <c r="M104" s="210" t="s">
        <v>19</v>
      </c>
      <c r="N104" s="211" t="s">
        <v>45</v>
      </c>
      <c r="O104" s="84"/>
      <c r="P104" s="212">
        <f>O104*H104</f>
        <v>0</v>
      </c>
      <c r="Q104" s="212">
        <v>0.0043839999999999999</v>
      </c>
      <c r="R104" s="212">
        <f>Q104*H104</f>
        <v>0.039868095999999999</v>
      </c>
      <c r="S104" s="212">
        <v>0</v>
      </c>
      <c r="T104" s="213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4" t="s">
        <v>141</v>
      </c>
      <c r="AT104" s="214" t="s">
        <v>137</v>
      </c>
      <c r="AU104" s="214" t="s">
        <v>84</v>
      </c>
      <c r="AY104" s="17" t="s">
        <v>135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7" t="s">
        <v>82</v>
      </c>
      <c r="BK104" s="215">
        <f>ROUND(I104*H104,2)</f>
        <v>0</v>
      </c>
      <c r="BL104" s="17" t="s">
        <v>141</v>
      </c>
      <c r="BM104" s="214" t="s">
        <v>158</v>
      </c>
    </row>
    <row r="105" s="13" customFormat="1">
      <c r="A105" s="13"/>
      <c r="B105" s="216"/>
      <c r="C105" s="217"/>
      <c r="D105" s="218" t="s">
        <v>143</v>
      </c>
      <c r="E105" s="219" t="s">
        <v>19</v>
      </c>
      <c r="F105" s="220" t="s">
        <v>149</v>
      </c>
      <c r="G105" s="217"/>
      <c r="H105" s="221">
        <v>2.4500000000000002</v>
      </c>
      <c r="I105" s="222"/>
      <c r="J105" s="217"/>
      <c r="K105" s="217"/>
      <c r="L105" s="223"/>
      <c r="M105" s="224"/>
      <c r="N105" s="225"/>
      <c r="O105" s="225"/>
      <c r="P105" s="225"/>
      <c r="Q105" s="225"/>
      <c r="R105" s="225"/>
      <c r="S105" s="225"/>
      <c r="T105" s="22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7" t="s">
        <v>143</v>
      </c>
      <c r="AU105" s="227" t="s">
        <v>84</v>
      </c>
      <c r="AV105" s="13" t="s">
        <v>84</v>
      </c>
      <c r="AW105" s="13" t="s">
        <v>33</v>
      </c>
      <c r="AX105" s="13" t="s">
        <v>74</v>
      </c>
      <c r="AY105" s="227" t="s">
        <v>135</v>
      </c>
    </row>
    <row r="106" s="13" customFormat="1">
      <c r="A106" s="13"/>
      <c r="B106" s="216"/>
      <c r="C106" s="217"/>
      <c r="D106" s="218" t="s">
        <v>143</v>
      </c>
      <c r="E106" s="219" t="s">
        <v>19</v>
      </c>
      <c r="F106" s="220" t="s">
        <v>150</v>
      </c>
      <c r="G106" s="217"/>
      <c r="H106" s="221">
        <v>0.90000000000000002</v>
      </c>
      <c r="I106" s="222"/>
      <c r="J106" s="217"/>
      <c r="K106" s="217"/>
      <c r="L106" s="223"/>
      <c r="M106" s="224"/>
      <c r="N106" s="225"/>
      <c r="O106" s="225"/>
      <c r="P106" s="225"/>
      <c r="Q106" s="225"/>
      <c r="R106" s="225"/>
      <c r="S106" s="225"/>
      <c r="T106" s="22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7" t="s">
        <v>143</v>
      </c>
      <c r="AU106" s="227" t="s">
        <v>84</v>
      </c>
      <c r="AV106" s="13" t="s">
        <v>84</v>
      </c>
      <c r="AW106" s="13" t="s">
        <v>33</v>
      </c>
      <c r="AX106" s="13" t="s">
        <v>74</v>
      </c>
      <c r="AY106" s="227" t="s">
        <v>135</v>
      </c>
    </row>
    <row r="107" s="13" customFormat="1">
      <c r="A107" s="13"/>
      <c r="B107" s="216"/>
      <c r="C107" s="217"/>
      <c r="D107" s="218" t="s">
        <v>143</v>
      </c>
      <c r="E107" s="219" t="s">
        <v>19</v>
      </c>
      <c r="F107" s="220" t="s">
        <v>151</v>
      </c>
      <c r="G107" s="217"/>
      <c r="H107" s="221">
        <v>2.0800000000000001</v>
      </c>
      <c r="I107" s="222"/>
      <c r="J107" s="217"/>
      <c r="K107" s="217"/>
      <c r="L107" s="223"/>
      <c r="M107" s="224"/>
      <c r="N107" s="225"/>
      <c r="O107" s="225"/>
      <c r="P107" s="225"/>
      <c r="Q107" s="225"/>
      <c r="R107" s="225"/>
      <c r="S107" s="225"/>
      <c r="T107" s="22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7" t="s">
        <v>143</v>
      </c>
      <c r="AU107" s="227" t="s">
        <v>84</v>
      </c>
      <c r="AV107" s="13" t="s">
        <v>84</v>
      </c>
      <c r="AW107" s="13" t="s">
        <v>33</v>
      </c>
      <c r="AX107" s="13" t="s">
        <v>74</v>
      </c>
      <c r="AY107" s="227" t="s">
        <v>135</v>
      </c>
    </row>
    <row r="108" s="13" customFormat="1">
      <c r="A108" s="13"/>
      <c r="B108" s="216"/>
      <c r="C108" s="217"/>
      <c r="D108" s="218" t="s">
        <v>143</v>
      </c>
      <c r="E108" s="219" t="s">
        <v>19</v>
      </c>
      <c r="F108" s="220" t="s">
        <v>152</v>
      </c>
      <c r="G108" s="217"/>
      <c r="H108" s="221">
        <v>1.54</v>
      </c>
      <c r="I108" s="222"/>
      <c r="J108" s="217"/>
      <c r="K108" s="217"/>
      <c r="L108" s="223"/>
      <c r="M108" s="224"/>
      <c r="N108" s="225"/>
      <c r="O108" s="225"/>
      <c r="P108" s="225"/>
      <c r="Q108" s="225"/>
      <c r="R108" s="225"/>
      <c r="S108" s="225"/>
      <c r="T108" s="22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7" t="s">
        <v>143</v>
      </c>
      <c r="AU108" s="227" t="s">
        <v>84</v>
      </c>
      <c r="AV108" s="13" t="s">
        <v>84</v>
      </c>
      <c r="AW108" s="13" t="s">
        <v>33</v>
      </c>
      <c r="AX108" s="13" t="s">
        <v>74</v>
      </c>
      <c r="AY108" s="227" t="s">
        <v>135</v>
      </c>
    </row>
    <row r="109" s="13" customFormat="1">
      <c r="A109" s="13"/>
      <c r="B109" s="216"/>
      <c r="C109" s="217"/>
      <c r="D109" s="218" t="s">
        <v>143</v>
      </c>
      <c r="E109" s="219" t="s">
        <v>19</v>
      </c>
      <c r="F109" s="220" t="s">
        <v>153</v>
      </c>
      <c r="G109" s="217"/>
      <c r="H109" s="221">
        <v>2.1240000000000001</v>
      </c>
      <c r="I109" s="222"/>
      <c r="J109" s="217"/>
      <c r="K109" s="217"/>
      <c r="L109" s="223"/>
      <c r="M109" s="224"/>
      <c r="N109" s="225"/>
      <c r="O109" s="225"/>
      <c r="P109" s="225"/>
      <c r="Q109" s="225"/>
      <c r="R109" s="225"/>
      <c r="S109" s="225"/>
      <c r="T109" s="22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7" t="s">
        <v>143</v>
      </c>
      <c r="AU109" s="227" t="s">
        <v>84</v>
      </c>
      <c r="AV109" s="13" t="s">
        <v>84</v>
      </c>
      <c r="AW109" s="13" t="s">
        <v>33</v>
      </c>
      <c r="AX109" s="13" t="s">
        <v>74</v>
      </c>
      <c r="AY109" s="227" t="s">
        <v>135</v>
      </c>
    </row>
    <row r="110" s="14" customFormat="1">
      <c r="A110" s="14"/>
      <c r="B110" s="228"/>
      <c r="C110" s="229"/>
      <c r="D110" s="218" t="s">
        <v>143</v>
      </c>
      <c r="E110" s="230" t="s">
        <v>19</v>
      </c>
      <c r="F110" s="231" t="s">
        <v>145</v>
      </c>
      <c r="G110" s="229"/>
      <c r="H110" s="232">
        <v>9.0939999999999994</v>
      </c>
      <c r="I110" s="233"/>
      <c r="J110" s="229"/>
      <c r="K110" s="229"/>
      <c r="L110" s="234"/>
      <c r="M110" s="235"/>
      <c r="N110" s="236"/>
      <c r="O110" s="236"/>
      <c r="P110" s="236"/>
      <c r="Q110" s="236"/>
      <c r="R110" s="236"/>
      <c r="S110" s="236"/>
      <c r="T110" s="23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38" t="s">
        <v>143</v>
      </c>
      <c r="AU110" s="238" t="s">
        <v>84</v>
      </c>
      <c r="AV110" s="14" t="s">
        <v>141</v>
      </c>
      <c r="AW110" s="14" t="s">
        <v>33</v>
      </c>
      <c r="AX110" s="14" t="s">
        <v>82</v>
      </c>
      <c r="AY110" s="238" t="s">
        <v>135</v>
      </c>
    </row>
    <row r="111" s="2" customFormat="1" ht="24.15" customHeight="1">
      <c r="A111" s="38"/>
      <c r="B111" s="39"/>
      <c r="C111" s="202" t="s">
        <v>141</v>
      </c>
      <c r="D111" s="202" t="s">
        <v>137</v>
      </c>
      <c r="E111" s="203" t="s">
        <v>159</v>
      </c>
      <c r="F111" s="204" t="s">
        <v>160</v>
      </c>
      <c r="G111" s="205" t="s">
        <v>140</v>
      </c>
      <c r="H111" s="206">
        <v>9.0939999999999994</v>
      </c>
      <c r="I111" s="207"/>
      <c r="J111" s="208">
        <f>ROUND(I111*H111,2)</f>
        <v>0</v>
      </c>
      <c r="K111" s="209"/>
      <c r="L111" s="44"/>
      <c r="M111" s="210" t="s">
        <v>19</v>
      </c>
      <c r="N111" s="211" t="s">
        <v>45</v>
      </c>
      <c r="O111" s="84"/>
      <c r="P111" s="212">
        <f>O111*H111</f>
        <v>0</v>
      </c>
      <c r="Q111" s="212">
        <v>0.0030000000000000001</v>
      </c>
      <c r="R111" s="212">
        <f>Q111*H111</f>
        <v>0.027281999999999997</v>
      </c>
      <c r="S111" s="212">
        <v>0</v>
      </c>
      <c r="T111" s="213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4" t="s">
        <v>141</v>
      </c>
      <c r="AT111" s="214" t="s">
        <v>137</v>
      </c>
      <c r="AU111" s="214" t="s">
        <v>84</v>
      </c>
      <c r="AY111" s="17" t="s">
        <v>135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7" t="s">
        <v>82</v>
      </c>
      <c r="BK111" s="215">
        <f>ROUND(I111*H111,2)</f>
        <v>0</v>
      </c>
      <c r="BL111" s="17" t="s">
        <v>141</v>
      </c>
      <c r="BM111" s="214" t="s">
        <v>161</v>
      </c>
    </row>
    <row r="112" s="13" customFormat="1">
      <c r="A112" s="13"/>
      <c r="B112" s="216"/>
      <c r="C112" s="217"/>
      <c r="D112" s="218" t="s">
        <v>143</v>
      </c>
      <c r="E112" s="219" t="s">
        <v>19</v>
      </c>
      <c r="F112" s="220" t="s">
        <v>149</v>
      </c>
      <c r="G112" s="217"/>
      <c r="H112" s="221">
        <v>2.4500000000000002</v>
      </c>
      <c r="I112" s="222"/>
      <c r="J112" s="217"/>
      <c r="K112" s="217"/>
      <c r="L112" s="223"/>
      <c r="M112" s="224"/>
      <c r="N112" s="225"/>
      <c r="O112" s="225"/>
      <c r="P112" s="225"/>
      <c r="Q112" s="225"/>
      <c r="R112" s="225"/>
      <c r="S112" s="225"/>
      <c r="T112" s="22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7" t="s">
        <v>143</v>
      </c>
      <c r="AU112" s="227" t="s">
        <v>84</v>
      </c>
      <c r="AV112" s="13" t="s">
        <v>84</v>
      </c>
      <c r="AW112" s="13" t="s">
        <v>33</v>
      </c>
      <c r="AX112" s="13" t="s">
        <v>74</v>
      </c>
      <c r="AY112" s="227" t="s">
        <v>135</v>
      </c>
    </row>
    <row r="113" s="13" customFormat="1">
      <c r="A113" s="13"/>
      <c r="B113" s="216"/>
      <c r="C113" s="217"/>
      <c r="D113" s="218" t="s">
        <v>143</v>
      </c>
      <c r="E113" s="219" t="s">
        <v>19</v>
      </c>
      <c r="F113" s="220" t="s">
        <v>150</v>
      </c>
      <c r="G113" s="217"/>
      <c r="H113" s="221">
        <v>0.90000000000000002</v>
      </c>
      <c r="I113" s="222"/>
      <c r="J113" s="217"/>
      <c r="K113" s="217"/>
      <c r="L113" s="223"/>
      <c r="M113" s="224"/>
      <c r="N113" s="225"/>
      <c r="O113" s="225"/>
      <c r="P113" s="225"/>
      <c r="Q113" s="225"/>
      <c r="R113" s="225"/>
      <c r="S113" s="225"/>
      <c r="T113" s="22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7" t="s">
        <v>143</v>
      </c>
      <c r="AU113" s="227" t="s">
        <v>84</v>
      </c>
      <c r="AV113" s="13" t="s">
        <v>84</v>
      </c>
      <c r="AW113" s="13" t="s">
        <v>33</v>
      </c>
      <c r="AX113" s="13" t="s">
        <v>74</v>
      </c>
      <c r="AY113" s="227" t="s">
        <v>135</v>
      </c>
    </row>
    <row r="114" s="13" customFormat="1">
      <c r="A114" s="13"/>
      <c r="B114" s="216"/>
      <c r="C114" s="217"/>
      <c r="D114" s="218" t="s">
        <v>143</v>
      </c>
      <c r="E114" s="219" t="s">
        <v>19</v>
      </c>
      <c r="F114" s="220" t="s">
        <v>151</v>
      </c>
      <c r="G114" s="217"/>
      <c r="H114" s="221">
        <v>2.0800000000000001</v>
      </c>
      <c r="I114" s="222"/>
      <c r="J114" s="217"/>
      <c r="K114" s="217"/>
      <c r="L114" s="223"/>
      <c r="M114" s="224"/>
      <c r="N114" s="225"/>
      <c r="O114" s="225"/>
      <c r="P114" s="225"/>
      <c r="Q114" s="225"/>
      <c r="R114" s="225"/>
      <c r="S114" s="225"/>
      <c r="T114" s="22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7" t="s">
        <v>143</v>
      </c>
      <c r="AU114" s="227" t="s">
        <v>84</v>
      </c>
      <c r="AV114" s="13" t="s">
        <v>84</v>
      </c>
      <c r="AW114" s="13" t="s">
        <v>33</v>
      </c>
      <c r="AX114" s="13" t="s">
        <v>74</v>
      </c>
      <c r="AY114" s="227" t="s">
        <v>135</v>
      </c>
    </row>
    <row r="115" s="13" customFormat="1">
      <c r="A115" s="13"/>
      <c r="B115" s="216"/>
      <c r="C115" s="217"/>
      <c r="D115" s="218" t="s">
        <v>143</v>
      </c>
      <c r="E115" s="219" t="s">
        <v>19</v>
      </c>
      <c r="F115" s="220" t="s">
        <v>152</v>
      </c>
      <c r="G115" s="217"/>
      <c r="H115" s="221">
        <v>1.54</v>
      </c>
      <c r="I115" s="222"/>
      <c r="J115" s="217"/>
      <c r="K115" s="217"/>
      <c r="L115" s="223"/>
      <c r="M115" s="224"/>
      <c r="N115" s="225"/>
      <c r="O115" s="225"/>
      <c r="P115" s="225"/>
      <c r="Q115" s="225"/>
      <c r="R115" s="225"/>
      <c r="S115" s="225"/>
      <c r="T115" s="22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7" t="s">
        <v>143</v>
      </c>
      <c r="AU115" s="227" t="s">
        <v>84</v>
      </c>
      <c r="AV115" s="13" t="s">
        <v>84</v>
      </c>
      <c r="AW115" s="13" t="s">
        <v>33</v>
      </c>
      <c r="AX115" s="13" t="s">
        <v>74</v>
      </c>
      <c r="AY115" s="227" t="s">
        <v>135</v>
      </c>
    </row>
    <row r="116" s="13" customFormat="1">
      <c r="A116" s="13"/>
      <c r="B116" s="216"/>
      <c r="C116" s="217"/>
      <c r="D116" s="218" t="s">
        <v>143</v>
      </c>
      <c r="E116" s="219" t="s">
        <v>19</v>
      </c>
      <c r="F116" s="220" t="s">
        <v>153</v>
      </c>
      <c r="G116" s="217"/>
      <c r="H116" s="221">
        <v>2.1240000000000001</v>
      </c>
      <c r="I116" s="222"/>
      <c r="J116" s="217"/>
      <c r="K116" s="217"/>
      <c r="L116" s="223"/>
      <c r="M116" s="224"/>
      <c r="N116" s="225"/>
      <c r="O116" s="225"/>
      <c r="P116" s="225"/>
      <c r="Q116" s="225"/>
      <c r="R116" s="225"/>
      <c r="S116" s="225"/>
      <c r="T116" s="22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7" t="s">
        <v>143</v>
      </c>
      <c r="AU116" s="227" t="s">
        <v>84</v>
      </c>
      <c r="AV116" s="13" t="s">
        <v>84</v>
      </c>
      <c r="AW116" s="13" t="s">
        <v>33</v>
      </c>
      <c r="AX116" s="13" t="s">
        <v>74</v>
      </c>
      <c r="AY116" s="227" t="s">
        <v>135</v>
      </c>
    </row>
    <row r="117" s="14" customFormat="1">
      <c r="A117" s="14"/>
      <c r="B117" s="228"/>
      <c r="C117" s="229"/>
      <c r="D117" s="218" t="s">
        <v>143</v>
      </c>
      <c r="E117" s="230" t="s">
        <v>19</v>
      </c>
      <c r="F117" s="231" t="s">
        <v>145</v>
      </c>
      <c r="G117" s="229"/>
      <c r="H117" s="232">
        <v>9.0939999999999994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8" t="s">
        <v>143</v>
      </c>
      <c r="AU117" s="238" t="s">
        <v>84</v>
      </c>
      <c r="AV117" s="14" t="s">
        <v>141</v>
      </c>
      <c r="AW117" s="14" t="s">
        <v>33</v>
      </c>
      <c r="AX117" s="14" t="s">
        <v>82</v>
      </c>
      <c r="AY117" s="238" t="s">
        <v>135</v>
      </c>
    </row>
    <row r="118" s="2" customFormat="1" ht="24.15" customHeight="1">
      <c r="A118" s="38"/>
      <c r="B118" s="39"/>
      <c r="C118" s="202" t="s">
        <v>162</v>
      </c>
      <c r="D118" s="202" t="s">
        <v>137</v>
      </c>
      <c r="E118" s="203" t="s">
        <v>163</v>
      </c>
      <c r="F118" s="204" t="s">
        <v>164</v>
      </c>
      <c r="G118" s="205" t="s">
        <v>140</v>
      </c>
      <c r="H118" s="206">
        <v>18</v>
      </c>
      <c r="I118" s="207"/>
      <c r="J118" s="208">
        <f>ROUND(I118*H118,2)</f>
        <v>0</v>
      </c>
      <c r="K118" s="209"/>
      <c r="L118" s="44"/>
      <c r="M118" s="210" t="s">
        <v>19</v>
      </c>
      <c r="N118" s="211" t="s">
        <v>45</v>
      </c>
      <c r="O118" s="84"/>
      <c r="P118" s="212">
        <f>O118*H118</f>
        <v>0</v>
      </c>
      <c r="Q118" s="212">
        <v>0.033579999999999999</v>
      </c>
      <c r="R118" s="212">
        <f>Q118*H118</f>
        <v>0.60443999999999998</v>
      </c>
      <c r="S118" s="212">
        <v>0</v>
      </c>
      <c r="T118" s="213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4" t="s">
        <v>141</v>
      </c>
      <c r="AT118" s="214" t="s">
        <v>137</v>
      </c>
      <c r="AU118" s="214" t="s">
        <v>84</v>
      </c>
      <c r="AY118" s="17" t="s">
        <v>135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7" t="s">
        <v>82</v>
      </c>
      <c r="BK118" s="215">
        <f>ROUND(I118*H118,2)</f>
        <v>0</v>
      </c>
      <c r="BL118" s="17" t="s">
        <v>141</v>
      </c>
      <c r="BM118" s="214" t="s">
        <v>165</v>
      </c>
    </row>
    <row r="119" s="12" customFormat="1" ht="22.8" customHeight="1">
      <c r="A119" s="12"/>
      <c r="B119" s="186"/>
      <c r="C119" s="187"/>
      <c r="D119" s="188" t="s">
        <v>73</v>
      </c>
      <c r="E119" s="200" t="s">
        <v>166</v>
      </c>
      <c r="F119" s="200" t="s">
        <v>167</v>
      </c>
      <c r="G119" s="187"/>
      <c r="H119" s="187"/>
      <c r="I119" s="190"/>
      <c r="J119" s="201">
        <f>BK119</f>
        <v>0</v>
      </c>
      <c r="K119" s="187"/>
      <c r="L119" s="192"/>
      <c r="M119" s="193"/>
      <c r="N119" s="194"/>
      <c r="O119" s="194"/>
      <c r="P119" s="195">
        <f>SUM(P120:P132)</f>
        <v>0</v>
      </c>
      <c r="Q119" s="194"/>
      <c r="R119" s="195">
        <f>SUM(R120:R132)</f>
        <v>0</v>
      </c>
      <c r="S119" s="194"/>
      <c r="T119" s="196">
        <f>SUM(T120:T132)</f>
        <v>1.582878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7" t="s">
        <v>82</v>
      </c>
      <c r="AT119" s="198" t="s">
        <v>73</v>
      </c>
      <c r="AU119" s="198" t="s">
        <v>82</v>
      </c>
      <c r="AY119" s="197" t="s">
        <v>135</v>
      </c>
      <c r="BK119" s="199">
        <f>SUM(BK120:BK132)</f>
        <v>0</v>
      </c>
    </row>
    <row r="120" s="2" customFormat="1" ht="24.15" customHeight="1">
      <c r="A120" s="38"/>
      <c r="B120" s="39"/>
      <c r="C120" s="202" t="s">
        <v>154</v>
      </c>
      <c r="D120" s="202" t="s">
        <v>137</v>
      </c>
      <c r="E120" s="203" t="s">
        <v>168</v>
      </c>
      <c r="F120" s="204" t="s">
        <v>169</v>
      </c>
      <c r="G120" s="205" t="s">
        <v>140</v>
      </c>
      <c r="H120" s="206">
        <v>8.9399999999999995</v>
      </c>
      <c r="I120" s="207"/>
      <c r="J120" s="208">
        <f>ROUND(I120*H120,2)</f>
        <v>0</v>
      </c>
      <c r="K120" s="209"/>
      <c r="L120" s="44"/>
      <c r="M120" s="210" t="s">
        <v>19</v>
      </c>
      <c r="N120" s="211" t="s">
        <v>45</v>
      </c>
      <c r="O120" s="84"/>
      <c r="P120" s="212">
        <f>O120*H120</f>
        <v>0</v>
      </c>
      <c r="Q120" s="212">
        <v>0</v>
      </c>
      <c r="R120" s="212">
        <f>Q120*H120</f>
        <v>0</v>
      </c>
      <c r="S120" s="212">
        <v>0.082000000000000003</v>
      </c>
      <c r="T120" s="213">
        <f>S120*H120</f>
        <v>0.73307999999999995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4" t="s">
        <v>141</v>
      </c>
      <c r="AT120" s="214" t="s">
        <v>137</v>
      </c>
      <c r="AU120" s="214" t="s">
        <v>84</v>
      </c>
      <c r="AY120" s="17" t="s">
        <v>135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7" t="s">
        <v>82</v>
      </c>
      <c r="BK120" s="215">
        <f>ROUND(I120*H120,2)</f>
        <v>0</v>
      </c>
      <c r="BL120" s="17" t="s">
        <v>141</v>
      </c>
      <c r="BM120" s="214" t="s">
        <v>170</v>
      </c>
    </row>
    <row r="121" s="13" customFormat="1">
      <c r="A121" s="13"/>
      <c r="B121" s="216"/>
      <c r="C121" s="217"/>
      <c r="D121" s="218" t="s">
        <v>143</v>
      </c>
      <c r="E121" s="219" t="s">
        <v>19</v>
      </c>
      <c r="F121" s="220" t="s">
        <v>171</v>
      </c>
      <c r="G121" s="217"/>
      <c r="H121" s="221">
        <v>0.93999999999999995</v>
      </c>
      <c r="I121" s="222"/>
      <c r="J121" s="217"/>
      <c r="K121" s="217"/>
      <c r="L121" s="223"/>
      <c r="M121" s="224"/>
      <c r="N121" s="225"/>
      <c r="O121" s="225"/>
      <c r="P121" s="225"/>
      <c r="Q121" s="225"/>
      <c r="R121" s="225"/>
      <c r="S121" s="225"/>
      <c r="T121" s="22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7" t="s">
        <v>143</v>
      </c>
      <c r="AU121" s="227" t="s">
        <v>84</v>
      </c>
      <c r="AV121" s="13" t="s">
        <v>84</v>
      </c>
      <c r="AW121" s="13" t="s">
        <v>33</v>
      </c>
      <c r="AX121" s="13" t="s">
        <v>74</v>
      </c>
      <c r="AY121" s="227" t="s">
        <v>135</v>
      </c>
    </row>
    <row r="122" s="13" customFormat="1">
      <c r="A122" s="13"/>
      <c r="B122" s="216"/>
      <c r="C122" s="217"/>
      <c r="D122" s="218" t="s">
        <v>143</v>
      </c>
      <c r="E122" s="219" t="s">
        <v>19</v>
      </c>
      <c r="F122" s="220" t="s">
        <v>172</v>
      </c>
      <c r="G122" s="217"/>
      <c r="H122" s="221">
        <v>3.8999999999999999</v>
      </c>
      <c r="I122" s="222"/>
      <c r="J122" s="217"/>
      <c r="K122" s="217"/>
      <c r="L122" s="223"/>
      <c r="M122" s="224"/>
      <c r="N122" s="225"/>
      <c r="O122" s="225"/>
      <c r="P122" s="225"/>
      <c r="Q122" s="225"/>
      <c r="R122" s="225"/>
      <c r="S122" s="225"/>
      <c r="T122" s="22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7" t="s">
        <v>143</v>
      </c>
      <c r="AU122" s="227" t="s">
        <v>84</v>
      </c>
      <c r="AV122" s="13" t="s">
        <v>84</v>
      </c>
      <c r="AW122" s="13" t="s">
        <v>33</v>
      </c>
      <c r="AX122" s="13" t="s">
        <v>74</v>
      </c>
      <c r="AY122" s="227" t="s">
        <v>135</v>
      </c>
    </row>
    <row r="123" s="13" customFormat="1">
      <c r="A123" s="13"/>
      <c r="B123" s="216"/>
      <c r="C123" s="217"/>
      <c r="D123" s="218" t="s">
        <v>143</v>
      </c>
      <c r="E123" s="219" t="s">
        <v>19</v>
      </c>
      <c r="F123" s="220" t="s">
        <v>173</v>
      </c>
      <c r="G123" s="217"/>
      <c r="H123" s="221">
        <v>4.0999999999999996</v>
      </c>
      <c r="I123" s="222"/>
      <c r="J123" s="217"/>
      <c r="K123" s="217"/>
      <c r="L123" s="223"/>
      <c r="M123" s="224"/>
      <c r="N123" s="225"/>
      <c r="O123" s="225"/>
      <c r="P123" s="225"/>
      <c r="Q123" s="225"/>
      <c r="R123" s="225"/>
      <c r="S123" s="225"/>
      <c r="T123" s="22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7" t="s">
        <v>143</v>
      </c>
      <c r="AU123" s="227" t="s">
        <v>84</v>
      </c>
      <c r="AV123" s="13" t="s">
        <v>84</v>
      </c>
      <c r="AW123" s="13" t="s">
        <v>33</v>
      </c>
      <c r="AX123" s="13" t="s">
        <v>74</v>
      </c>
      <c r="AY123" s="227" t="s">
        <v>135</v>
      </c>
    </row>
    <row r="124" s="14" customFormat="1">
      <c r="A124" s="14"/>
      <c r="B124" s="228"/>
      <c r="C124" s="229"/>
      <c r="D124" s="218" t="s">
        <v>143</v>
      </c>
      <c r="E124" s="230" t="s">
        <v>19</v>
      </c>
      <c r="F124" s="231" t="s">
        <v>145</v>
      </c>
      <c r="G124" s="229"/>
      <c r="H124" s="232">
        <v>8.9399999999999995</v>
      </c>
      <c r="I124" s="233"/>
      <c r="J124" s="229"/>
      <c r="K124" s="229"/>
      <c r="L124" s="234"/>
      <c r="M124" s="235"/>
      <c r="N124" s="236"/>
      <c r="O124" s="236"/>
      <c r="P124" s="236"/>
      <c r="Q124" s="236"/>
      <c r="R124" s="236"/>
      <c r="S124" s="236"/>
      <c r="T124" s="23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38" t="s">
        <v>143</v>
      </c>
      <c r="AU124" s="238" t="s">
        <v>84</v>
      </c>
      <c r="AV124" s="14" t="s">
        <v>141</v>
      </c>
      <c r="AW124" s="14" t="s">
        <v>33</v>
      </c>
      <c r="AX124" s="14" t="s">
        <v>82</v>
      </c>
      <c r="AY124" s="238" t="s">
        <v>135</v>
      </c>
    </row>
    <row r="125" s="2" customFormat="1" ht="37.8" customHeight="1">
      <c r="A125" s="38"/>
      <c r="B125" s="39"/>
      <c r="C125" s="202" t="s">
        <v>174</v>
      </c>
      <c r="D125" s="202" t="s">
        <v>137</v>
      </c>
      <c r="E125" s="203" t="s">
        <v>175</v>
      </c>
      <c r="F125" s="204" t="s">
        <v>176</v>
      </c>
      <c r="G125" s="205" t="s">
        <v>140</v>
      </c>
      <c r="H125" s="206">
        <v>31.474</v>
      </c>
      <c r="I125" s="207"/>
      <c r="J125" s="208">
        <f>ROUND(I125*H125,2)</f>
        <v>0</v>
      </c>
      <c r="K125" s="209"/>
      <c r="L125" s="44"/>
      <c r="M125" s="210" t="s">
        <v>19</v>
      </c>
      <c r="N125" s="211" t="s">
        <v>45</v>
      </c>
      <c r="O125" s="84"/>
      <c r="P125" s="212">
        <f>O125*H125</f>
        <v>0</v>
      </c>
      <c r="Q125" s="212">
        <v>0</v>
      </c>
      <c r="R125" s="212">
        <f>Q125*H125</f>
        <v>0</v>
      </c>
      <c r="S125" s="212">
        <v>0.027</v>
      </c>
      <c r="T125" s="213">
        <f>S125*H125</f>
        <v>0.84979799999999994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4" t="s">
        <v>141</v>
      </c>
      <c r="AT125" s="214" t="s">
        <v>137</v>
      </c>
      <c r="AU125" s="214" t="s">
        <v>84</v>
      </c>
      <c r="AY125" s="17" t="s">
        <v>135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7" t="s">
        <v>82</v>
      </c>
      <c r="BK125" s="215">
        <f>ROUND(I125*H125,2)</f>
        <v>0</v>
      </c>
      <c r="BL125" s="17" t="s">
        <v>141</v>
      </c>
      <c r="BM125" s="214" t="s">
        <v>177</v>
      </c>
    </row>
    <row r="126" s="13" customFormat="1">
      <c r="A126" s="13"/>
      <c r="B126" s="216"/>
      <c r="C126" s="217"/>
      <c r="D126" s="218" t="s">
        <v>143</v>
      </c>
      <c r="E126" s="219" t="s">
        <v>19</v>
      </c>
      <c r="F126" s="220" t="s">
        <v>178</v>
      </c>
      <c r="G126" s="217"/>
      <c r="H126" s="221">
        <v>1.3999999999999999</v>
      </c>
      <c r="I126" s="222"/>
      <c r="J126" s="217"/>
      <c r="K126" s="217"/>
      <c r="L126" s="223"/>
      <c r="M126" s="224"/>
      <c r="N126" s="225"/>
      <c r="O126" s="225"/>
      <c r="P126" s="225"/>
      <c r="Q126" s="225"/>
      <c r="R126" s="225"/>
      <c r="S126" s="225"/>
      <c r="T126" s="22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7" t="s">
        <v>143</v>
      </c>
      <c r="AU126" s="227" t="s">
        <v>84</v>
      </c>
      <c r="AV126" s="13" t="s">
        <v>84</v>
      </c>
      <c r="AW126" s="13" t="s">
        <v>33</v>
      </c>
      <c r="AX126" s="13" t="s">
        <v>74</v>
      </c>
      <c r="AY126" s="227" t="s">
        <v>135</v>
      </c>
    </row>
    <row r="127" s="13" customFormat="1">
      <c r="A127" s="13"/>
      <c r="B127" s="216"/>
      <c r="C127" s="217"/>
      <c r="D127" s="218" t="s">
        <v>143</v>
      </c>
      <c r="E127" s="219" t="s">
        <v>19</v>
      </c>
      <c r="F127" s="220" t="s">
        <v>179</v>
      </c>
      <c r="G127" s="217"/>
      <c r="H127" s="221">
        <v>1.05</v>
      </c>
      <c r="I127" s="222"/>
      <c r="J127" s="217"/>
      <c r="K127" s="217"/>
      <c r="L127" s="223"/>
      <c r="M127" s="224"/>
      <c r="N127" s="225"/>
      <c r="O127" s="225"/>
      <c r="P127" s="225"/>
      <c r="Q127" s="225"/>
      <c r="R127" s="225"/>
      <c r="S127" s="225"/>
      <c r="T127" s="22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7" t="s">
        <v>143</v>
      </c>
      <c r="AU127" s="227" t="s">
        <v>84</v>
      </c>
      <c r="AV127" s="13" t="s">
        <v>84</v>
      </c>
      <c r="AW127" s="13" t="s">
        <v>33</v>
      </c>
      <c r="AX127" s="13" t="s">
        <v>74</v>
      </c>
      <c r="AY127" s="227" t="s">
        <v>135</v>
      </c>
    </row>
    <row r="128" s="13" customFormat="1">
      <c r="A128" s="13"/>
      <c r="B128" s="216"/>
      <c r="C128" s="217"/>
      <c r="D128" s="218" t="s">
        <v>143</v>
      </c>
      <c r="E128" s="219" t="s">
        <v>19</v>
      </c>
      <c r="F128" s="220" t="s">
        <v>150</v>
      </c>
      <c r="G128" s="217"/>
      <c r="H128" s="221">
        <v>0.90000000000000002</v>
      </c>
      <c r="I128" s="222"/>
      <c r="J128" s="217"/>
      <c r="K128" s="217"/>
      <c r="L128" s="223"/>
      <c r="M128" s="224"/>
      <c r="N128" s="225"/>
      <c r="O128" s="225"/>
      <c r="P128" s="225"/>
      <c r="Q128" s="225"/>
      <c r="R128" s="225"/>
      <c r="S128" s="225"/>
      <c r="T128" s="22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7" t="s">
        <v>143</v>
      </c>
      <c r="AU128" s="227" t="s">
        <v>84</v>
      </c>
      <c r="AV128" s="13" t="s">
        <v>84</v>
      </c>
      <c r="AW128" s="13" t="s">
        <v>33</v>
      </c>
      <c r="AX128" s="13" t="s">
        <v>74</v>
      </c>
      <c r="AY128" s="227" t="s">
        <v>135</v>
      </c>
    </row>
    <row r="129" s="13" customFormat="1">
      <c r="A129" s="13"/>
      <c r="B129" s="216"/>
      <c r="C129" s="217"/>
      <c r="D129" s="218" t="s">
        <v>143</v>
      </c>
      <c r="E129" s="219" t="s">
        <v>19</v>
      </c>
      <c r="F129" s="220" t="s">
        <v>180</v>
      </c>
      <c r="G129" s="217"/>
      <c r="H129" s="221">
        <v>13</v>
      </c>
      <c r="I129" s="222"/>
      <c r="J129" s="217"/>
      <c r="K129" s="217"/>
      <c r="L129" s="223"/>
      <c r="M129" s="224"/>
      <c r="N129" s="225"/>
      <c r="O129" s="225"/>
      <c r="P129" s="225"/>
      <c r="Q129" s="225"/>
      <c r="R129" s="225"/>
      <c r="S129" s="225"/>
      <c r="T129" s="22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7" t="s">
        <v>143</v>
      </c>
      <c r="AU129" s="227" t="s">
        <v>84</v>
      </c>
      <c r="AV129" s="13" t="s">
        <v>84</v>
      </c>
      <c r="AW129" s="13" t="s">
        <v>33</v>
      </c>
      <c r="AX129" s="13" t="s">
        <v>74</v>
      </c>
      <c r="AY129" s="227" t="s">
        <v>135</v>
      </c>
    </row>
    <row r="130" s="13" customFormat="1">
      <c r="A130" s="13"/>
      <c r="B130" s="216"/>
      <c r="C130" s="217"/>
      <c r="D130" s="218" t="s">
        <v>143</v>
      </c>
      <c r="E130" s="219" t="s">
        <v>19</v>
      </c>
      <c r="F130" s="220" t="s">
        <v>181</v>
      </c>
      <c r="G130" s="217"/>
      <c r="H130" s="221">
        <v>13</v>
      </c>
      <c r="I130" s="222"/>
      <c r="J130" s="217"/>
      <c r="K130" s="217"/>
      <c r="L130" s="223"/>
      <c r="M130" s="224"/>
      <c r="N130" s="225"/>
      <c r="O130" s="225"/>
      <c r="P130" s="225"/>
      <c r="Q130" s="225"/>
      <c r="R130" s="225"/>
      <c r="S130" s="225"/>
      <c r="T130" s="22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7" t="s">
        <v>143</v>
      </c>
      <c r="AU130" s="227" t="s">
        <v>84</v>
      </c>
      <c r="AV130" s="13" t="s">
        <v>84</v>
      </c>
      <c r="AW130" s="13" t="s">
        <v>33</v>
      </c>
      <c r="AX130" s="13" t="s">
        <v>74</v>
      </c>
      <c r="AY130" s="227" t="s">
        <v>135</v>
      </c>
    </row>
    <row r="131" s="13" customFormat="1">
      <c r="A131" s="13"/>
      <c r="B131" s="216"/>
      <c r="C131" s="217"/>
      <c r="D131" s="218" t="s">
        <v>143</v>
      </c>
      <c r="E131" s="219" t="s">
        <v>19</v>
      </c>
      <c r="F131" s="220" t="s">
        <v>153</v>
      </c>
      <c r="G131" s="217"/>
      <c r="H131" s="221">
        <v>2.1240000000000001</v>
      </c>
      <c r="I131" s="222"/>
      <c r="J131" s="217"/>
      <c r="K131" s="217"/>
      <c r="L131" s="223"/>
      <c r="M131" s="224"/>
      <c r="N131" s="225"/>
      <c r="O131" s="225"/>
      <c r="P131" s="225"/>
      <c r="Q131" s="225"/>
      <c r="R131" s="225"/>
      <c r="S131" s="225"/>
      <c r="T131" s="22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7" t="s">
        <v>143</v>
      </c>
      <c r="AU131" s="227" t="s">
        <v>84</v>
      </c>
      <c r="AV131" s="13" t="s">
        <v>84</v>
      </c>
      <c r="AW131" s="13" t="s">
        <v>33</v>
      </c>
      <c r="AX131" s="13" t="s">
        <v>74</v>
      </c>
      <c r="AY131" s="227" t="s">
        <v>135</v>
      </c>
    </row>
    <row r="132" s="14" customFormat="1">
      <c r="A132" s="14"/>
      <c r="B132" s="228"/>
      <c r="C132" s="229"/>
      <c r="D132" s="218" t="s">
        <v>143</v>
      </c>
      <c r="E132" s="230" t="s">
        <v>19</v>
      </c>
      <c r="F132" s="231" t="s">
        <v>145</v>
      </c>
      <c r="G132" s="229"/>
      <c r="H132" s="232">
        <v>31.474</v>
      </c>
      <c r="I132" s="233"/>
      <c r="J132" s="229"/>
      <c r="K132" s="229"/>
      <c r="L132" s="234"/>
      <c r="M132" s="235"/>
      <c r="N132" s="236"/>
      <c r="O132" s="236"/>
      <c r="P132" s="236"/>
      <c r="Q132" s="236"/>
      <c r="R132" s="236"/>
      <c r="S132" s="236"/>
      <c r="T132" s="23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38" t="s">
        <v>143</v>
      </c>
      <c r="AU132" s="238" t="s">
        <v>84</v>
      </c>
      <c r="AV132" s="14" t="s">
        <v>141</v>
      </c>
      <c r="AW132" s="14" t="s">
        <v>33</v>
      </c>
      <c r="AX132" s="14" t="s">
        <v>82</v>
      </c>
      <c r="AY132" s="238" t="s">
        <v>135</v>
      </c>
    </row>
    <row r="133" s="12" customFormat="1" ht="22.8" customHeight="1">
      <c r="A133" s="12"/>
      <c r="B133" s="186"/>
      <c r="C133" s="187"/>
      <c r="D133" s="188" t="s">
        <v>73</v>
      </c>
      <c r="E133" s="200" t="s">
        <v>182</v>
      </c>
      <c r="F133" s="200" t="s">
        <v>183</v>
      </c>
      <c r="G133" s="187"/>
      <c r="H133" s="187"/>
      <c r="I133" s="190"/>
      <c r="J133" s="201">
        <f>BK133</f>
        <v>0</v>
      </c>
      <c r="K133" s="187"/>
      <c r="L133" s="192"/>
      <c r="M133" s="193"/>
      <c r="N133" s="194"/>
      <c r="O133" s="194"/>
      <c r="P133" s="195">
        <f>SUM(P134:P138)</f>
        <v>0</v>
      </c>
      <c r="Q133" s="194"/>
      <c r="R133" s="195">
        <f>SUM(R134:R138)</f>
        <v>0</v>
      </c>
      <c r="S133" s="194"/>
      <c r="T133" s="196">
        <f>SUM(T134:T138)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7" t="s">
        <v>82</v>
      </c>
      <c r="AT133" s="198" t="s">
        <v>73</v>
      </c>
      <c r="AU133" s="198" t="s">
        <v>82</v>
      </c>
      <c r="AY133" s="197" t="s">
        <v>135</v>
      </c>
      <c r="BK133" s="199">
        <f>SUM(BK134:BK138)</f>
        <v>0</v>
      </c>
    </row>
    <row r="134" s="2" customFormat="1" ht="24.15" customHeight="1">
      <c r="A134" s="38"/>
      <c r="B134" s="39"/>
      <c r="C134" s="202" t="s">
        <v>184</v>
      </c>
      <c r="D134" s="202" t="s">
        <v>137</v>
      </c>
      <c r="E134" s="203" t="s">
        <v>185</v>
      </c>
      <c r="F134" s="204" t="s">
        <v>186</v>
      </c>
      <c r="G134" s="205" t="s">
        <v>187</v>
      </c>
      <c r="H134" s="206">
        <v>1.609</v>
      </c>
      <c r="I134" s="207"/>
      <c r="J134" s="208">
        <f>ROUND(I134*H134,2)</f>
        <v>0</v>
      </c>
      <c r="K134" s="209"/>
      <c r="L134" s="44"/>
      <c r="M134" s="210" t="s">
        <v>19</v>
      </c>
      <c r="N134" s="211" t="s">
        <v>45</v>
      </c>
      <c r="O134" s="84"/>
      <c r="P134" s="212">
        <f>O134*H134</f>
        <v>0</v>
      </c>
      <c r="Q134" s="212">
        <v>0</v>
      </c>
      <c r="R134" s="212">
        <f>Q134*H134</f>
        <v>0</v>
      </c>
      <c r="S134" s="212">
        <v>0</v>
      </c>
      <c r="T134" s="213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4" t="s">
        <v>141</v>
      </c>
      <c r="AT134" s="214" t="s">
        <v>137</v>
      </c>
      <c r="AU134" s="214" t="s">
        <v>84</v>
      </c>
      <c r="AY134" s="17" t="s">
        <v>135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7" t="s">
        <v>82</v>
      </c>
      <c r="BK134" s="215">
        <f>ROUND(I134*H134,2)</f>
        <v>0</v>
      </c>
      <c r="BL134" s="17" t="s">
        <v>141</v>
      </c>
      <c r="BM134" s="214" t="s">
        <v>188</v>
      </c>
    </row>
    <row r="135" s="2" customFormat="1" ht="37.8" customHeight="1">
      <c r="A135" s="38"/>
      <c r="B135" s="39"/>
      <c r="C135" s="202" t="s">
        <v>166</v>
      </c>
      <c r="D135" s="202" t="s">
        <v>137</v>
      </c>
      <c r="E135" s="203" t="s">
        <v>189</v>
      </c>
      <c r="F135" s="204" t="s">
        <v>190</v>
      </c>
      <c r="G135" s="205" t="s">
        <v>187</v>
      </c>
      <c r="H135" s="206">
        <v>16.09</v>
      </c>
      <c r="I135" s="207"/>
      <c r="J135" s="208">
        <f>ROUND(I135*H135,2)</f>
        <v>0</v>
      </c>
      <c r="K135" s="209"/>
      <c r="L135" s="44"/>
      <c r="M135" s="210" t="s">
        <v>19</v>
      </c>
      <c r="N135" s="211" t="s">
        <v>45</v>
      </c>
      <c r="O135" s="84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4" t="s">
        <v>141</v>
      </c>
      <c r="AT135" s="214" t="s">
        <v>137</v>
      </c>
      <c r="AU135" s="214" t="s">
        <v>84</v>
      </c>
      <c r="AY135" s="17" t="s">
        <v>135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7" t="s">
        <v>82</v>
      </c>
      <c r="BK135" s="215">
        <f>ROUND(I135*H135,2)</f>
        <v>0</v>
      </c>
      <c r="BL135" s="17" t="s">
        <v>141</v>
      </c>
      <c r="BM135" s="214" t="s">
        <v>191</v>
      </c>
    </row>
    <row r="136" s="13" customFormat="1">
      <c r="A136" s="13"/>
      <c r="B136" s="216"/>
      <c r="C136" s="217"/>
      <c r="D136" s="218" t="s">
        <v>143</v>
      </c>
      <c r="E136" s="217"/>
      <c r="F136" s="220" t="s">
        <v>192</v>
      </c>
      <c r="G136" s="217"/>
      <c r="H136" s="221">
        <v>16.09</v>
      </c>
      <c r="I136" s="222"/>
      <c r="J136" s="217"/>
      <c r="K136" s="217"/>
      <c r="L136" s="223"/>
      <c r="M136" s="224"/>
      <c r="N136" s="225"/>
      <c r="O136" s="225"/>
      <c r="P136" s="225"/>
      <c r="Q136" s="225"/>
      <c r="R136" s="225"/>
      <c r="S136" s="225"/>
      <c r="T136" s="22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7" t="s">
        <v>143</v>
      </c>
      <c r="AU136" s="227" t="s">
        <v>84</v>
      </c>
      <c r="AV136" s="13" t="s">
        <v>84</v>
      </c>
      <c r="AW136" s="13" t="s">
        <v>4</v>
      </c>
      <c r="AX136" s="13" t="s">
        <v>82</v>
      </c>
      <c r="AY136" s="227" t="s">
        <v>135</v>
      </c>
    </row>
    <row r="137" s="2" customFormat="1" ht="37.8" customHeight="1">
      <c r="A137" s="38"/>
      <c r="B137" s="39"/>
      <c r="C137" s="202" t="s">
        <v>193</v>
      </c>
      <c r="D137" s="202" t="s">
        <v>137</v>
      </c>
      <c r="E137" s="203" t="s">
        <v>194</v>
      </c>
      <c r="F137" s="204" t="s">
        <v>195</v>
      </c>
      <c r="G137" s="205" t="s">
        <v>187</v>
      </c>
      <c r="H137" s="206">
        <v>1.609</v>
      </c>
      <c r="I137" s="207"/>
      <c r="J137" s="208">
        <f>ROUND(I137*H137,2)</f>
        <v>0</v>
      </c>
      <c r="K137" s="209"/>
      <c r="L137" s="44"/>
      <c r="M137" s="210" t="s">
        <v>19</v>
      </c>
      <c r="N137" s="211" t="s">
        <v>45</v>
      </c>
      <c r="O137" s="84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4" t="s">
        <v>141</v>
      </c>
      <c r="AT137" s="214" t="s">
        <v>137</v>
      </c>
      <c r="AU137" s="214" t="s">
        <v>84</v>
      </c>
      <c r="AY137" s="17" t="s">
        <v>135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7" t="s">
        <v>82</v>
      </c>
      <c r="BK137" s="215">
        <f>ROUND(I137*H137,2)</f>
        <v>0</v>
      </c>
      <c r="BL137" s="17" t="s">
        <v>141</v>
      </c>
      <c r="BM137" s="214" t="s">
        <v>196</v>
      </c>
    </row>
    <row r="138" s="2" customFormat="1" ht="37.8" customHeight="1">
      <c r="A138" s="38"/>
      <c r="B138" s="39"/>
      <c r="C138" s="202" t="s">
        <v>197</v>
      </c>
      <c r="D138" s="202" t="s">
        <v>137</v>
      </c>
      <c r="E138" s="203" t="s">
        <v>198</v>
      </c>
      <c r="F138" s="204" t="s">
        <v>199</v>
      </c>
      <c r="G138" s="205" t="s">
        <v>187</v>
      </c>
      <c r="H138" s="206">
        <v>1.609</v>
      </c>
      <c r="I138" s="207"/>
      <c r="J138" s="208">
        <f>ROUND(I138*H138,2)</f>
        <v>0</v>
      </c>
      <c r="K138" s="209"/>
      <c r="L138" s="44"/>
      <c r="M138" s="210" t="s">
        <v>19</v>
      </c>
      <c r="N138" s="211" t="s">
        <v>45</v>
      </c>
      <c r="O138" s="84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4" t="s">
        <v>141</v>
      </c>
      <c r="AT138" s="214" t="s">
        <v>137</v>
      </c>
      <c r="AU138" s="214" t="s">
        <v>84</v>
      </c>
      <c r="AY138" s="17" t="s">
        <v>135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7" t="s">
        <v>82</v>
      </c>
      <c r="BK138" s="215">
        <f>ROUND(I138*H138,2)</f>
        <v>0</v>
      </c>
      <c r="BL138" s="17" t="s">
        <v>141</v>
      </c>
      <c r="BM138" s="214" t="s">
        <v>200</v>
      </c>
    </row>
    <row r="139" s="12" customFormat="1" ht="22.8" customHeight="1">
      <c r="A139" s="12"/>
      <c r="B139" s="186"/>
      <c r="C139" s="187"/>
      <c r="D139" s="188" t="s">
        <v>73</v>
      </c>
      <c r="E139" s="200" t="s">
        <v>201</v>
      </c>
      <c r="F139" s="200" t="s">
        <v>202</v>
      </c>
      <c r="G139" s="187"/>
      <c r="H139" s="187"/>
      <c r="I139" s="190"/>
      <c r="J139" s="201">
        <f>BK139</f>
        <v>0</v>
      </c>
      <c r="K139" s="187"/>
      <c r="L139" s="192"/>
      <c r="M139" s="193"/>
      <c r="N139" s="194"/>
      <c r="O139" s="194"/>
      <c r="P139" s="195">
        <f>P140</f>
        <v>0</v>
      </c>
      <c r="Q139" s="194"/>
      <c r="R139" s="195">
        <f>R140</f>
        <v>0</v>
      </c>
      <c r="S139" s="194"/>
      <c r="T139" s="196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7" t="s">
        <v>82</v>
      </c>
      <c r="AT139" s="198" t="s">
        <v>73</v>
      </c>
      <c r="AU139" s="198" t="s">
        <v>82</v>
      </c>
      <c r="AY139" s="197" t="s">
        <v>135</v>
      </c>
      <c r="BK139" s="199">
        <f>BK140</f>
        <v>0</v>
      </c>
    </row>
    <row r="140" s="2" customFormat="1" ht="49.05" customHeight="1">
      <c r="A140" s="38"/>
      <c r="B140" s="39"/>
      <c r="C140" s="202" t="s">
        <v>203</v>
      </c>
      <c r="D140" s="202" t="s">
        <v>137</v>
      </c>
      <c r="E140" s="203" t="s">
        <v>204</v>
      </c>
      <c r="F140" s="204" t="s">
        <v>205</v>
      </c>
      <c r="G140" s="205" t="s">
        <v>187</v>
      </c>
      <c r="H140" s="206">
        <v>2.8439999999999999</v>
      </c>
      <c r="I140" s="207"/>
      <c r="J140" s="208">
        <f>ROUND(I140*H140,2)</f>
        <v>0</v>
      </c>
      <c r="K140" s="209"/>
      <c r="L140" s="44"/>
      <c r="M140" s="210" t="s">
        <v>19</v>
      </c>
      <c r="N140" s="211" t="s">
        <v>45</v>
      </c>
      <c r="O140" s="84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4" t="s">
        <v>141</v>
      </c>
      <c r="AT140" s="214" t="s">
        <v>137</v>
      </c>
      <c r="AU140" s="214" t="s">
        <v>84</v>
      </c>
      <c r="AY140" s="17" t="s">
        <v>135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7" t="s">
        <v>82</v>
      </c>
      <c r="BK140" s="215">
        <f>ROUND(I140*H140,2)</f>
        <v>0</v>
      </c>
      <c r="BL140" s="17" t="s">
        <v>141</v>
      </c>
      <c r="BM140" s="214" t="s">
        <v>206</v>
      </c>
    </row>
    <row r="141" s="12" customFormat="1" ht="25.92" customHeight="1">
      <c r="A141" s="12"/>
      <c r="B141" s="186"/>
      <c r="C141" s="187"/>
      <c r="D141" s="188" t="s">
        <v>73</v>
      </c>
      <c r="E141" s="189" t="s">
        <v>207</v>
      </c>
      <c r="F141" s="189" t="s">
        <v>208</v>
      </c>
      <c r="G141" s="187"/>
      <c r="H141" s="187"/>
      <c r="I141" s="190"/>
      <c r="J141" s="191">
        <f>BK141</f>
        <v>0</v>
      </c>
      <c r="K141" s="187"/>
      <c r="L141" s="192"/>
      <c r="M141" s="193"/>
      <c r="N141" s="194"/>
      <c r="O141" s="194"/>
      <c r="P141" s="195">
        <f>P142+P150+P166+P169</f>
        <v>0</v>
      </c>
      <c r="Q141" s="194"/>
      <c r="R141" s="195">
        <f>R142+R150+R166+R169</f>
        <v>0.13697788959999999</v>
      </c>
      <c r="S141" s="194"/>
      <c r="T141" s="196">
        <f>T142+T150+T166+T169</f>
        <v>0.026386000000000003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97" t="s">
        <v>84</v>
      </c>
      <c r="AT141" s="198" t="s">
        <v>73</v>
      </c>
      <c r="AU141" s="198" t="s">
        <v>74</v>
      </c>
      <c r="AY141" s="197" t="s">
        <v>135</v>
      </c>
      <c r="BK141" s="199">
        <f>BK142+BK150+BK166+BK169</f>
        <v>0</v>
      </c>
    </row>
    <row r="142" s="12" customFormat="1" ht="22.8" customHeight="1">
      <c r="A142" s="12"/>
      <c r="B142" s="186"/>
      <c r="C142" s="187"/>
      <c r="D142" s="188" t="s">
        <v>73</v>
      </c>
      <c r="E142" s="200" t="s">
        <v>209</v>
      </c>
      <c r="F142" s="200" t="s">
        <v>210</v>
      </c>
      <c r="G142" s="187"/>
      <c r="H142" s="187"/>
      <c r="I142" s="190"/>
      <c r="J142" s="201">
        <f>BK142</f>
        <v>0</v>
      </c>
      <c r="K142" s="187"/>
      <c r="L142" s="192"/>
      <c r="M142" s="193"/>
      <c r="N142" s="194"/>
      <c r="O142" s="194"/>
      <c r="P142" s="195">
        <f>SUM(P143:P149)</f>
        <v>0</v>
      </c>
      <c r="Q142" s="194"/>
      <c r="R142" s="195">
        <f>SUM(R143:R149)</f>
        <v>0.023067999999999998</v>
      </c>
      <c r="S142" s="194"/>
      <c r="T142" s="196">
        <f>SUM(T143:T149)</f>
        <v>0.026386000000000003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7" t="s">
        <v>84</v>
      </c>
      <c r="AT142" s="198" t="s">
        <v>73</v>
      </c>
      <c r="AU142" s="198" t="s">
        <v>82</v>
      </c>
      <c r="AY142" s="197" t="s">
        <v>135</v>
      </c>
      <c r="BK142" s="199">
        <f>SUM(BK143:BK149)</f>
        <v>0</v>
      </c>
    </row>
    <row r="143" s="2" customFormat="1" ht="24.15" customHeight="1">
      <c r="A143" s="38"/>
      <c r="B143" s="39"/>
      <c r="C143" s="202" t="s">
        <v>211</v>
      </c>
      <c r="D143" s="202" t="s">
        <v>137</v>
      </c>
      <c r="E143" s="203" t="s">
        <v>212</v>
      </c>
      <c r="F143" s="204" t="s">
        <v>213</v>
      </c>
      <c r="G143" s="205" t="s">
        <v>214</v>
      </c>
      <c r="H143" s="206">
        <v>15.800000000000001</v>
      </c>
      <c r="I143" s="207"/>
      <c r="J143" s="208">
        <f>ROUND(I143*H143,2)</f>
        <v>0</v>
      </c>
      <c r="K143" s="209"/>
      <c r="L143" s="44"/>
      <c r="M143" s="210" t="s">
        <v>19</v>
      </c>
      <c r="N143" s="211" t="s">
        <v>45</v>
      </c>
      <c r="O143" s="84"/>
      <c r="P143" s="212">
        <f>O143*H143</f>
        <v>0</v>
      </c>
      <c r="Q143" s="212">
        <v>0</v>
      </c>
      <c r="R143" s="212">
        <f>Q143*H143</f>
        <v>0</v>
      </c>
      <c r="S143" s="212">
        <v>0.00167</v>
      </c>
      <c r="T143" s="213">
        <f>S143*H143</f>
        <v>0.026386000000000003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4" t="s">
        <v>215</v>
      </c>
      <c r="AT143" s="214" t="s">
        <v>137</v>
      </c>
      <c r="AU143" s="214" t="s">
        <v>84</v>
      </c>
      <c r="AY143" s="17" t="s">
        <v>135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7" t="s">
        <v>82</v>
      </c>
      <c r="BK143" s="215">
        <f>ROUND(I143*H143,2)</f>
        <v>0</v>
      </c>
      <c r="BL143" s="17" t="s">
        <v>215</v>
      </c>
      <c r="BM143" s="214" t="s">
        <v>216</v>
      </c>
    </row>
    <row r="144" s="13" customFormat="1">
      <c r="A144" s="13"/>
      <c r="B144" s="216"/>
      <c r="C144" s="217"/>
      <c r="D144" s="218" t="s">
        <v>143</v>
      </c>
      <c r="E144" s="219" t="s">
        <v>19</v>
      </c>
      <c r="F144" s="220" t="s">
        <v>217</v>
      </c>
      <c r="G144" s="217"/>
      <c r="H144" s="221">
        <v>15.800000000000001</v>
      </c>
      <c r="I144" s="222"/>
      <c r="J144" s="217"/>
      <c r="K144" s="217"/>
      <c r="L144" s="223"/>
      <c r="M144" s="224"/>
      <c r="N144" s="225"/>
      <c r="O144" s="225"/>
      <c r="P144" s="225"/>
      <c r="Q144" s="225"/>
      <c r="R144" s="225"/>
      <c r="S144" s="225"/>
      <c r="T144" s="22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7" t="s">
        <v>143</v>
      </c>
      <c r="AU144" s="227" t="s">
        <v>84</v>
      </c>
      <c r="AV144" s="13" t="s">
        <v>84</v>
      </c>
      <c r="AW144" s="13" t="s">
        <v>33</v>
      </c>
      <c r="AX144" s="13" t="s">
        <v>74</v>
      </c>
      <c r="AY144" s="227" t="s">
        <v>135</v>
      </c>
    </row>
    <row r="145" s="14" customFormat="1">
      <c r="A145" s="14"/>
      <c r="B145" s="228"/>
      <c r="C145" s="229"/>
      <c r="D145" s="218" t="s">
        <v>143</v>
      </c>
      <c r="E145" s="230" t="s">
        <v>19</v>
      </c>
      <c r="F145" s="231" t="s">
        <v>145</v>
      </c>
      <c r="G145" s="229"/>
      <c r="H145" s="232">
        <v>15.800000000000001</v>
      </c>
      <c r="I145" s="233"/>
      <c r="J145" s="229"/>
      <c r="K145" s="229"/>
      <c r="L145" s="234"/>
      <c r="M145" s="235"/>
      <c r="N145" s="236"/>
      <c r="O145" s="236"/>
      <c r="P145" s="236"/>
      <c r="Q145" s="236"/>
      <c r="R145" s="236"/>
      <c r="S145" s="236"/>
      <c r="T145" s="23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38" t="s">
        <v>143</v>
      </c>
      <c r="AU145" s="238" t="s">
        <v>84</v>
      </c>
      <c r="AV145" s="14" t="s">
        <v>141</v>
      </c>
      <c r="AW145" s="14" t="s">
        <v>33</v>
      </c>
      <c r="AX145" s="14" t="s">
        <v>82</v>
      </c>
      <c r="AY145" s="238" t="s">
        <v>135</v>
      </c>
    </row>
    <row r="146" s="2" customFormat="1" ht="24.15" customHeight="1">
      <c r="A146" s="38"/>
      <c r="B146" s="39"/>
      <c r="C146" s="202" t="s">
        <v>218</v>
      </c>
      <c r="D146" s="202" t="s">
        <v>137</v>
      </c>
      <c r="E146" s="203" t="s">
        <v>219</v>
      </c>
      <c r="F146" s="204" t="s">
        <v>220</v>
      </c>
      <c r="G146" s="205" t="s">
        <v>214</v>
      </c>
      <c r="H146" s="206">
        <v>15.800000000000001</v>
      </c>
      <c r="I146" s="207"/>
      <c r="J146" s="208">
        <f>ROUND(I146*H146,2)</f>
        <v>0</v>
      </c>
      <c r="K146" s="209"/>
      <c r="L146" s="44"/>
      <c r="M146" s="210" t="s">
        <v>19</v>
      </c>
      <c r="N146" s="211" t="s">
        <v>45</v>
      </c>
      <c r="O146" s="84"/>
      <c r="P146" s="212">
        <f>O146*H146</f>
        <v>0</v>
      </c>
      <c r="Q146" s="212">
        <v>0.0014599999999999999</v>
      </c>
      <c r="R146" s="212">
        <f>Q146*H146</f>
        <v>0.023067999999999998</v>
      </c>
      <c r="S146" s="212">
        <v>0</v>
      </c>
      <c r="T146" s="213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4" t="s">
        <v>215</v>
      </c>
      <c r="AT146" s="214" t="s">
        <v>137</v>
      </c>
      <c r="AU146" s="214" t="s">
        <v>84</v>
      </c>
      <c r="AY146" s="17" t="s">
        <v>135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7" t="s">
        <v>82</v>
      </c>
      <c r="BK146" s="215">
        <f>ROUND(I146*H146,2)</f>
        <v>0</v>
      </c>
      <c r="BL146" s="17" t="s">
        <v>215</v>
      </c>
      <c r="BM146" s="214" t="s">
        <v>221</v>
      </c>
    </row>
    <row r="147" s="13" customFormat="1">
      <c r="A147" s="13"/>
      <c r="B147" s="216"/>
      <c r="C147" s="217"/>
      <c r="D147" s="218" t="s">
        <v>143</v>
      </c>
      <c r="E147" s="219" t="s">
        <v>19</v>
      </c>
      <c r="F147" s="220" t="s">
        <v>217</v>
      </c>
      <c r="G147" s="217"/>
      <c r="H147" s="221">
        <v>15.800000000000001</v>
      </c>
      <c r="I147" s="222"/>
      <c r="J147" s="217"/>
      <c r="K147" s="217"/>
      <c r="L147" s="223"/>
      <c r="M147" s="224"/>
      <c r="N147" s="225"/>
      <c r="O147" s="225"/>
      <c r="P147" s="225"/>
      <c r="Q147" s="225"/>
      <c r="R147" s="225"/>
      <c r="S147" s="225"/>
      <c r="T147" s="22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7" t="s">
        <v>143</v>
      </c>
      <c r="AU147" s="227" t="s">
        <v>84</v>
      </c>
      <c r="AV147" s="13" t="s">
        <v>84</v>
      </c>
      <c r="AW147" s="13" t="s">
        <v>33</v>
      </c>
      <c r="AX147" s="13" t="s">
        <v>74</v>
      </c>
      <c r="AY147" s="227" t="s">
        <v>135</v>
      </c>
    </row>
    <row r="148" s="14" customFormat="1">
      <c r="A148" s="14"/>
      <c r="B148" s="228"/>
      <c r="C148" s="229"/>
      <c r="D148" s="218" t="s">
        <v>143</v>
      </c>
      <c r="E148" s="230" t="s">
        <v>19</v>
      </c>
      <c r="F148" s="231" t="s">
        <v>145</v>
      </c>
      <c r="G148" s="229"/>
      <c r="H148" s="232">
        <v>15.800000000000001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8" t="s">
        <v>143</v>
      </c>
      <c r="AU148" s="238" t="s">
        <v>84</v>
      </c>
      <c r="AV148" s="14" t="s">
        <v>141</v>
      </c>
      <c r="AW148" s="14" t="s">
        <v>33</v>
      </c>
      <c r="AX148" s="14" t="s">
        <v>82</v>
      </c>
      <c r="AY148" s="238" t="s">
        <v>135</v>
      </c>
    </row>
    <row r="149" s="2" customFormat="1" ht="37.8" customHeight="1">
      <c r="A149" s="38"/>
      <c r="B149" s="39"/>
      <c r="C149" s="202" t="s">
        <v>8</v>
      </c>
      <c r="D149" s="202" t="s">
        <v>137</v>
      </c>
      <c r="E149" s="203" t="s">
        <v>222</v>
      </c>
      <c r="F149" s="204" t="s">
        <v>223</v>
      </c>
      <c r="G149" s="205" t="s">
        <v>224</v>
      </c>
      <c r="H149" s="239"/>
      <c r="I149" s="207"/>
      <c r="J149" s="208">
        <f>ROUND(I149*H149,2)</f>
        <v>0</v>
      </c>
      <c r="K149" s="209"/>
      <c r="L149" s="44"/>
      <c r="M149" s="210" t="s">
        <v>19</v>
      </c>
      <c r="N149" s="211" t="s">
        <v>45</v>
      </c>
      <c r="O149" s="84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4" t="s">
        <v>215</v>
      </c>
      <c r="AT149" s="214" t="s">
        <v>137</v>
      </c>
      <c r="AU149" s="214" t="s">
        <v>84</v>
      </c>
      <c r="AY149" s="17" t="s">
        <v>135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7" t="s">
        <v>82</v>
      </c>
      <c r="BK149" s="215">
        <f>ROUND(I149*H149,2)</f>
        <v>0</v>
      </c>
      <c r="BL149" s="17" t="s">
        <v>215</v>
      </c>
      <c r="BM149" s="214" t="s">
        <v>225</v>
      </c>
    </row>
    <row r="150" s="12" customFormat="1" ht="22.8" customHeight="1">
      <c r="A150" s="12"/>
      <c r="B150" s="186"/>
      <c r="C150" s="187"/>
      <c r="D150" s="188" t="s">
        <v>73</v>
      </c>
      <c r="E150" s="200" t="s">
        <v>226</v>
      </c>
      <c r="F150" s="200" t="s">
        <v>227</v>
      </c>
      <c r="G150" s="187"/>
      <c r="H150" s="187"/>
      <c r="I150" s="190"/>
      <c r="J150" s="201">
        <f>BK150</f>
        <v>0</v>
      </c>
      <c r="K150" s="187"/>
      <c r="L150" s="192"/>
      <c r="M150" s="193"/>
      <c r="N150" s="194"/>
      <c r="O150" s="194"/>
      <c r="P150" s="195">
        <f>SUM(P151:P165)</f>
        <v>0</v>
      </c>
      <c r="Q150" s="194"/>
      <c r="R150" s="195">
        <f>SUM(R151:R165)</f>
        <v>0.11156000000000001</v>
      </c>
      <c r="S150" s="194"/>
      <c r="T150" s="196">
        <f>SUM(T151:T165)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7" t="s">
        <v>84</v>
      </c>
      <c r="AT150" s="198" t="s">
        <v>73</v>
      </c>
      <c r="AU150" s="198" t="s">
        <v>82</v>
      </c>
      <c r="AY150" s="197" t="s">
        <v>135</v>
      </c>
      <c r="BK150" s="199">
        <f>SUM(BK151:BK165)</f>
        <v>0</v>
      </c>
    </row>
    <row r="151" s="2" customFormat="1" ht="37.8" customHeight="1">
      <c r="A151" s="38"/>
      <c r="B151" s="39"/>
      <c r="C151" s="202" t="s">
        <v>215</v>
      </c>
      <c r="D151" s="202" t="s">
        <v>137</v>
      </c>
      <c r="E151" s="203" t="s">
        <v>228</v>
      </c>
      <c r="F151" s="204" t="s">
        <v>229</v>
      </c>
      <c r="G151" s="205" t="s">
        <v>230</v>
      </c>
      <c r="H151" s="206">
        <v>8</v>
      </c>
      <c r="I151" s="207"/>
      <c r="J151" s="208">
        <f>ROUND(I151*H151,2)</f>
        <v>0</v>
      </c>
      <c r="K151" s="209"/>
      <c r="L151" s="44"/>
      <c r="M151" s="210" t="s">
        <v>19</v>
      </c>
      <c r="N151" s="211" t="s">
        <v>45</v>
      </c>
      <c r="O151" s="84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4" t="s">
        <v>215</v>
      </c>
      <c r="AT151" s="214" t="s">
        <v>137</v>
      </c>
      <c r="AU151" s="214" t="s">
        <v>84</v>
      </c>
      <c r="AY151" s="17" t="s">
        <v>135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7" t="s">
        <v>82</v>
      </c>
      <c r="BK151" s="215">
        <f>ROUND(I151*H151,2)</f>
        <v>0</v>
      </c>
      <c r="BL151" s="17" t="s">
        <v>215</v>
      </c>
      <c r="BM151" s="214" t="s">
        <v>231</v>
      </c>
    </row>
    <row r="152" s="2" customFormat="1" ht="37.8" customHeight="1">
      <c r="A152" s="38"/>
      <c r="B152" s="39"/>
      <c r="C152" s="202" t="s">
        <v>232</v>
      </c>
      <c r="D152" s="202" t="s">
        <v>137</v>
      </c>
      <c r="E152" s="203" t="s">
        <v>233</v>
      </c>
      <c r="F152" s="204" t="s">
        <v>234</v>
      </c>
      <c r="G152" s="205" t="s">
        <v>230</v>
      </c>
      <c r="H152" s="206">
        <v>1</v>
      </c>
      <c r="I152" s="207"/>
      <c r="J152" s="208">
        <f>ROUND(I152*H152,2)</f>
        <v>0</v>
      </c>
      <c r="K152" s="209"/>
      <c r="L152" s="44"/>
      <c r="M152" s="210" t="s">
        <v>19</v>
      </c>
      <c r="N152" s="211" t="s">
        <v>45</v>
      </c>
      <c r="O152" s="84"/>
      <c r="P152" s="212">
        <f>O152*H152</f>
        <v>0</v>
      </c>
      <c r="Q152" s="212">
        <v>0</v>
      </c>
      <c r="R152" s="212">
        <f>Q152*H152</f>
        <v>0</v>
      </c>
      <c r="S152" s="212">
        <v>0</v>
      </c>
      <c r="T152" s="213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4" t="s">
        <v>215</v>
      </c>
      <c r="AT152" s="214" t="s">
        <v>137</v>
      </c>
      <c r="AU152" s="214" t="s">
        <v>84</v>
      </c>
      <c r="AY152" s="17" t="s">
        <v>135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7" t="s">
        <v>82</v>
      </c>
      <c r="BK152" s="215">
        <f>ROUND(I152*H152,2)</f>
        <v>0</v>
      </c>
      <c r="BL152" s="17" t="s">
        <v>215</v>
      </c>
      <c r="BM152" s="214" t="s">
        <v>235</v>
      </c>
    </row>
    <row r="153" s="2" customFormat="1" ht="37.8" customHeight="1">
      <c r="A153" s="38"/>
      <c r="B153" s="39"/>
      <c r="C153" s="202" t="s">
        <v>236</v>
      </c>
      <c r="D153" s="202" t="s">
        <v>137</v>
      </c>
      <c r="E153" s="203" t="s">
        <v>237</v>
      </c>
      <c r="F153" s="204" t="s">
        <v>238</v>
      </c>
      <c r="G153" s="205" t="s">
        <v>230</v>
      </c>
      <c r="H153" s="206">
        <v>8</v>
      </c>
      <c r="I153" s="207"/>
      <c r="J153" s="208">
        <f>ROUND(I153*H153,2)</f>
        <v>0</v>
      </c>
      <c r="K153" s="209"/>
      <c r="L153" s="44"/>
      <c r="M153" s="210" t="s">
        <v>19</v>
      </c>
      <c r="N153" s="211" t="s">
        <v>45</v>
      </c>
      <c r="O153" s="84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4" t="s">
        <v>215</v>
      </c>
      <c r="AT153" s="214" t="s">
        <v>137</v>
      </c>
      <c r="AU153" s="214" t="s">
        <v>84</v>
      </c>
      <c r="AY153" s="17" t="s">
        <v>135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7" t="s">
        <v>82</v>
      </c>
      <c r="BK153" s="215">
        <f>ROUND(I153*H153,2)</f>
        <v>0</v>
      </c>
      <c r="BL153" s="17" t="s">
        <v>215</v>
      </c>
      <c r="BM153" s="214" t="s">
        <v>239</v>
      </c>
    </row>
    <row r="154" s="2" customFormat="1" ht="24.15" customHeight="1">
      <c r="A154" s="38"/>
      <c r="B154" s="39"/>
      <c r="C154" s="240" t="s">
        <v>240</v>
      </c>
      <c r="D154" s="240" t="s">
        <v>241</v>
      </c>
      <c r="E154" s="241" t="s">
        <v>242</v>
      </c>
      <c r="F154" s="242" t="s">
        <v>243</v>
      </c>
      <c r="G154" s="243" t="s">
        <v>214</v>
      </c>
      <c r="H154" s="244">
        <v>15.800000000000001</v>
      </c>
      <c r="I154" s="245"/>
      <c r="J154" s="246">
        <f>ROUND(I154*H154,2)</f>
        <v>0</v>
      </c>
      <c r="K154" s="247"/>
      <c r="L154" s="248"/>
      <c r="M154" s="249" t="s">
        <v>19</v>
      </c>
      <c r="N154" s="250" t="s">
        <v>45</v>
      </c>
      <c r="O154" s="84"/>
      <c r="P154" s="212">
        <f>O154*H154</f>
        <v>0</v>
      </c>
      <c r="Q154" s="212">
        <v>0.0070000000000000001</v>
      </c>
      <c r="R154" s="212">
        <f>Q154*H154</f>
        <v>0.1106</v>
      </c>
      <c r="S154" s="212">
        <v>0</v>
      </c>
      <c r="T154" s="213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4" t="s">
        <v>244</v>
      </c>
      <c r="AT154" s="214" t="s">
        <v>241</v>
      </c>
      <c r="AU154" s="214" t="s">
        <v>84</v>
      </c>
      <c r="AY154" s="17" t="s">
        <v>135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7" t="s">
        <v>82</v>
      </c>
      <c r="BK154" s="215">
        <f>ROUND(I154*H154,2)</f>
        <v>0</v>
      </c>
      <c r="BL154" s="17" t="s">
        <v>215</v>
      </c>
      <c r="BM154" s="214" t="s">
        <v>245</v>
      </c>
    </row>
    <row r="155" s="13" customFormat="1">
      <c r="A155" s="13"/>
      <c r="B155" s="216"/>
      <c r="C155" s="217"/>
      <c r="D155" s="218" t="s">
        <v>143</v>
      </c>
      <c r="E155" s="219" t="s">
        <v>19</v>
      </c>
      <c r="F155" s="220" t="s">
        <v>246</v>
      </c>
      <c r="G155" s="217"/>
      <c r="H155" s="221">
        <v>14.4</v>
      </c>
      <c r="I155" s="222"/>
      <c r="J155" s="217"/>
      <c r="K155" s="217"/>
      <c r="L155" s="223"/>
      <c r="M155" s="224"/>
      <c r="N155" s="225"/>
      <c r="O155" s="225"/>
      <c r="P155" s="225"/>
      <c r="Q155" s="225"/>
      <c r="R155" s="225"/>
      <c r="S155" s="225"/>
      <c r="T155" s="22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7" t="s">
        <v>143</v>
      </c>
      <c r="AU155" s="227" t="s">
        <v>84</v>
      </c>
      <c r="AV155" s="13" t="s">
        <v>84</v>
      </c>
      <c r="AW155" s="13" t="s">
        <v>33</v>
      </c>
      <c r="AX155" s="13" t="s">
        <v>74</v>
      </c>
      <c r="AY155" s="227" t="s">
        <v>135</v>
      </c>
    </row>
    <row r="156" s="13" customFormat="1">
      <c r="A156" s="13"/>
      <c r="B156" s="216"/>
      <c r="C156" s="217"/>
      <c r="D156" s="218" t="s">
        <v>143</v>
      </c>
      <c r="E156" s="219" t="s">
        <v>19</v>
      </c>
      <c r="F156" s="220" t="s">
        <v>247</v>
      </c>
      <c r="G156" s="217"/>
      <c r="H156" s="221">
        <v>1.3999999999999999</v>
      </c>
      <c r="I156" s="222"/>
      <c r="J156" s="217"/>
      <c r="K156" s="217"/>
      <c r="L156" s="223"/>
      <c r="M156" s="224"/>
      <c r="N156" s="225"/>
      <c r="O156" s="225"/>
      <c r="P156" s="225"/>
      <c r="Q156" s="225"/>
      <c r="R156" s="225"/>
      <c r="S156" s="225"/>
      <c r="T156" s="22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27" t="s">
        <v>143</v>
      </c>
      <c r="AU156" s="227" t="s">
        <v>84</v>
      </c>
      <c r="AV156" s="13" t="s">
        <v>84</v>
      </c>
      <c r="AW156" s="13" t="s">
        <v>33</v>
      </c>
      <c r="AX156" s="13" t="s">
        <v>74</v>
      </c>
      <c r="AY156" s="227" t="s">
        <v>135</v>
      </c>
    </row>
    <row r="157" s="14" customFormat="1">
      <c r="A157" s="14"/>
      <c r="B157" s="228"/>
      <c r="C157" s="229"/>
      <c r="D157" s="218" t="s">
        <v>143</v>
      </c>
      <c r="E157" s="230" t="s">
        <v>19</v>
      </c>
      <c r="F157" s="231" t="s">
        <v>145</v>
      </c>
      <c r="G157" s="229"/>
      <c r="H157" s="232">
        <v>15.800000000000001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38" t="s">
        <v>143</v>
      </c>
      <c r="AU157" s="238" t="s">
        <v>84</v>
      </c>
      <c r="AV157" s="14" t="s">
        <v>141</v>
      </c>
      <c r="AW157" s="14" t="s">
        <v>33</v>
      </c>
      <c r="AX157" s="14" t="s">
        <v>82</v>
      </c>
      <c r="AY157" s="238" t="s">
        <v>135</v>
      </c>
    </row>
    <row r="158" s="2" customFormat="1" ht="24.15" customHeight="1">
      <c r="A158" s="38"/>
      <c r="B158" s="39"/>
      <c r="C158" s="240" t="s">
        <v>248</v>
      </c>
      <c r="D158" s="240" t="s">
        <v>241</v>
      </c>
      <c r="E158" s="241" t="s">
        <v>249</v>
      </c>
      <c r="F158" s="242" t="s">
        <v>250</v>
      </c>
      <c r="G158" s="243" t="s">
        <v>251</v>
      </c>
      <c r="H158" s="244">
        <v>16</v>
      </c>
      <c r="I158" s="245"/>
      <c r="J158" s="246">
        <f>ROUND(I158*H158,2)</f>
        <v>0</v>
      </c>
      <c r="K158" s="247"/>
      <c r="L158" s="248"/>
      <c r="M158" s="249" t="s">
        <v>19</v>
      </c>
      <c r="N158" s="250" t="s">
        <v>45</v>
      </c>
      <c r="O158" s="84"/>
      <c r="P158" s="212">
        <f>O158*H158</f>
        <v>0</v>
      </c>
      <c r="Q158" s="212">
        <v>6.0000000000000002E-05</v>
      </c>
      <c r="R158" s="212">
        <f>Q158*H158</f>
        <v>0.00096000000000000002</v>
      </c>
      <c r="S158" s="212">
        <v>0</v>
      </c>
      <c r="T158" s="213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4" t="s">
        <v>244</v>
      </c>
      <c r="AT158" s="214" t="s">
        <v>241</v>
      </c>
      <c r="AU158" s="214" t="s">
        <v>84</v>
      </c>
      <c r="AY158" s="17" t="s">
        <v>135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7" t="s">
        <v>82</v>
      </c>
      <c r="BK158" s="215">
        <f>ROUND(I158*H158,2)</f>
        <v>0</v>
      </c>
      <c r="BL158" s="17" t="s">
        <v>215</v>
      </c>
      <c r="BM158" s="214" t="s">
        <v>252</v>
      </c>
    </row>
    <row r="159" s="2" customFormat="1" ht="14.4" customHeight="1">
      <c r="A159" s="38"/>
      <c r="B159" s="39"/>
      <c r="C159" s="202" t="s">
        <v>7</v>
      </c>
      <c r="D159" s="202" t="s">
        <v>137</v>
      </c>
      <c r="E159" s="203" t="s">
        <v>253</v>
      </c>
      <c r="F159" s="204" t="s">
        <v>254</v>
      </c>
      <c r="G159" s="205" t="s">
        <v>230</v>
      </c>
      <c r="H159" s="206">
        <v>8</v>
      </c>
      <c r="I159" s="207"/>
      <c r="J159" s="208">
        <f>ROUND(I159*H159,2)</f>
        <v>0</v>
      </c>
      <c r="K159" s="209"/>
      <c r="L159" s="44"/>
      <c r="M159" s="210" t="s">
        <v>19</v>
      </c>
      <c r="N159" s="211" t="s">
        <v>45</v>
      </c>
      <c r="O159" s="84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4" t="s">
        <v>215</v>
      </c>
      <c r="AT159" s="214" t="s">
        <v>137</v>
      </c>
      <c r="AU159" s="214" t="s">
        <v>84</v>
      </c>
      <c r="AY159" s="17" t="s">
        <v>135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7" t="s">
        <v>82</v>
      </c>
      <c r="BK159" s="215">
        <f>ROUND(I159*H159,2)</f>
        <v>0</v>
      </c>
      <c r="BL159" s="17" t="s">
        <v>215</v>
      </c>
      <c r="BM159" s="214" t="s">
        <v>255</v>
      </c>
    </row>
    <row r="160" s="13" customFormat="1">
      <c r="A160" s="13"/>
      <c r="B160" s="216"/>
      <c r="C160" s="217"/>
      <c r="D160" s="218" t="s">
        <v>143</v>
      </c>
      <c r="E160" s="219" t="s">
        <v>19</v>
      </c>
      <c r="F160" s="220" t="s">
        <v>256</v>
      </c>
      <c r="G160" s="217"/>
      <c r="H160" s="221">
        <v>8</v>
      </c>
      <c r="I160" s="222"/>
      <c r="J160" s="217"/>
      <c r="K160" s="217"/>
      <c r="L160" s="223"/>
      <c r="M160" s="224"/>
      <c r="N160" s="225"/>
      <c r="O160" s="225"/>
      <c r="P160" s="225"/>
      <c r="Q160" s="225"/>
      <c r="R160" s="225"/>
      <c r="S160" s="225"/>
      <c r="T160" s="22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27" t="s">
        <v>143</v>
      </c>
      <c r="AU160" s="227" t="s">
        <v>84</v>
      </c>
      <c r="AV160" s="13" t="s">
        <v>84</v>
      </c>
      <c r="AW160" s="13" t="s">
        <v>33</v>
      </c>
      <c r="AX160" s="13" t="s">
        <v>74</v>
      </c>
      <c r="AY160" s="227" t="s">
        <v>135</v>
      </c>
    </row>
    <row r="161" s="14" customFormat="1">
      <c r="A161" s="14"/>
      <c r="B161" s="228"/>
      <c r="C161" s="229"/>
      <c r="D161" s="218" t="s">
        <v>143</v>
      </c>
      <c r="E161" s="230" t="s">
        <v>19</v>
      </c>
      <c r="F161" s="231" t="s">
        <v>145</v>
      </c>
      <c r="G161" s="229"/>
      <c r="H161" s="232">
        <v>8</v>
      </c>
      <c r="I161" s="233"/>
      <c r="J161" s="229"/>
      <c r="K161" s="229"/>
      <c r="L161" s="234"/>
      <c r="M161" s="235"/>
      <c r="N161" s="236"/>
      <c r="O161" s="236"/>
      <c r="P161" s="236"/>
      <c r="Q161" s="236"/>
      <c r="R161" s="236"/>
      <c r="S161" s="236"/>
      <c r="T161" s="23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38" t="s">
        <v>143</v>
      </c>
      <c r="AU161" s="238" t="s">
        <v>84</v>
      </c>
      <c r="AV161" s="14" t="s">
        <v>141</v>
      </c>
      <c r="AW161" s="14" t="s">
        <v>33</v>
      </c>
      <c r="AX161" s="14" t="s">
        <v>82</v>
      </c>
      <c r="AY161" s="238" t="s">
        <v>135</v>
      </c>
    </row>
    <row r="162" s="2" customFormat="1" ht="14.4" customHeight="1">
      <c r="A162" s="38"/>
      <c r="B162" s="39"/>
      <c r="C162" s="202" t="s">
        <v>257</v>
      </c>
      <c r="D162" s="202" t="s">
        <v>137</v>
      </c>
      <c r="E162" s="203" t="s">
        <v>258</v>
      </c>
      <c r="F162" s="204" t="s">
        <v>259</v>
      </c>
      <c r="G162" s="205" t="s">
        <v>230</v>
      </c>
      <c r="H162" s="206">
        <v>1</v>
      </c>
      <c r="I162" s="207"/>
      <c r="J162" s="208">
        <f>ROUND(I162*H162,2)</f>
        <v>0</v>
      </c>
      <c r="K162" s="209"/>
      <c r="L162" s="44"/>
      <c r="M162" s="210" t="s">
        <v>19</v>
      </c>
      <c r="N162" s="211" t="s">
        <v>45</v>
      </c>
      <c r="O162" s="84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4" t="s">
        <v>215</v>
      </c>
      <c r="AT162" s="214" t="s">
        <v>137</v>
      </c>
      <c r="AU162" s="214" t="s">
        <v>84</v>
      </c>
      <c r="AY162" s="17" t="s">
        <v>135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7" t="s">
        <v>82</v>
      </c>
      <c r="BK162" s="215">
        <f>ROUND(I162*H162,2)</f>
        <v>0</v>
      </c>
      <c r="BL162" s="17" t="s">
        <v>215</v>
      </c>
      <c r="BM162" s="214" t="s">
        <v>260</v>
      </c>
    </row>
    <row r="163" s="13" customFormat="1">
      <c r="A163" s="13"/>
      <c r="B163" s="216"/>
      <c r="C163" s="217"/>
      <c r="D163" s="218" t="s">
        <v>143</v>
      </c>
      <c r="E163" s="219" t="s">
        <v>19</v>
      </c>
      <c r="F163" s="220" t="s">
        <v>261</v>
      </c>
      <c r="G163" s="217"/>
      <c r="H163" s="221">
        <v>1</v>
      </c>
      <c r="I163" s="222"/>
      <c r="J163" s="217"/>
      <c r="K163" s="217"/>
      <c r="L163" s="223"/>
      <c r="M163" s="224"/>
      <c r="N163" s="225"/>
      <c r="O163" s="225"/>
      <c r="P163" s="225"/>
      <c r="Q163" s="225"/>
      <c r="R163" s="225"/>
      <c r="S163" s="225"/>
      <c r="T163" s="22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7" t="s">
        <v>143</v>
      </c>
      <c r="AU163" s="227" t="s">
        <v>84</v>
      </c>
      <c r="AV163" s="13" t="s">
        <v>84</v>
      </c>
      <c r="AW163" s="13" t="s">
        <v>33</v>
      </c>
      <c r="AX163" s="13" t="s">
        <v>74</v>
      </c>
      <c r="AY163" s="227" t="s">
        <v>135</v>
      </c>
    </row>
    <row r="164" s="14" customFormat="1">
      <c r="A164" s="14"/>
      <c r="B164" s="228"/>
      <c r="C164" s="229"/>
      <c r="D164" s="218" t="s">
        <v>143</v>
      </c>
      <c r="E164" s="230" t="s">
        <v>19</v>
      </c>
      <c r="F164" s="231" t="s">
        <v>145</v>
      </c>
      <c r="G164" s="229"/>
      <c r="H164" s="232">
        <v>1</v>
      </c>
      <c r="I164" s="233"/>
      <c r="J164" s="229"/>
      <c r="K164" s="229"/>
      <c r="L164" s="234"/>
      <c r="M164" s="235"/>
      <c r="N164" s="236"/>
      <c r="O164" s="236"/>
      <c r="P164" s="236"/>
      <c r="Q164" s="236"/>
      <c r="R164" s="236"/>
      <c r="S164" s="236"/>
      <c r="T164" s="23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38" t="s">
        <v>143</v>
      </c>
      <c r="AU164" s="238" t="s">
        <v>84</v>
      </c>
      <c r="AV164" s="14" t="s">
        <v>141</v>
      </c>
      <c r="AW164" s="14" t="s">
        <v>33</v>
      </c>
      <c r="AX164" s="14" t="s">
        <v>82</v>
      </c>
      <c r="AY164" s="238" t="s">
        <v>135</v>
      </c>
    </row>
    <row r="165" s="2" customFormat="1" ht="37.8" customHeight="1">
      <c r="A165" s="38"/>
      <c r="B165" s="39"/>
      <c r="C165" s="202" t="s">
        <v>262</v>
      </c>
      <c r="D165" s="202" t="s">
        <v>137</v>
      </c>
      <c r="E165" s="203" t="s">
        <v>263</v>
      </c>
      <c r="F165" s="204" t="s">
        <v>264</v>
      </c>
      <c r="G165" s="205" t="s">
        <v>224</v>
      </c>
      <c r="H165" s="239"/>
      <c r="I165" s="207"/>
      <c r="J165" s="208">
        <f>ROUND(I165*H165,2)</f>
        <v>0</v>
      </c>
      <c r="K165" s="209"/>
      <c r="L165" s="44"/>
      <c r="M165" s="210" t="s">
        <v>19</v>
      </c>
      <c r="N165" s="211" t="s">
        <v>45</v>
      </c>
      <c r="O165" s="84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14" t="s">
        <v>215</v>
      </c>
      <c r="AT165" s="214" t="s">
        <v>137</v>
      </c>
      <c r="AU165" s="214" t="s">
        <v>84</v>
      </c>
      <c r="AY165" s="17" t="s">
        <v>135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7" t="s">
        <v>82</v>
      </c>
      <c r="BK165" s="215">
        <f>ROUND(I165*H165,2)</f>
        <v>0</v>
      </c>
      <c r="BL165" s="17" t="s">
        <v>215</v>
      </c>
      <c r="BM165" s="214" t="s">
        <v>265</v>
      </c>
    </row>
    <row r="166" s="12" customFormat="1" ht="22.8" customHeight="1">
      <c r="A166" s="12"/>
      <c r="B166" s="186"/>
      <c r="C166" s="187"/>
      <c r="D166" s="188" t="s">
        <v>73</v>
      </c>
      <c r="E166" s="200" t="s">
        <v>266</v>
      </c>
      <c r="F166" s="200" t="s">
        <v>267</v>
      </c>
      <c r="G166" s="187"/>
      <c r="H166" s="187"/>
      <c r="I166" s="190"/>
      <c r="J166" s="201">
        <f>BK166</f>
        <v>0</v>
      </c>
      <c r="K166" s="187"/>
      <c r="L166" s="192"/>
      <c r="M166" s="193"/>
      <c r="N166" s="194"/>
      <c r="O166" s="194"/>
      <c r="P166" s="195">
        <f>SUM(P167:P168)</f>
        <v>0</v>
      </c>
      <c r="Q166" s="194"/>
      <c r="R166" s="195">
        <f>SUM(R167:R168)</f>
        <v>0</v>
      </c>
      <c r="S166" s="194"/>
      <c r="T166" s="196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7" t="s">
        <v>84</v>
      </c>
      <c r="AT166" s="198" t="s">
        <v>73</v>
      </c>
      <c r="AU166" s="198" t="s">
        <v>82</v>
      </c>
      <c r="AY166" s="197" t="s">
        <v>135</v>
      </c>
      <c r="BK166" s="199">
        <f>SUM(BK167:BK168)</f>
        <v>0</v>
      </c>
    </row>
    <row r="167" s="2" customFormat="1" ht="14.4" customHeight="1">
      <c r="A167" s="38"/>
      <c r="B167" s="39"/>
      <c r="C167" s="202" t="s">
        <v>268</v>
      </c>
      <c r="D167" s="202" t="s">
        <v>137</v>
      </c>
      <c r="E167" s="203" t="s">
        <v>269</v>
      </c>
      <c r="F167" s="204" t="s">
        <v>270</v>
      </c>
      <c r="G167" s="205" t="s">
        <v>140</v>
      </c>
      <c r="H167" s="206">
        <v>8.9399999999999995</v>
      </c>
      <c r="I167" s="207"/>
      <c r="J167" s="208">
        <f>ROUND(I167*H167,2)</f>
        <v>0</v>
      </c>
      <c r="K167" s="209"/>
      <c r="L167" s="44"/>
      <c r="M167" s="210" t="s">
        <v>19</v>
      </c>
      <c r="N167" s="211" t="s">
        <v>45</v>
      </c>
      <c r="O167" s="84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4" t="s">
        <v>215</v>
      </c>
      <c r="AT167" s="214" t="s">
        <v>137</v>
      </c>
      <c r="AU167" s="214" t="s">
        <v>84</v>
      </c>
      <c r="AY167" s="17" t="s">
        <v>135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7" t="s">
        <v>82</v>
      </c>
      <c r="BK167" s="215">
        <f>ROUND(I167*H167,2)</f>
        <v>0</v>
      </c>
      <c r="BL167" s="17" t="s">
        <v>215</v>
      </c>
      <c r="BM167" s="214" t="s">
        <v>271</v>
      </c>
    </row>
    <row r="168" s="2" customFormat="1" ht="37.8" customHeight="1">
      <c r="A168" s="38"/>
      <c r="B168" s="39"/>
      <c r="C168" s="202" t="s">
        <v>272</v>
      </c>
      <c r="D168" s="202" t="s">
        <v>137</v>
      </c>
      <c r="E168" s="203" t="s">
        <v>273</v>
      </c>
      <c r="F168" s="204" t="s">
        <v>274</v>
      </c>
      <c r="G168" s="205" t="s">
        <v>224</v>
      </c>
      <c r="H168" s="239"/>
      <c r="I168" s="207"/>
      <c r="J168" s="208">
        <f>ROUND(I168*H168,2)</f>
        <v>0</v>
      </c>
      <c r="K168" s="209"/>
      <c r="L168" s="44"/>
      <c r="M168" s="210" t="s">
        <v>19</v>
      </c>
      <c r="N168" s="211" t="s">
        <v>45</v>
      </c>
      <c r="O168" s="84"/>
      <c r="P168" s="212">
        <f>O168*H168</f>
        <v>0</v>
      </c>
      <c r="Q168" s="212">
        <v>0</v>
      </c>
      <c r="R168" s="212">
        <f>Q168*H168</f>
        <v>0</v>
      </c>
      <c r="S168" s="212">
        <v>0</v>
      </c>
      <c r="T168" s="21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14" t="s">
        <v>215</v>
      </c>
      <c r="AT168" s="214" t="s">
        <v>137</v>
      </c>
      <c r="AU168" s="214" t="s">
        <v>84</v>
      </c>
      <c r="AY168" s="17" t="s">
        <v>135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7" t="s">
        <v>82</v>
      </c>
      <c r="BK168" s="215">
        <f>ROUND(I168*H168,2)</f>
        <v>0</v>
      </c>
      <c r="BL168" s="17" t="s">
        <v>215</v>
      </c>
      <c r="BM168" s="214" t="s">
        <v>275</v>
      </c>
    </row>
    <row r="169" s="12" customFormat="1" ht="22.8" customHeight="1">
      <c r="A169" s="12"/>
      <c r="B169" s="186"/>
      <c r="C169" s="187"/>
      <c r="D169" s="188" t="s">
        <v>73</v>
      </c>
      <c r="E169" s="200" t="s">
        <v>276</v>
      </c>
      <c r="F169" s="200" t="s">
        <v>277</v>
      </c>
      <c r="G169" s="187"/>
      <c r="H169" s="187"/>
      <c r="I169" s="190"/>
      <c r="J169" s="201">
        <f>BK169</f>
        <v>0</v>
      </c>
      <c r="K169" s="187"/>
      <c r="L169" s="192"/>
      <c r="M169" s="193"/>
      <c r="N169" s="194"/>
      <c r="O169" s="194"/>
      <c r="P169" s="195">
        <f>SUM(P170:P176)</f>
        <v>0</v>
      </c>
      <c r="Q169" s="194"/>
      <c r="R169" s="195">
        <f>SUM(R170:R176)</f>
        <v>0.0023498895999999997</v>
      </c>
      <c r="S169" s="194"/>
      <c r="T169" s="196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97" t="s">
        <v>84</v>
      </c>
      <c r="AT169" s="198" t="s">
        <v>73</v>
      </c>
      <c r="AU169" s="198" t="s">
        <v>82</v>
      </c>
      <c r="AY169" s="197" t="s">
        <v>135</v>
      </c>
      <c r="BK169" s="199">
        <f>SUM(BK170:BK176)</f>
        <v>0</v>
      </c>
    </row>
    <row r="170" s="2" customFormat="1" ht="37.8" customHeight="1">
      <c r="A170" s="38"/>
      <c r="B170" s="39"/>
      <c r="C170" s="202" t="s">
        <v>278</v>
      </c>
      <c r="D170" s="202" t="s">
        <v>137</v>
      </c>
      <c r="E170" s="203" t="s">
        <v>279</v>
      </c>
      <c r="F170" s="204" t="s">
        <v>280</v>
      </c>
      <c r="G170" s="205" t="s">
        <v>140</v>
      </c>
      <c r="H170" s="206">
        <v>9.0939999999999994</v>
      </c>
      <c r="I170" s="207"/>
      <c r="J170" s="208">
        <f>ROUND(I170*H170,2)</f>
        <v>0</v>
      </c>
      <c r="K170" s="209"/>
      <c r="L170" s="44"/>
      <c r="M170" s="210" t="s">
        <v>19</v>
      </c>
      <c r="N170" s="211" t="s">
        <v>45</v>
      </c>
      <c r="O170" s="84"/>
      <c r="P170" s="212">
        <f>O170*H170</f>
        <v>0</v>
      </c>
      <c r="Q170" s="212">
        <v>0.00025839999999999999</v>
      </c>
      <c r="R170" s="212">
        <f>Q170*H170</f>
        <v>0.0023498895999999997</v>
      </c>
      <c r="S170" s="212">
        <v>0</v>
      </c>
      <c r="T170" s="21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14" t="s">
        <v>215</v>
      </c>
      <c r="AT170" s="214" t="s">
        <v>137</v>
      </c>
      <c r="AU170" s="214" t="s">
        <v>84</v>
      </c>
      <c r="AY170" s="17" t="s">
        <v>135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7" t="s">
        <v>82</v>
      </c>
      <c r="BK170" s="215">
        <f>ROUND(I170*H170,2)</f>
        <v>0</v>
      </c>
      <c r="BL170" s="17" t="s">
        <v>215</v>
      </c>
      <c r="BM170" s="214" t="s">
        <v>281</v>
      </c>
    </row>
    <row r="171" s="13" customFormat="1">
      <c r="A171" s="13"/>
      <c r="B171" s="216"/>
      <c r="C171" s="217"/>
      <c r="D171" s="218" t="s">
        <v>143</v>
      </c>
      <c r="E171" s="219" t="s">
        <v>19</v>
      </c>
      <c r="F171" s="220" t="s">
        <v>149</v>
      </c>
      <c r="G171" s="217"/>
      <c r="H171" s="221">
        <v>2.4500000000000002</v>
      </c>
      <c r="I171" s="222"/>
      <c r="J171" s="217"/>
      <c r="K171" s="217"/>
      <c r="L171" s="223"/>
      <c r="M171" s="224"/>
      <c r="N171" s="225"/>
      <c r="O171" s="225"/>
      <c r="P171" s="225"/>
      <c r="Q171" s="225"/>
      <c r="R171" s="225"/>
      <c r="S171" s="225"/>
      <c r="T171" s="22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7" t="s">
        <v>143</v>
      </c>
      <c r="AU171" s="227" t="s">
        <v>84</v>
      </c>
      <c r="AV171" s="13" t="s">
        <v>84</v>
      </c>
      <c r="AW171" s="13" t="s">
        <v>33</v>
      </c>
      <c r="AX171" s="13" t="s">
        <v>74</v>
      </c>
      <c r="AY171" s="227" t="s">
        <v>135</v>
      </c>
    </row>
    <row r="172" s="13" customFormat="1">
      <c r="A172" s="13"/>
      <c r="B172" s="216"/>
      <c r="C172" s="217"/>
      <c r="D172" s="218" t="s">
        <v>143</v>
      </c>
      <c r="E172" s="219" t="s">
        <v>19</v>
      </c>
      <c r="F172" s="220" t="s">
        <v>150</v>
      </c>
      <c r="G172" s="217"/>
      <c r="H172" s="221">
        <v>0.90000000000000002</v>
      </c>
      <c r="I172" s="222"/>
      <c r="J172" s="217"/>
      <c r="K172" s="217"/>
      <c r="L172" s="223"/>
      <c r="M172" s="224"/>
      <c r="N172" s="225"/>
      <c r="O172" s="225"/>
      <c r="P172" s="225"/>
      <c r="Q172" s="225"/>
      <c r="R172" s="225"/>
      <c r="S172" s="225"/>
      <c r="T172" s="22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27" t="s">
        <v>143</v>
      </c>
      <c r="AU172" s="227" t="s">
        <v>84</v>
      </c>
      <c r="AV172" s="13" t="s">
        <v>84</v>
      </c>
      <c r="AW172" s="13" t="s">
        <v>33</v>
      </c>
      <c r="AX172" s="13" t="s">
        <v>74</v>
      </c>
      <c r="AY172" s="227" t="s">
        <v>135</v>
      </c>
    </row>
    <row r="173" s="13" customFormat="1">
      <c r="A173" s="13"/>
      <c r="B173" s="216"/>
      <c r="C173" s="217"/>
      <c r="D173" s="218" t="s">
        <v>143</v>
      </c>
      <c r="E173" s="219" t="s">
        <v>19</v>
      </c>
      <c r="F173" s="220" t="s">
        <v>151</v>
      </c>
      <c r="G173" s="217"/>
      <c r="H173" s="221">
        <v>2.0800000000000001</v>
      </c>
      <c r="I173" s="222"/>
      <c r="J173" s="217"/>
      <c r="K173" s="217"/>
      <c r="L173" s="223"/>
      <c r="M173" s="224"/>
      <c r="N173" s="225"/>
      <c r="O173" s="225"/>
      <c r="P173" s="225"/>
      <c r="Q173" s="225"/>
      <c r="R173" s="225"/>
      <c r="S173" s="225"/>
      <c r="T173" s="22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7" t="s">
        <v>143</v>
      </c>
      <c r="AU173" s="227" t="s">
        <v>84</v>
      </c>
      <c r="AV173" s="13" t="s">
        <v>84</v>
      </c>
      <c r="AW173" s="13" t="s">
        <v>33</v>
      </c>
      <c r="AX173" s="13" t="s">
        <v>74</v>
      </c>
      <c r="AY173" s="227" t="s">
        <v>135</v>
      </c>
    </row>
    <row r="174" s="13" customFormat="1">
      <c r="A174" s="13"/>
      <c r="B174" s="216"/>
      <c r="C174" s="217"/>
      <c r="D174" s="218" t="s">
        <v>143</v>
      </c>
      <c r="E174" s="219" t="s">
        <v>19</v>
      </c>
      <c r="F174" s="220" t="s">
        <v>152</v>
      </c>
      <c r="G174" s="217"/>
      <c r="H174" s="221">
        <v>1.54</v>
      </c>
      <c r="I174" s="222"/>
      <c r="J174" s="217"/>
      <c r="K174" s="217"/>
      <c r="L174" s="223"/>
      <c r="M174" s="224"/>
      <c r="N174" s="225"/>
      <c r="O174" s="225"/>
      <c r="P174" s="225"/>
      <c r="Q174" s="225"/>
      <c r="R174" s="225"/>
      <c r="S174" s="225"/>
      <c r="T174" s="22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7" t="s">
        <v>143</v>
      </c>
      <c r="AU174" s="227" t="s">
        <v>84</v>
      </c>
      <c r="AV174" s="13" t="s">
        <v>84</v>
      </c>
      <c r="AW174" s="13" t="s">
        <v>33</v>
      </c>
      <c r="AX174" s="13" t="s">
        <v>74</v>
      </c>
      <c r="AY174" s="227" t="s">
        <v>135</v>
      </c>
    </row>
    <row r="175" s="13" customFormat="1">
      <c r="A175" s="13"/>
      <c r="B175" s="216"/>
      <c r="C175" s="217"/>
      <c r="D175" s="218" t="s">
        <v>143</v>
      </c>
      <c r="E175" s="219" t="s">
        <v>19</v>
      </c>
      <c r="F175" s="220" t="s">
        <v>153</v>
      </c>
      <c r="G175" s="217"/>
      <c r="H175" s="221">
        <v>2.1240000000000001</v>
      </c>
      <c r="I175" s="222"/>
      <c r="J175" s="217"/>
      <c r="K175" s="217"/>
      <c r="L175" s="223"/>
      <c r="M175" s="224"/>
      <c r="N175" s="225"/>
      <c r="O175" s="225"/>
      <c r="P175" s="225"/>
      <c r="Q175" s="225"/>
      <c r="R175" s="225"/>
      <c r="S175" s="225"/>
      <c r="T175" s="22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7" t="s">
        <v>143</v>
      </c>
      <c r="AU175" s="227" t="s">
        <v>84</v>
      </c>
      <c r="AV175" s="13" t="s">
        <v>84</v>
      </c>
      <c r="AW175" s="13" t="s">
        <v>33</v>
      </c>
      <c r="AX175" s="13" t="s">
        <v>74</v>
      </c>
      <c r="AY175" s="227" t="s">
        <v>135</v>
      </c>
    </row>
    <row r="176" s="14" customFormat="1">
      <c r="A176" s="14"/>
      <c r="B176" s="228"/>
      <c r="C176" s="229"/>
      <c r="D176" s="218" t="s">
        <v>143</v>
      </c>
      <c r="E176" s="230" t="s">
        <v>19</v>
      </c>
      <c r="F176" s="231" t="s">
        <v>145</v>
      </c>
      <c r="G176" s="229"/>
      <c r="H176" s="232">
        <v>9.0939999999999994</v>
      </c>
      <c r="I176" s="233"/>
      <c r="J176" s="229"/>
      <c r="K176" s="229"/>
      <c r="L176" s="234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38" t="s">
        <v>143</v>
      </c>
      <c r="AU176" s="238" t="s">
        <v>84</v>
      </c>
      <c r="AV176" s="14" t="s">
        <v>141</v>
      </c>
      <c r="AW176" s="14" t="s">
        <v>33</v>
      </c>
      <c r="AX176" s="14" t="s">
        <v>82</v>
      </c>
      <c r="AY176" s="238" t="s">
        <v>135</v>
      </c>
    </row>
    <row r="177" s="2" customFormat="1" ht="6.96" customHeight="1">
      <c r="A177" s="38"/>
      <c r="B177" s="59"/>
      <c r="C177" s="60"/>
      <c r="D177" s="60"/>
      <c r="E177" s="60"/>
      <c r="F177" s="60"/>
      <c r="G177" s="60"/>
      <c r="H177" s="60"/>
      <c r="I177" s="60"/>
      <c r="J177" s="60"/>
      <c r="K177" s="60"/>
      <c r="L177" s="44"/>
      <c r="M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</row>
  </sheetData>
  <sheetProtection sheet="1" autoFilter="0" formatColumns="0" formatRows="0" objects="1" scenarios="1" spinCount="100000" saltValue="9K2hw/5tWD2YMD6OW/UnHyHmOD5p/53wrilhmoANKTQFVTYdJXTmgAd68/bOrjh5oHs5sJ9Q8x1LY6jcPBlRmg==" hashValue="XFxKp4VpqFudJPLnIxbSqiZOfNezOT51JQnUR0a2VP/634oJrrqgBRdc6lY3TMsVPTkuOF4eOFDLMrm9gXXzYw==" algorithmName="SHA-512" password="CC35"/>
  <autoFilter ref="C89:K176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5"/>
      <c r="C3" s="126"/>
      <c r="D3" s="126"/>
      <c r="E3" s="126"/>
      <c r="F3" s="126"/>
      <c r="G3" s="126"/>
      <c r="H3" s="20"/>
    </row>
    <row r="4" s="1" customFormat="1" ht="24.96" customHeight="1">
      <c r="B4" s="20"/>
      <c r="C4" s="127" t="s">
        <v>282</v>
      </c>
      <c r="H4" s="20"/>
    </row>
    <row r="5" s="1" customFormat="1" ht="12" customHeight="1">
      <c r="B5" s="20"/>
      <c r="C5" s="254" t="s">
        <v>13</v>
      </c>
      <c r="D5" s="137" t="s">
        <v>14</v>
      </c>
      <c r="E5" s="1"/>
      <c r="F5" s="1"/>
      <c r="H5" s="20"/>
    </row>
    <row r="6" s="1" customFormat="1" ht="36.96" customHeight="1">
      <c r="B6" s="20"/>
      <c r="C6" s="255" t="s">
        <v>16</v>
      </c>
      <c r="D6" s="256" t="s">
        <v>17</v>
      </c>
      <c r="E6" s="1"/>
      <c r="F6" s="1"/>
      <c r="H6" s="20"/>
    </row>
    <row r="7" s="1" customFormat="1" ht="16.5" customHeight="1">
      <c r="B7" s="20"/>
      <c r="C7" s="129" t="s">
        <v>23</v>
      </c>
      <c r="D7" s="134" t="str">
        <f>'Rekapitulace stavby'!AN8</f>
        <v>7. 12. 2020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74"/>
      <c r="B9" s="257"/>
      <c r="C9" s="258" t="s">
        <v>55</v>
      </c>
      <c r="D9" s="259" t="s">
        <v>56</v>
      </c>
      <c r="E9" s="259" t="s">
        <v>122</v>
      </c>
      <c r="F9" s="260" t="s">
        <v>283</v>
      </c>
      <c r="G9" s="174"/>
      <c r="H9" s="257"/>
    </row>
    <row r="10" s="2" customFormat="1" ht="26.4" customHeight="1">
      <c r="A10" s="38"/>
      <c r="B10" s="44"/>
      <c r="C10" s="261" t="s">
        <v>284</v>
      </c>
      <c r="D10" s="261" t="s">
        <v>80</v>
      </c>
      <c r="E10" s="38"/>
      <c r="F10" s="38"/>
      <c r="G10" s="38"/>
      <c r="H10" s="44"/>
    </row>
    <row r="11" s="2" customFormat="1" ht="16.8" customHeight="1">
      <c r="A11" s="38"/>
      <c r="B11" s="44"/>
      <c r="C11" s="262" t="s">
        <v>285</v>
      </c>
      <c r="D11" s="263" t="s">
        <v>286</v>
      </c>
      <c r="E11" s="264" t="s">
        <v>87</v>
      </c>
      <c r="F11" s="265">
        <v>78.870000000000005</v>
      </c>
      <c r="G11" s="38"/>
      <c r="H11" s="44"/>
    </row>
    <row r="12" s="2" customFormat="1" ht="16.8" customHeight="1">
      <c r="A12" s="38"/>
      <c r="B12" s="44"/>
      <c r="C12" s="266" t="s">
        <v>19</v>
      </c>
      <c r="D12" s="266" t="s">
        <v>287</v>
      </c>
      <c r="E12" s="17" t="s">
        <v>19</v>
      </c>
      <c r="F12" s="267">
        <v>78.870000000000005</v>
      </c>
      <c r="G12" s="38"/>
      <c r="H12" s="44"/>
    </row>
    <row r="13" s="2" customFormat="1" ht="16.8" customHeight="1">
      <c r="A13" s="38"/>
      <c r="B13" s="44"/>
      <c r="C13" s="266" t="s">
        <v>19</v>
      </c>
      <c r="D13" s="266" t="s">
        <v>145</v>
      </c>
      <c r="E13" s="17" t="s">
        <v>19</v>
      </c>
      <c r="F13" s="267">
        <v>78.870000000000005</v>
      </c>
      <c r="G13" s="38"/>
      <c r="H13" s="44"/>
    </row>
    <row r="14" s="2" customFormat="1" ht="16.8" customHeight="1">
      <c r="A14" s="38"/>
      <c r="B14" s="44"/>
      <c r="C14" s="262" t="s">
        <v>85</v>
      </c>
      <c r="D14" s="263" t="s">
        <v>86</v>
      </c>
      <c r="E14" s="264" t="s">
        <v>87</v>
      </c>
      <c r="F14" s="265">
        <v>16.559999999999999</v>
      </c>
      <c r="G14" s="38"/>
      <c r="H14" s="44"/>
    </row>
    <row r="15" s="2" customFormat="1" ht="16.8" customHeight="1">
      <c r="A15" s="38"/>
      <c r="B15" s="44"/>
      <c r="C15" s="266" t="s">
        <v>19</v>
      </c>
      <c r="D15" s="266" t="s">
        <v>88</v>
      </c>
      <c r="E15" s="17" t="s">
        <v>19</v>
      </c>
      <c r="F15" s="267">
        <v>16.559999999999999</v>
      </c>
      <c r="G15" s="38"/>
      <c r="H15" s="44"/>
    </row>
    <row r="16" s="2" customFormat="1" ht="16.8" customHeight="1">
      <c r="A16" s="38"/>
      <c r="B16" s="44"/>
      <c r="C16" s="266" t="s">
        <v>19</v>
      </c>
      <c r="D16" s="266" t="s">
        <v>145</v>
      </c>
      <c r="E16" s="17" t="s">
        <v>19</v>
      </c>
      <c r="F16" s="267">
        <v>16.559999999999999</v>
      </c>
      <c r="G16" s="38"/>
      <c r="H16" s="44"/>
    </row>
    <row r="17" s="2" customFormat="1" ht="16.8" customHeight="1">
      <c r="A17" s="38"/>
      <c r="B17" s="44"/>
      <c r="C17" s="262" t="s">
        <v>90</v>
      </c>
      <c r="D17" s="263" t="s">
        <v>91</v>
      </c>
      <c r="E17" s="264" t="s">
        <v>87</v>
      </c>
      <c r="F17" s="265">
        <v>29.460000000000001</v>
      </c>
      <c r="G17" s="38"/>
      <c r="H17" s="44"/>
    </row>
    <row r="18" s="2" customFormat="1" ht="16.8" customHeight="1">
      <c r="A18" s="38"/>
      <c r="B18" s="44"/>
      <c r="C18" s="266" t="s">
        <v>19</v>
      </c>
      <c r="D18" s="266" t="s">
        <v>92</v>
      </c>
      <c r="E18" s="17" t="s">
        <v>19</v>
      </c>
      <c r="F18" s="267">
        <v>29.460000000000001</v>
      </c>
      <c r="G18" s="38"/>
      <c r="H18" s="44"/>
    </row>
    <row r="19" s="2" customFormat="1" ht="16.8" customHeight="1">
      <c r="A19" s="38"/>
      <c r="B19" s="44"/>
      <c r="C19" s="266" t="s">
        <v>19</v>
      </c>
      <c r="D19" s="266" t="s">
        <v>145</v>
      </c>
      <c r="E19" s="17" t="s">
        <v>19</v>
      </c>
      <c r="F19" s="267">
        <v>29.460000000000001</v>
      </c>
      <c r="G19" s="38"/>
      <c r="H19" s="44"/>
    </row>
    <row r="20" s="2" customFormat="1" ht="16.8" customHeight="1">
      <c r="A20" s="38"/>
      <c r="B20" s="44"/>
      <c r="C20" s="262" t="s">
        <v>288</v>
      </c>
      <c r="D20" s="263" t="s">
        <v>289</v>
      </c>
      <c r="E20" s="264" t="s">
        <v>87</v>
      </c>
      <c r="F20" s="265">
        <v>37.829999999999998</v>
      </c>
      <c r="G20" s="38"/>
      <c r="H20" s="44"/>
    </row>
    <row r="21" s="2" customFormat="1" ht="16.8" customHeight="1">
      <c r="A21" s="38"/>
      <c r="B21" s="44"/>
      <c r="C21" s="266" t="s">
        <v>19</v>
      </c>
      <c r="D21" s="266" t="s">
        <v>290</v>
      </c>
      <c r="E21" s="17" t="s">
        <v>19</v>
      </c>
      <c r="F21" s="267">
        <v>37.829999999999998</v>
      </c>
      <c r="G21" s="38"/>
      <c r="H21" s="44"/>
    </row>
    <row r="22" s="2" customFormat="1" ht="16.8" customHeight="1">
      <c r="A22" s="38"/>
      <c r="B22" s="44"/>
      <c r="C22" s="266" t="s">
        <v>19</v>
      </c>
      <c r="D22" s="266" t="s">
        <v>145</v>
      </c>
      <c r="E22" s="17" t="s">
        <v>19</v>
      </c>
      <c r="F22" s="267">
        <v>37.829999999999998</v>
      </c>
      <c r="G22" s="38"/>
      <c r="H22" s="44"/>
    </row>
    <row r="23" s="2" customFormat="1" ht="16.8" customHeight="1">
      <c r="A23" s="38"/>
      <c r="B23" s="44"/>
      <c r="C23" s="262" t="s">
        <v>291</v>
      </c>
      <c r="D23" s="263" t="s">
        <v>292</v>
      </c>
      <c r="E23" s="264" t="s">
        <v>87</v>
      </c>
      <c r="F23" s="265">
        <v>27.199999999999999</v>
      </c>
      <c r="G23" s="38"/>
      <c r="H23" s="44"/>
    </row>
    <row r="24" s="2" customFormat="1" ht="16.8" customHeight="1">
      <c r="A24" s="38"/>
      <c r="B24" s="44"/>
      <c r="C24" s="266" t="s">
        <v>19</v>
      </c>
      <c r="D24" s="266" t="s">
        <v>293</v>
      </c>
      <c r="E24" s="17" t="s">
        <v>19</v>
      </c>
      <c r="F24" s="267">
        <v>27.199999999999999</v>
      </c>
      <c r="G24" s="38"/>
      <c r="H24" s="44"/>
    </row>
    <row r="25" s="2" customFormat="1" ht="16.8" customHeight="1">
      <c r="A25" s="38"/>
      <c r="B25" s="44"/>
      <c r="C25" s="266" t="s">
        <v>19</v>
      </c>
      <c r="D25" s="266" t="s">
        <v>145</v>
      </c>
      <c r="E25" s="17" t="s">
        <v>19</v>
      </c>
      <c r="F25" s="267">
        <v>27.199999999999999</v>
      </c>
      <c r="G25" s="38"/>
      <c r="H25" s="44"/>
    </row>
    <row r="26" s="2" customFormat="1" ht="16.8" customHeight="1">
      <c r="A26" s="38"/>
      <c r="B26" s="44"/>
      <c r="C26" s="262" t="s">
        <v>294</v>
      </c>
      <c r="D26" s="263" t="s">
        <v>295</v>
      </c>
      <c r="E26" s="264" t="s">
        <v>87</v>
      </c>
      <c r="F26" s="265">
        <v>16.460000000000001</v>
      </c>
      <c r="G26" s="38"/>
      <c r="H26" s="44"/>
    </row>
    <row r="27" s="2" customFormat="1" ht="16.8" customHeight="1">
      <c r="A27" s="38"/>
      <c r="B27" s="44"/>
      <c r="C27" s="266" t="s">
        <v>19</v>
      </c>
      <c r="D27" s="266" t="s">
        <v>296</v>
      </c>
      <c r="E27" s="17" t="s">
        <v>19</v>
      </c>
      <c r="F27" s="267">
        <v>16.460000000000001</v>
      </c>
      <c r="G27" s="38"/>
      <c r="H27" s="44"/>
    </row>
    <row r="28" s="2" customFormat="1" ht="16.8" customHeight="1">
      <c r="A28" s="38"/>
      <c r="B28" s="44"/>
      <c r="C28" s="266" t="s">
        <v>19</v>
      </c>
      <c r="D28" s="266" t="s">
        <v>145</v>
      </c>
      <c r="E28" s="17" t="s">
        <v>19</v>
      </c>
      <c r="F28" s="267">
        <v>16.460000000000001</v>
      </c>
      <c r="G28" s="38"/>
      <c r="H28" s="44"/>
    </row>
    <row r="29" s="2" customFormat="1" ht="16.8" customHeight="1">
      <c r="A29" s="38"/>
      <c r="B29" s="44"/>
      <c r="C29" s="262" t="s">
        <v>297</v>
      </c>
      <c r="D29" s="263" t="s">
        <v>298</v>
      </c>
      <c r="E29" s="264" t="s">
        <v>87</v>
      </c>
      <c r="F29" s="265">
        <v>36.340000000000003</v>
      </c>
      <c r="G29" s="38"/>
      <c r="H29" s="44"/>
    </row>
    <row r="30" s="2" customFormat="1" ht="16.8" customHeight="1">
      <c r="A30" s="38"/>
      <c r="B30" s="44"/>
      <c r="C30" s="266" t="s">
        <v>19</v>
      </c>
      <c r="D30" s="266" t="s">
        <v>299</v>
      </c>
      <c r="E30" s="17" t="s">
        <v>19</v>
      </c>
      <c r="F30" s="267">
        <v>36.340000000000003</v>
      </c>
      <c r="G30" s="38"/>
      <c r="H30" s="44"/>
    </row>
    <row r="31" s="2" customFormat="1" ht="16.8" customHeight="1">
      <c r="A31" s="38"/>
      <c r="B31" s="44"/>
      <c r="C31" s="266" t="s">
        <v>19</v>
      </c>
      <c r="D31" s="266" t="s">
        <v>145</v>
      </c>
      <c r="E31" s="17" t="s">
        <v>19</v>
      </c>
      <c r="F31" s="267">
        <v>36.340000000000003</v>
      </c>
      <c r="G31" s="38"/>
      <c r="H31" s="44"/>
    </row>
    <row r="32" s="2" customFormat="1" ht="16.8" customHeight="1">
      <c r="A32" s="38"/>
      <c r="B32" s="44"/>
      <c r="C32" s="262" t="s">
        <v>300</v>
      </c>
      <c r="D32" s="263" t="s">
        <v>301</v>
      </c>
      <c r="E32" s="264" t="s">
        <v>87</v>
      </c>
      <c r="F32" s="265">
        <v>34.509999999999998</v>
      </c>
      <c r="G32" s="38"/>
      <c r="H32" s="44"/>
    </row>
    <row r="33" s="2" customFormat="1" ht="16.8" customHeight="1">
      <c r="A33" s="38"/>
      <c r="B33" s="44"/>
      <c r="C33" s="266" t="s">
        <v>19</v>
      </c>
      <c r="D33" s="266" t="s">
        <v>302</v>
      </c>
      <c r="E33" s="17" t="s">
        <v>19</v>
      </c>
      <c r="F33" s="267">
        <v>34.509999999999998</v>
      </c>
      <c r="G33" s="38"/>
      <c r="H33" s="44"/>
    </row>
    <row r="34" s="2" customFormat="1" ht="16.8" customHeight="1">
      <c r="A34" s="38"/>
      <c r="B34" s="44"/>
      <c r="C34" s="266" t="s">
        <v>19</v>
      </c>
      <c r="D34" s="266" t="s">
        <v>145</v>
      </c>
      <c r="E34" s="17" t="s">
        <v>19</v>
      </c>
      <c r="F34" s="267">
        <v>34.509999999999998</v>
      </c>
      <c r="G34" s="38"/>
      <c r="H34" s="44"/>
    </row>
    <row r="35" s="2" customFormat="1" ht="16.8" customHeight="1">
      <c r="A35" s="38"/>
      <c r="B35" s="44"/>
      <c r="C35" s="262" t="s">
        <v>303</v>
      </c>
      <c r="D35" s="263" t="s">
        <v>304</v>
      </c>
      <c r="E35" s="264" t="s">
        <v>87</v>
      </c>
      <c r="F35" s="265">
        <v>8.5199999999999996</v>
      </c>
      <c r="G35" s="38"/>
      <c r="H35" s="44"/>
    </row>
    <row r="36" s="2" customFormat="1" ht="16.8" customHeight="1">
      <c r="A36" s="38"/>
      <c r="B36" s="44"/>
      <c r="C36" s="266" t="s">
        <v>19</v>
      </c>
      <c r="D36" s="266" t="s">
        <v>305</v>
      </c>
      <c r="E36" s="17" t="s">
        <v>19</v>
      </c>
      <c r="F36" s="267">
        <v>8.5199999999999996</v>
      </c>
      <c r="G36" s="38"/>
      <c r="H36" s="44"/>
    </row>
    <row r="37" s="2" customFormat="1" ht="16.8" customHeight="1">
      <c r="A37" s="38"/>
      <c r="B37" s="44"/>
      <c r="C37" s="266" t="s">
        <v>19</v>
      </c>
      <c r="D37" s="266" t="s">
        <v>145</v>
      </c>
      <c r="E37" s="17" t="s">
        <v>19</v>
      </c>
      <c r="F37" s="267">
        <v>8.5199999999999996</v>
      </c>
      <c r="G37" s="38"/>
      <c r="H37" s="44"/>
    </row>
    <row r="38" s="2" customFormat="1" ht="16.8" customHeight="1">
      <c r="A38" s="38"/>
      <c r="B38" s="44"/>
      <c r="C38" s="262" t="s">
        <v>306</v>
      </c>
      <c r="D38" s="263" t="s">
        <v>307</v>
      </c>
      <c r="E38" s="264" t="s">
        <v>87</v>
      </c>
      <c r="F38" s="265">
        <v>8.0800000000000001</v>
      </c>
      <c r="G38" s="38"/>
      <c r="H38" s="44"/>
    </row>
    <row r="39" s="2" customFormat="1" ht="16.8" customHeight="1">
      <c r="A39" s="38"/>
      <c r="B39" s="44"/>
      <c r="C39" s="266" t="s">
        <v>19</v>
      </c>
      <c r="D39" s="266" t="s">
        <v>308</v>
      </c>
      <c r="E39" s="17" t="s">
        <v>19</v>
      </c>
      <c r="F39" s="267">
        <v>8.0800000000000001</v>
      </c>
      <c r="G39" s="38"/>
      <c r="H39" s="44"/>
    </row>
    <row r="40" s="2" customFormat="1" ht="16.8" customHeight="1">
      <c r="A40" s="38"/>
      <c r="B40" s="44"/>
      <c r="C40" s="266" t="s">
        <v>19</v>
      </c>
      <c r="D40" s="266" t="s">
        <v>145</v>
      </c>
      <c r="E40" s="17" t="s">
        <v>19</v>
      </c>
      <c r="F40" s="267">
        <v>8.0800000000000001</v>
      </c>
      <c r="G40" s="38"/>
      <c r="H40" s="44"/>
    </row>
    <row r="41" s="2" customFormat="1" ht="16.8" customHeight="1">
      <c r="A41" s="38"/>
      <c r="B41" s="44"/>
      <c r="C41" s="262" t="s">
        <v>309</v>
      </c>
      <c r="D41" s="263" t="s">
        <v>310</v>
      </c>
      <c r="E41" s="264" t="s">
        <v>87</v>
      </c>
      <c r="F41" s="265">
        <v>16.600000000000001</v>
      </c>
      <c r="G41" s="38"/>
      <c r="H41" s="44"/>
    </row>
    <row r="42" s="2" customFormat="1" ht="16.8" customHeight="1">
      <c r="A42" s="38"/>
      <c r="B42" s="44"/>
      <c r="C42" s="266" t="s">
        <v>19</v>
      </c>
      <c r="D42" s="266" t="s">
        <v>311</v>
      </c>
      <c r="E42" s="17" t="s">
        <v>19</v>
      </c>
      <c r="F42" s="267">
        <v>16.600000000000001</v>
      </c>
      <c r="G42" s="38"/>
      <c r="H42" s="44"/>
    </row>
    <row r="43" s="2" customFormat="1" ht="16.8" customHeight="1">
      <c r="A43" s="38"/>
      <c r="B43" s="44"/>
      <c r="C43" s="266" t="s">
        <v>19</v>
      </c>
      <c r="D43" s="266" t="s">
        <v>145</v>
      </c>
      <c r="E43" s="17" t="s">
        <v>19</v>
      </c>
      <c r="F43" s="267">
        <v>16.600000000000001</v>
      </c>
      <c r="G43" s="38"/>
      <c r="H43" s="44"/>
    </row>
    <row r="44" s="2" customFormat="1" ht="16.8" customHeight="1">
      <c r="A44" s="38"/>
      <c r="B44" s="44"/>
      <c r="C44" s="262" t="s">
        <v>312</v>
      </c>
      <c r="D44" s="263" t="s">
        <v>313</v>
      </c>
      <c r="E44" s="264" t="s">
        <v>87</v>
      </c>
      <c r="F44" s="265">
        <v>19.109999999999999</v>
      </c>
      <c r="G44" s="38"/>
      <c r="H44" s="44"/>
    </row>
    <row r="45" s="2" customFormat="1" ht="16.8" customHeight="1">
      <c r="A45" s="38"/>
      <c r="B45" s="44"/>
      <c r="C45" s="266" t="s">
        <v>19</v>
      </c>
      <c r="D45" s="266" t="s">
        <v>314</v>
      </c>
      <c r="E45" s="17" t="s">
        <v>19</v>
      </c>
      <c r="F45" s="267">
        <v>19.109999999999999</v>
      </c>
      <c r="G45" s="38"/>
      <c r="H45" s="44"/>
    </row>
    <row r="46" s="2" customFormat="1" ht="16.8" customHeight="1">
      <c r="A46" s="38"/>
      <c r="B46" s="44"/>
      <c r="C46" s="266" t="s">
        <v>19</v>
      </c>
      <c r="D46" s="266" t="s">
        <v>145</v>
      </c>
      <c r="E46" s="17" t="s">
        <v>19</v>
      </c>
      <c r="F46" s="267">
        <v>19.109999999999999</v>
      </c>
      <c r="G46" s="38"/>
      <c r="H46" s="44"/>
    </row>
    <row r="47" s="2" customFormat="1" ht="16.8" customHeight="1">
      <c r="A47" s="38"/>
      <c r="B47" s="44"/>
      <c r="C47" s="262" t="s">
        <v>94</v>
      </c>
      <c r="D47" s="263" t="s">
        <v>95</v>
      </c>
      <c r="E47" s="264" t="s">
        <v>87</v>
      </c>
      <c r="F47" s="265">
        <v>67.090000000000003</v>
      </c>
      <c r="G47" s="38"/>
      <c r="H47" s="44"/>
    </row>
    <row r="48" s="2" customFormat="1" ht="16.8" customHeight="1">
      <c r="A48" s="38"/>
      <c r="B48" s="44"/>
      <c r="C48" s="266" t="s">
        <v>19</v>
      </c>
      <c r="D48" s="266" t="s">
        <v>96</v>
      </c>
      <c r="E48" s="17" t="s">
        <v>19</v>
      </c>
      <c r="F48" s="267">
        <v>67.090000000000003</v>
      </c>
      <c r="G48" s="38"/>
      <c r="H48" s="44"/>
    </row>
    <row r="49" s="2" customFormat="1" ht="16.8" customHeight="1">
      <c r="A49" s="38"/>
      <c r="B49" s="44"/>
      <c r="C49" s="266" t="s">
        <v>19</v>
      </c>
      <c r="D49" s="266" t="s">
        <v>145</v>
      </c>
      <c r="E49" s="17" t="s">
        <v>19</v>
      </c>
      <c r="F49" s="267">
        <v>67.090000000000003</v>
      </c>
      <c r="G49" s="38"/>
      <c r="H49" s="44"/>
    </row>
    <row r="50" s="2" customFormat="1" ht="16.8" customHeight="1">
      <c r="A50" s="38"/>
      <c r="B50" s="44"/>
      <c r="C50" s="262" t="s">
        <v>315</v>
      </c>
      <c r="D50" s="263" t="s">
        <v>316</v>
      </c>
      <c r="E50" s="264" t="s">
        <v>241</v>
      </c>
      <c r="F50" s="265">
        <v>281.94</v>
      </c>
      <c r="G50" s="38"/>
      <c r="H50" s="44"/>
    </row>
    <row r="51" s="2" customFormat="1" ht="16.8" customHeight="1">
      <c r="A51" s="38"/>
      <c r="B51" s="44"/>
      <c r="C51" s="266" t="s">
        <v>19</v>
      </c>
      <c r="D51" s="266" t="s">
        <v>317</v>
      </c>
      <c r="E51" s="17" t="s">
        <v>19</v>
      </c>
      <c r="F51" s="267">
        <v>53.600000000000001</v>
      </c>
      <c r="G51" s="38"/>
      <c r="H51" s="44"/>
    </row>
    <row r="52" s="2" customFormat="1" ht="16.8" customHeight="1">
      <c r="A52" s="38"/>
      <c r="B52" s="44"/>
      <c r="C52" s="266" t="s">
        <v>19</v>
      </c>
      <c r="D52" s="266" t="s">
        <v>318</v>
      </c>
      <c r="E52" s="17" t="s">
        <v>19</v>
      </c>
      <c r="F52" s="267">
        <v>9.2599999999999998</v>
      </c>
      <c r="G52" s="38"/>
      <c r="H52" s="44"/>
    </row>
    <row r="53" s="2" customFormat="1" ht="16.8" customHeight="1">
      <c r="A53" s="38"/>
      <c r="B53" s="44"/>
      <c r="C53" s="266" t="s">
        <v>19</v>
      </c>
      <c r="D53" s="266" t="s">
        <v>319</v>
      </c>
      <c r="E53" s="17" t="s">
        <v>19</v>
      </c>
      <c r="F53" s="267">
        <v>75.040000000000006</v>
      </c>
      <c r="G53" s="38"/>
      <c r="H53" s="44"/>
    </row>
    <row r="54" s="2" customFormat="1" ht="16.8" customHeight="1">
      <c r="A54" s="38"/>
      <c r="B54" s="44"/>
      <c r="C54" s="266" t="s">
        <v>19</v>
      </c>
      <c r="D54" s="266" t="s">
        <v>320</v>
      </c>
      <c r="E54" s="17" t="s">
        <v>19</v>
      </c>
      <c r="F54" s="267">
        <v>10.720000000000001</v>
      </c>
      <c r="G54" s="38"/>
      <c r="H54" s="44"/>
    </row>
    <row r="55" s="2" customFormat="1" ht="16.8" customHeight="1">
      <c r="A55" s="38"/>
      <c r="B55" s="44"/>
      <c r="C55" s="266" t="s">
        <v>19</v>
      </c>
      <c r="D55" s="266" t="s">
        <v>321</v>
      </c>
      <c r="E55" s="17" t="s">
        <v>19</v>
      </c>
      <c r="F55" s="267">
        <v>9.7599999999999998</v>
      </c>
      <c r="G55" s="38"/>
      <c r="H55" s="44"/>
    </row>
    <row r="56" s="2" customFormat="1" ht="16.8" customHeight="1">
      <c r="A56" s="38"/>
      <c r="B56" s="44"/>
      <c r="C56" s="266" t="s">
        <v>19</v>
      </c>
      <c r="D56" s="266" t="s">
        <v>322</v>
      </c>
      <c r="E56" s="17" t="s">
        <v>19</v>
      </c>
      <c r="F56" s="267">
        <v>14.4</v>
      </c>
      <c r="G56" s="38"/>
      <c r="H56" s="44"/>
    </row>
    <row r="57" s="2" customFormat="1" ht="16.8" customHeight="1">
      <c r="A57" s="38"/>
      <c r="B57" s="44"/>
      <c r="C57" s="266" t="s">
        <v>19</v>
      </c>
      <c r="D57" s="266" t="s">
        <v>323</v>
      </c>
      <c r="E57" s="17" t="s">
        <v>19</v>
      </c>
      <c r="F57" s="267">
        <v>12</v>
      </c>
      <c r="G57" s="38"/>
      <c r="H57" s="44"/>
    </row>
    <row r="58" s="2" customFormat="1" ht="16.8" customHeight="1">
      <c r="A58" s="38"/>
      <c r="B58" s="44"/>
      <c r="C58" s="266" t="s">
        <v>19</v>
      </c>
      <c r="D58" s="266" t="s">
        <v>324</v>
      </c>
      <c r="E58" s="17" t="s">
        <v>19</v>
      </c>
      <c r="F58" s="267">
        <v>6</v>
      </c>
      <c r="G58" s="38"/>
      <c r="H58" s="44"/>
    </row>
    <row r="59" s="2" customFormat="1" ht="16.8" customHeight="1">
      <c r="A59" s="38"/>
      <c r="B59" s="44"/>
      <c r="C59" s="266" t="s">
        <v>19</v>
      </c>
      <c r="D59" s="266" t="s">
        <v>325</v>
      </c>
      <c r="E59" s="17" t="s">
        <v>19</v>
      </c>
      <c r="F59" s="267">
        <v>32.399999999999999</v>
      </c>
      <c r="G59" s="38"/>
      <c r="H59" s="44"/>
    </row>
    <row r="60" s="2" customFormat="1" ht="16.8" customHeight="1">
      <c r="A60" s="38"/>
      <c r="B60" s="44"/>
      <c r="C60" s="266" t="s">
        <v>19</v>
      </c>
      <c r="D60" s="266" t="s">
        <v>326</v>
      </c>
      <c r="E60" s="17" t="s">
        <v>19</v>
      </c>
      <c r="F60" s="267">
        <v>14.4</v>
      </c>
      <c r="G60" s="38"/>
      <c r="H60" s="44"/>
    </row>
    <row r="61" s="2" customFormat="1" ht="16.8" customHeight="1">
      <c r="A61" s="38"/>
      <c r="B61" s="44"/>
      <c r="C61" s="266" t="s">
        <v>19</v>
      </c>
      <c r="D61" s="266" t="s">
        <v>327</v>
      </c>
      <c r="E61" s="17" t="s">
        <v>19</v>
      </c>
      <c r="F61" s="267">
        <v>7.2000000000000002</v>
      </c>
      <c r="G61" s="38"/>
      <c r="H61" s="44"/>
    </row>
    <row r="62" s="2" customFormat="1" ht="16.8" customHeight="1">
      <c r="A62" s="38"/>
      <c r="B62" s="44"/>
      <c r="C62" s="266" t="s">
        <v>19</v>
      </c>
      <c r="D62" s="266" t="s">
        <v>326</v>
      </c>
      <c r="E62" s="17" t="s">
        <v>19</v>
      </c>
      <c r="F62" s="267">
        <v>14.4</v>
      </c>
      <c r="G62" s="38"/>
      <c r="H62" s="44"/>
    </row>
    <row r="63" s="2" customFormat="1" ht="16.8" customHeight="1">
      <c r="A63" s="38"/>
      <c r="B63" s="44"/>
      <c r="C63" s="266" t="s">
        <v>19</v>
      </c>
      <c r="D63" s="266" t="s">
        <v>328</v>
      </c>
      <c r="E63" s="17" t="s">
        <v>19</v>
      </c>
      <c r="F63" s="267">
        <v>3.3999999999999999</v>
      </c>
      <c r="G63" s="38"/>
      <c r="H63" s="44"/>
    </row>
    <row r="64" s="2" customFormat="1" ht="16.8" customHeight="1">
      <c r="A64" s="38"/>
      <c r="B64" s="44"/>
      <c r="C64" s="266" t="s">
        <v>19</v>
      </c>
      <c r="D64" s="266" t="s">
        <v>329</v>
      </c>
      <c r="E64" s="17" t="s">
        <v>19</v>
      </c>
      <c r="F64" s="267">
        <v>6.7999999999999998</v>
      </c>
      <c r="G64" s="38"/>
      <c r="H64" s="44"/>
    </row>
    <row r="65" s="2" customFormat="1" ht="16.8" customHeight="1">
      <c r="A65" s="38"/>
      <c r="B65" s="44"/>
      <c r="C65" s="266" t="s">
        <v>19</v>
      </c>
      <c r="D65" s="266" t="s">
        <v>330</v>
      </c>
      <c r="E65" s="17" t="s">
        <v>19</v>
      </c>
      <c r="F65" s="267">
        <v>12.560000000000001</v>
      </c>
      <c r="G65" s="38"/>
      <c r="H65" s="44"/>
    </row>
    <row r="66" s="2" customFormat="1" ht="16.8" customHeight="1">
      <c r="A66" s="38"/>
      <c r="B66" s="44"/>
      <c r="C66" s="266" t="s">
        <v>19</v>
      </c>
      <c r="D66" s="266" t="s">
        <v>145</v>
      </c>
      <c r="E66" s="17" t="s">
        <v>19</v>
      </c>
      <c r="F66" s="267">
        <v>281.94</v>
      </c>
      <c r="G66" s="38"/>
      <c r="H66" s="44"/>
    </row>
    <row r="67" s="2" customFormat="1" ht="16.8" customHeight="1">
      <c r="A67" s="38"/>
      <c r="B67" s="44"/>
      <c r="C67" s="262" t="s">
        <v>331</v>
      </c>
      <c r="D67" s="263" t="s">
        <v>332</v>
      </c>
      <c r="E67" s="264" t="s">
        <v>241</v>
      </c>
      <c r="F67" s="265">
        <v>55.5</v>
      </c>
      <c r="G67" s="38"/>
      <c r="H67" s="44"/>
    </row>
    <row r="68" s="2" customFormat="1" ht="16.8" customHeight="1">
      <c r="A68" s="38"/>
      <c r="B68" s="44"/>
      <c r="C68" s="266" t="s">
        <v>19</v>
      </c>
      <c r="D68" s="266" t="s">
        <v>333</v>
      </c>
      <c r="E68" s="17" t="s">
        <v>19</v>
      </c>
      <c r="F68" s="267">
        <v>13</v>
      </c>
      <c r="G68" s="38"/>
      <c r="H68" s="44"/>
    </row>
    <row r="69" s="2" customFormat="1" ht="16.8" customHeight="1">
      <c r="A69" s="38"/>
      <c r="B69" s="44"/>
      <c r="C69" s="266" t="s">
        <v>19</v>
      </c>
      <c r="D69" s="266" t="s">
        <v>334</v>
      </c>
      <c r="E69" s="17" t="s">
        <v>19</v>
      </c>
      <c r="F69" s="267">
        <v>2.6000000000000001</v>
      </c>
      <c r="G69" s="38"/>
      <c r="H69" s="44"/>
    </row>
    <row r="70" s="2" customFormat="1" ht="16.8" customHeight="1">
      <c r="A70" s="38"/>
      <c r="B70" s="44"/>
      <c r="C70" s="266" t="s">
        <v>19</v>
      </c>
      <c r="D70" s="266" t="s">
        <v>335</v>
      </c>
      <c r="E70" s="17" t="s">
        <v>19</v>
      </c>
      <c r="F70" s="267">
        <v>18.199999999999999</v>
      </c>
      <c r="G70" s="38"/>
      <c r="H70" s="44"/>
    </row>
    <row r="71" s="2" customFormat="1" ht="16.8" customHeight="1">
      <c r="A71" s="38"/>
      <c r="B71" s="44"/>
      <c r="C71" s="266" t="s">
        <v>19</v>
      </c>
      <c r="D71" s="266" t="s">
        <v>336</v>
      </c>
      <c r="E71" s="17" t="s">
        <v>19</v>
      </c>
      <c r="F71" s="267">
        <v>3</v>
      </c>
      <c r="G71" s="38"/>
      <c r="H71" s="44"/>
    </row>
    <row r="72" s="2" customFormat="1" ht="16.8" customHeight="1">
      <c r="A72" s="38"/>
      <c r="B72" s="44"/>
      <c r="C72" s="266" t="s">
        <v>19</v>
      </c>
      <c r="D72" s="266" t="s">
        <v>337</v>
      </c>
      <c r="E72" s="17" t="s">
        <v>19</v>
      </c>
      <c r="F72" s="267">
        <v>2.25</v>
      </c>
      <c r="G72" s="38"/>
      <c r="H72" s="44"/>
    </row>
    <row r="73" s="2" customFormat="1" ht="16.8" customHeight="1">
      <c r="A73" s="38"/>
      <c r="B73" s="44"/>
      <c r="C73" s="266" t="s">
        <v>19</v>
      </c>
      <c r="D73" s="266" t="s">
        <v>338</v>
      </c>
      <c r="E73" s="17" t="s">
        <v>19</v>
      </c>
      <c r="F73" s="267">
        <v>2.8999999999999999</v>
      </c>
      <c r="G73" s="38"/>
      <c r="H73" s="44"/>
    </row>
    <row r="74" s="2" customFormat="1" ht="16.8" customHeight="1">
      <c r="A74" s="38"/>
      <c r="B74" s="44"/>
      <c r="C74" s="266" t="s">
        <v>19</v>
      </c>
      <c r="D74" s="266" t="s">
        <v>339</v>
      </c>
      <c r="E74" s="17" t="s">
        <v>19</v>
      </c>
      <c r="F74" s="267">
        <v>1.2</v>
      </c>
      <c r="G74" s="38"/>
      <c r="H74" s="44"/>
    </row>
    <row r="75" s="2" customFormat="1" ht="16.8" customHeight="1">
      <c r="A75" s="38"/>
      <c r="B75" s="44"/>
      <c r="C75" s="266" t="s">
        <v>19</v>
      </c>
      <c r="D75" s="266" t="s">
        <v>340</v>
      </c>
      <c r="E75" s="17" t="s">
        <v>19</v>
      </c>
      <c r="F75" s="267">
        <v>3.6000000000000001</v>
      </c>
      <c r="G75" s="38"/>
      <c r="H75" s="44"/>
    </row>
    <row r="76" s="2" customFormat="1" ht="16.8" customHeight="1">
      <c r="A76" s="38"/>
      <c r="B76" s="44"/>
      <c r="C76" s="266" t="s">
        <v>19</v>
      </c>
      <c r="D76" s="266" t="s">
        <v>341</v>
      </c>
      <c r="E76" s="17" t="s">
        <v>19</v>
      </c>
      <c r="F76" s="267">
        <v>2</v>
      </c>
      <c r="G76" s="38"/>
      <c r="H76" s="44"/>
    </row>
    <row r="77" s="2" customFormat="1" ht="16.8" customHeight="1">
      <c r="A77" s="38"/>
      <c r="B77" s="44"/>
      <c r="C77" s="266" t="s">
        <v>19</v>
      </c>
      <c r="D77" s="266" t="s">
        <v>342</v>
      </c>
      <c r="E77" s="17" t="s">
        <v>19</v>
      </c>
      <c r="F77" s="267">
        <v>3.75</v>
      </c>
      <c r="G77" s="38"/>
      <c r="H77" s="44"/>
    </row>
    <row r="78" s="2" customFormat="1" ht="16.8" customHeight="1">
      <c r="A78" s="38"/>
      <c r="B78" s="44"/>
      <c r="C78" s="266" t="s">
        <v>19</v>
      </c>
      <c r="D78" s="266" t="s">
        <v>343</v>
      </c>
      <c r="E78" s="17" t="s">
        <v>19</v>
      </c>
      <c r="F78" s="267">
        <v>3</v>
      </c>
      <c r="G78" s="38"/>
      <c r="H78" s="44"/>
    </row>
    <row r="79" s="2" customFormat="1" ht="16.8" customHeight="1">
      <c r="A79" s="38"/>
      <c r="B79" s="44"/>
      <c r="C79" s="266" t="s">
        <v>19</v>
      </c>
      <c r="D79" s="266" t="s">
        <v>145</v>
      </c>
      <c r="E79" s="17" t="s">
        <v>19</v>
      </c>
      <c r="F79" s="267">
        <v>55.5</v>
      </c>
      <c r="G79" s="38"/>
      <c r="H79" s="44"/>
    </row>
    <row r="80" s="2" customFormat="1" ht="16.8" customHeight="1">
      <c r="A80" s="38"/>
      <c r="B80" s="44"/>
      <c r="C80" s="262" t="s">
        <v>344</v>
      </c>
      <c r="D80" s="263" t="s">
        <v>345</v>
      </c>
      <c r="E80" s="264" t="s">
        <v>241</v>
      </c>
      <c r="F80" s="265">
        <v>39.399999999999999</v>
      </c>
      <c r="G80" s="38"/>
      <c r="H80" s="44"/>
    </row>
    <row r="81" s="2" customFormat="1" ht="16.8" customHeight="1">
      <c r="A81" s="38"/>
      <c r="B81" s="44"/>
      <c r="C81" s="266" t="s">
        <v>19</v>
      </c>
      <c r="D81" s="266" t="s">
        <v>346</v>
      </c>
      <c r="E81" s="17" t="s">
        <v>19</v>
      </c>
      <c r="F81" s="267">
        <v>11.6</v>
      </c>
      <c r="G81" s="38"/>
      <c r="H81" s="44"/>
    </row>
    <row r="82" s="2" customFormat="1" ht="16.8" customHeight="1">
      <c r="A82" s="38"/>
      <c r="B82" s="44"/>
      <c r="C82" s="266" t="s">
        <v>19</v>
      </c>
      <c r="D82" s="266" t="s">
        <v>346</v>
      </c>
      <c r="E82" s="17" t="s">
        <v>19</v>
      </c>
      <c r="F82" s="267">
        <v>11.6</v>
      </c>
      <c r="G82" s="38"/>
      <c r="H82" s="44"/>
    </row>
    <row r="83" s="2" customFormat="1" ht="16.8" customHeight="1">
      <c r="A83" s="38"/>
      <c r="B83" s="44"/>
      <c r="C83" s="266" t="s">
        <v>19</v>
      </c>
      <c r="D83" s="266" t="s">
        <v>347</v>
      </c>
      <c r="E83" s="17" t="s">
        <v>19</v>
      </c>
      <c r="F83" s="267">
        <v>16.199999999999999</v>
      </c>
      <c r="G83" s="38"/>
      <c r="H83" s="44"/>
    </row>
    <row r="84" s="2" customFormat="1" ht="16.8" customHeight="1">
      <c r="A84" s="38"/>
      <c r="B84" s="44"/>
      <c r="C84" s="266" t="s">
        <v>19</v>
      </c>
      <c r="D84" s="266" t="s">
        <v>145</v>
      </c>
      <c r="E84" s="17" t="s">
        <v>19</v>
      </c>
      <c r="F84" s="267">
        <v>39.399999999999999</v>
      </c>
      <c r="G84" s="38"/>
      <c r="H84" s="44"/>
    </row>
    <row r="85" s="2" customFormat="1" ht="16.8" customHeight="1">
      <c r="A85" s="38"/>
      <c r="B85" s="44"/>
      <c r="C85" s="262" t="s">
        <v>348</v>
      </c>
      <c r="D85" s="263" t="s">
        <v>349</v>
      </c>
      <c r="E85" s="264" t="s">
        <v>241</v>
      </c>
      <c r="F85" s="265">
        <v>78.599999999999994</v>
      </c>
      <c r="G85" s="38"/>
      <c r="H85" s="44"/>
    </row>
    <row r="86" s="2" customFormat="1" ht="16.8" customHeight="1">
      <c r="A86" s="38"/>
      <c r="B86" s="44"/>
      <c r="C86" s="266" t="s">
        <v>19</v>
      </c>
      <c r="D86" s="266" t="s">
        <v>350</v>
      </c>
      <c r="E86" s="17" t="s">
        <v>19</v>
      </c>
      <c r="F86" s="267">
        <v>12.5</v>
      </c>
      <c r="G86" s="38"/>
      <c r="H86" s="44"/>
    </row>
    <row r="87" s="2" customFormat="1" ht="16.8" customHeight="1">
      <c r="A87" s="38"/>
      <c r="B87" s="44"/>
      <c r="C87" s="266" t="s">
        <v>19</v>
      </c>
      <c r="D87" s="266" t="s">
        <v>334</v>
      </c>
      <c r="E87" s="17" t="s">
        <v>19</v>
      </c>
      <c r="F87" s="267">
        <v>2.6000000000000001</v>
      </c>
      <c r="G87" s="38"/>
      <c r="H87" s="44"/>
    </row>
    <row r="88" s="2" customFormat="1" ht="16.8" customHeight="1">
      <c r="A88" s="38"/>
      <c r="B88" s="44"/>
      <c r="C88" s="266" t="s">
        <v>19</v>
      </c>
      <c r="D88" s="266" t="s">
        <v>351</v>
      </c>
      <c r="E88" s="17" t="s">
        <v>19</v>
      </c>
      <c r="F88" s="267">
        <v>18.199999999999999</v>
      </c>
      <c r="G88" s="38"/>
      <c r="H88" s="44"/>
    </row>
    <row r="89" s="2" customFormat="1" ht="16.8" customHeight="1">
      <c r="A89" s="38"/>
      <c r="B89" s="44"/>
      <c r="C89" s="266" t="s">
        <v>19</v>
      </c>
      <c r="D89" s="266" t="s">
        <v>336</v>
      </c>
      <c r="E89" s="17" t="s">
        <v>19</v>
      </c>
      <c r="F89" s="267">
        <v>3</v>
      </c>
      <c r="G89" s="38"/>
      <c r="H89" s="44"/>
    </row>
    <row r="90" s="2" customFormat="1" ht="16.8" customHeight="1">
      <c r="A90" s="38"/>
      <c r="B90" s="44"/>
      <c r="C90" s="266" t="s">
        <v>19</v>
      </c>
      <c r="D90" s="266" t="s">
        <v>352</v>
      </c>
      <c r="E90" s="17" t="s">
        <v>19</v>
      </c>
      <c r="F90" s="267">
        <v>2.2000000000000002</v>
      </c>
      <c r="G90" s="38"/>
      <c r="H90" s="44"/>
    </row>
    <row r="91" s="2" customFormat="1" ht="16.8" customHeight="1">
      <c r="A91" s="38"/>
      <c r="B91" s="44"/>
      <c r="C91" s="266" t="s">
        <v>19</v>
      </c>
      <c r="D91" s="266" t="s">
        <v>327</v>
      </c>
      <c r="E91" s="17" t="s">
        <v>19</v>
      </c>
      <c r="F91" s="267">
        <v>7.2000000000000002</v>
      </c>
      <c r="G91" s="38"/>
      <c r="H91" s="44"/>
    </row>
    <row r="92" s="2" customFormat="1" ht="16.8" customHeight="1">
      <c r="A92" s="38"/>
      <c r="B92" s="44"/>
      <c r="C92" s="266" t="s">
        <v>19</v>
      </c>
      <c r="D92" s="266" t="s">
        <v>353</v>
      </c>
      <c r="E92" s="17" t="s">
        <v>19</v>
      </c>
      <c r="F92" s="267">
        <v>2.7999999999999998</v>
      </c>
      <c r="G92" s="38"/>
      <c r="H92" s="44"/>
    </row>
    <row r="93" s="2" customFormat="1" ht="16.8" customHeight="1">
      <c r="A93" s="38"/>
      <c r="B93" s="44"/>
      <c r="C93" s="266" t="s">
        <v>19</v>
      </c>
      <c r="D93" s="266" t="s">
        <v>339</v>
      </c>
      <c r="E93" s="17" t="s">
        <v>19</v>
      </c>
      <c r="F93" s="267">
        <v>1.2</v>
      </c>
      <c r="G93" s="38"/>
      <c r="H93" s="44"/>
    </row>
    <row r="94" s="2" customFormat="1" ht="16.8" customHeight="1">
      <c r="A94" s="38"/>
      <c r="B94" s="44"/>
      <c r="C94" s="266" t="s">
        <v>19</v>
      </c>
      <c r="D94" s="266" t="s">
        <v>327</v>
      </c>
      <c r="E94" s="17" t="s">
        <v>19</v>
      </c>
      <c r="F94" s="267">
        <v>7.2000000000000002</v>
      </c>
      <c r="G94" s="38"/>
      <c r="H94" s="44"/>
    </row>
    <row r="95" s="2" customFormat="1" ht="16.8" customHeight="1">
      <c r="A95" s="38"/>
      <c r="B95" s="44"/>
      <c r="C95" s="266" t="s">
        <v>19</v>
      </c>
      <c r="D95" s="266" t="s">
        <v>354</v>
      </c>
      <c r="E95" s="17" t="s">
        <v>19</v>
      </c>
      <c r="F95" s="267">
        <v>3.2000000000000002</v>
      </c>
      <c r="G95" s="38"/>
      <c r="H95" s="44"/>
    </row>
    <row r="96" s="2" customFormat="1" ht="16.8" customHeight="1">
      <c r="A96" s="38"/>
      <c r="B96" s="44"/>
      <c r="C96" s="266" t="s">
        <v>19</v>
      </c>
      <c r="D96" s="266" t="s">
        <v>355</v>
      </c>
      <c r="E96" s="17" t="s">
        <v>19</v>
      </c>
      <c r="F96" s="267">
        <v>1.8</v>
      </c>
      <c r="G96" s="38"/>
      <c r="H96" s="44"/>
    </row>
    <row r="97" s="2" customFormat="1" ht="16.8" customHeight="1">
      <c r="A97" s="38"/>
      <c r="B97" s="44"/>
      <c r="C97" s="266" t="s">
        <v>19</v>
      </c>
      <c r="D97" s="266" t="s">
        <v>328</v>
      </c>
      <c r="E97" s="17" t="s">
        <v>19</v>
      </c>
      <c r="F97" s="267">
        <v>3.3999999999999999</v>
      </c>
      <c r="G97" s="38"/>
      <c r="H97" s="44"/>
    </row>
    <row r="98" s="2" customFormat="1" ht="16.8" customHeight="1">
      <c r="A98" s="38"/>
      <c r="B98" s="44"/>
      <c r="C98" s="266" t="s">
        <v>19</v>
      </c>
      <c r="D98" s="266" t="s">
        <v>329</v>
      </c>
      <c r="E98" s="17" t="s">
        <v>19</v>
      </c>
      <c r="F98" s="267">
        <v>6.7999999999999998</v>
      </c>
      <c r="G98" s="38"/>
      <c r="H98" s="44"/>
    </row>
    <row r="99" s="2" customFormat="1" ht="16.8" customHeight="1">
      <c r="A99" s="38"/>
      <c r="B99" s="44"/>
      <c r="C99" s="266" t="s">
        <v>19</v>
      </c>
      <c r="D99" s="266" t="s">
        <v>356</v>
      </c>
      <c r="E99" s="17" t="s">
        <v>19</v>
      </c>
      <c r="F99" s="267">
        <v>1.2</v>
      </c>
      <c r="G99" s="38"/>
      <c r="H99" s="44"/>
    </row>
    <row r="100" s="2" customFormat="1" ht="16.8" customHeight="1">
      <c r="A100" s="38"/>
      <c r="B100" s="44"/>
      <c r="C100" s="266" t="s">
        <v>19</v>
      </c>
      <c r="D100" s="266" t="s">
        <v>357</v>
      </c>
      <c r="E100" s="17" t="s">
        <v>19</v>
      </c>
      <c r="F100" s="267">
        <v>2.3999999999999999</v>
      </c>
      <c r="G100" s="38"/>
      <c r="H100" s="44"/>
    </row>
    <row r="101" s="2" customFormat="1" ht="16.8" customHeight="1">
      <c r="A101" s="38"/>
      <c r="B101" s="44"/>
      <c r="C101" s="266" t="s">
        <v>19</v>
      </c>
      <c r="D101" s="266" t="s">
        <v>358</v>
      </c>
      <c r="E101" s="17" t="s">
        <v>19</v>
      </c>
      <c r="F101" s="267">
        <v>2.8999999999999999</v>
      </c>
      <c r="G101" s="38"/>
      <c r="H101" s="44"/>
    </row>
    <row r="102" s="2" customFormat="1" ht="16.8" customHeight="1">
      <c r="A102" s="38"/>
      <c r="B102" s="44"/>
      <c r="C102" s="266" t="s">
        <v>19</v>
      </c>
      <c r="D102" s="266" t="s">
        <v>145</v>
      </c>
      <c r="E102" s="17" t="s">
        <v>19</v>
      </c>
      <c r="F102" s="267">
        <v>78.599999999999994</v>
      </c>
      <c r="G102" s="38"/>
      <c r="H102" s="44"/>
    </row>
    <row r="103" s="2" customFormat="1" ht="16.8" customHeight="1">
      <c r="A103" s="38"/>
      <c r="B103" s="44"/>
      <c r="C103" s="262" t="s">
        <v>359</v>
      </c>
      <c r="D103" s="263" t="s">
        <v>360</v>
      </c>
      <c r="E103" s="264" t="s">
        <v>87</v>
      </c>
      <c r="F103" s="265">
        <v>56.240000000000002</v>
      </c>
      <c r="G103" s="38"/>
      <c r="H103" s="44"/>
    </row>
    <row r="104" s="2" customFormat="1" ht="16.8" customHeight="1">
      <c r="A104" s="38"/>
      <c r="B104" s="44"/>
      <c r="C104" s="266" t="s">
        <v>19</v>
      </c>
      <c r="D104" s="266" t="s">
        <v>361</v>
      </c>
      <c r="E104" s="17" t="s">
        <v>19</v>
      </c>
      <c r="F104" s="267">
        <v>56.240000000000002</v>
      </c>
      <c r="G104" s="38"/>
      <c r="H104" s="44"/>
    </row>
    <row r="105" s="2" customFormat="1" ht="16.8" customHeight="1">
      <c r="A105" s="38"/>
      <c r="B105" s="44"/>
      <c r="C105" s="266" t="s">
        <v>19</v>
      </c>
      <c r="D105" s="266" t="s">
        <v>145</v>
      </c>
      <c r="E105" s="17" t="s">
        <v>19</v>
      </c>
      <c r="F105" s="267">
        <v>56.240000000000002</v>
      </c>
      <c r="G105" s="38"/>
      <c r="H105" s="44"/>
    </row>
    <row r="106" s="2" customFormat="1" ht="16.8" customHeight="1">
      <c r="A106" s="38"/>
      <c r="B106" s="44"/>
      <c r="C106" s="262" t="s">
        <v>97</v>
      </c>
      <c r="D106" s="263" t="s">
        <v>98</v>
      </c>
      <c r="E106" s="264" t="s">
        <v>87</v>
      </c>
      <c r="F106" s="265">
        <v>126.68000000000001</v>
      </c>
      <c r="G106" s="38"/>
      <c r="H106" s="44"/>
    </row>
    <row r="107" s="2" customFormat="1" ht="16.8" customHeight="1">
      <c r="A107" s="38"/>
      <c r="B107" s="44"/>
      <c r="C107" s="266" t="s">
        <v>19</v>
      </c>
      <c r="D107" s="266" t="s">
        <v>362</v>
      </c>
      <c r="E107" s="17" t="s">
        <v>19</v>
      </c>
      <c r="F107" s="267">
        <v>126.68000000000001</v>
      </c>
      <c r="G107" s="38"/>
      <c r="H107" s="44"/>
    </row>
    <row r="108" s="2" customFormat="1" ht="16.8" customHeight="1">
      <c r="A108" s="38"/>
      <c r="B108" s="44"/>
      <c r="C108" s="266" t="s">
        <v>19</v>
      </c>
      <c r="D108" s="266" t="s">
        <v>145</v>
      </c>
      <c r="E108" s="17" t="s">
        <v>19</v>
      </c>
      <c r="F108" s="267">
        <v>126.68000000000001</v>
      </c>
      <c r="G108" s="38"/>
      <c r="H108" s="44"/>
    </row>
    <row r="109" s="2" customFormat="1" ht="16.8" customHeight="1">
      <c r="A109" s="38"/>
      <c r="B109" s="44"/>
      <c r="C109" s="262" t="s">
        <v>363</v>
      </c>
      <c r="D109" s="263" t="s">
        <v>364</v>
      </c>
      <c r="E109" s="264" t="s">
        <v>87</v>
      </c>
      <c r="F109" s="265">
        <v>84.420000000000002</v>
      </c>
      <c r="G109" s="38"/>
      <c r="H109" s="44"/>
    </row>
    <row r="110" s="2" customFormat="1" ht="16.8" customHeight="1">
      <c r="A110" s="38"/>
      <c r="B110" s="44"/>
      <c r="C110" s="266" t="s">
        <v>19</v>
      </c>
      <c r="D110" s="266" t="s">
        <v>365</v>
      </c>
      <c r="E110" s="17" t="s">
        <v>19</v>
      </c>
      <c r="F110" s="267">
        <v>84.420000000000002</v>
      </c>
      <c r="G110" s="38"/>
      <c r="H110" s="44"/>
    </row>
    <row r="111" s="2" customFormat="1" ht="16.8" customHeight="1">
      <c r="A111" s="38"/>
      <c r="B111" s="44"/>
      <c r="C111" s="266" t="s">
        <v>19</v>
      </c>
      <c r="D111" s="266" t="s">
        <v>145</v>
      </c>
      <c r="E111" s="17" t="s">
        <v>19</v>
      </c>
      <c r="F111" s="267">
        <v>84.420000000000002</v>
      </c>
      <c r="G111" s="38"/>
      <c r="H111" s="44"/>
    </row>
    <row r="112" s="2" customFormat="1" ht="16.8" customHeight="1">
      <c r="A112" s="38"/>
      <c r="B112" s="44"/>
      <c r="C112" s="262" t="s">
        <v>366</v>
      </c>
      <c r="D112" s="263" t="s">
        <v>367</v>
      </c>
      <c r="E112" s="264" t="s">
        <v>87</v>
      </c>
      <c r="F112" s="265">
        <v>22.359999999999999</v>
      </c>
      <c r="G112" s="38"/>
      <c r="H112" s="44"/>
    </row>
    <row r="113" s="2" customFormat="1" ht="16.8" customHeight="1">
      <c r="A113" s="38"/>
      <c r="B113" s="44"/>
      <c r="C113" s="266" t="s">
        <v>19</v>
      </c>
      <c r="D113" s="266" t="s">
        <v>368</v>
      </c>
      <c r="E113" s="17" t="s">
        <v>19</v>
      </c>
      <c r="F113" s="267">
        <v>22.359999999999999</v>
      </c>
      <c r="G113" s="38"/>
      <c r="H113" s="44"/>
    </row>
    <row r="114" s="2" customFormat="1" ht="16.8" customHeight="1">
      <c r="A114" s="38"/>
      <c r="B114" s="44"/>
      <c r="C114" s="266" t="s">
        <v>19</v>
      </c>
      <c r="D114" s="266" t="s">
        <v>145</v>
      </c>
      <c r="E114" s="17" t="s">
        <v>19</v>
      </c>
      <c r="F114" s="267">
        <v>22.359999999999999</v>
      </c>
      <c r="G114" s="38"/>
      <c r="H114" s="44"/>
    </row>
    <row r="115" s="2" customFormat="1" ht="16.8" customHeight="1">
      <c r="A115" s="38"/>
      <c r="B115" s="44"/>
      <c r="C115" s="262" t="s">
        <v>369</v>
      </c>
      <c r="D115" s="263" t="s">
        <v>370</v>
      </c>
      <c r="E115" s="264" t="s">
        <v>87</v>
      </c>
      <c r="F115" s="265">
        <v>6.9000000000000004</v>
      </c>
      <c r="G115" s="38"/>
      <c r="H115" s="44"/>
    </row>
    <row r="116" s="2" customFormat="1" ht="16.8" customHeight="1">
      <c r="A116" s="38"/>
      <c r="B116" s="44"/>
      <c r="C116" s="266" t="s">
        <v>19</v>
      </c>
      <c r="D116" s="266" t="s">
        <v>371</v>
      </c>
      <c r="E116" s="17" t="s">
        <v>19</v>
      </c>
      <c r="F116" s="267">
        <v>6.9000000000000004</v>
      </c>
      <c r="G116" s="38"/>
      <c r="H116" s="44"/>
    </row>
    <row r="117" s="2" customFormat="1" ht="16.8" customHeight="1">
      <c r="A117" s="38"/>
      <c r="B117" s="44"/>
      <c r="C117" s="266" t="s">
        <v>19</v>
      </c>
      <c r="D117" s="266" t="s">
        <v>145</v>
      </c>
      <c r="E117" s="17" t="s">
        <v>19</v>
      </c>
      <c r="F117" s="267">
        <v>6.9000000000000004</v>
      </c>
      <c r="G117" s="38"/>
      <c r="H117" s="44"/>
    </row>
    <row r="118" s="2" customFormat="1" ht="16.8" customHeight="1">
      <c r="A118" s="38"/>
      <c r="B118" s="44"/>
      <c r="C118" s="262" t="s">
        <v>100</v>
      </c>
      <c r="D118" s="263" t="s">
        <v>101</v>
      </c>
      <c r="E118" s="264" t="s">
        <v>87</v>
      </c>
      <c r="F118" s="265">
        <v>40.729999999999997</v>
      </c>
      <c r="G118" s="38"/>
      <c r="H118" s="44"/>
    </row>
    <row r="119" s="2" customFormat="1" ht="16.8" customHeight="1">
      <c r="A119" s="38"/>
      <c r="B119" s="44"/>
      <c r="C119" s="266" t="s">
        <v>19</v>
      </c>
      <c r="D119" s="266" t="s">
        <v>102</v>
      </c>
      <c r="E119" s="17" t="s">
        <v>19</v>
      </c>
      <c r="F119" s="267">
        <v>40.729999999999997</v>
      </c>
      <c r="G119" s="38"/>
      <c r="H119" s="44"/>
    </row>
    <row r="120" s="2" customFormat="1" ht="16.8" customHeight="1">
      <c r="A120" s="38"/>
      <c r="B120" s="44"/>
      <c r="C120" s="266" t="s">
        <v>19</v>
      </c>
      <c r="D120" s="266" t="s">
        <v>145</v>
      </c>
      <c r="E120" s="17" t="s">
        <v>19</v>
      </c>
      <c r="F120" s="267">
        <v>40.729999999999997</v>
      </c>
      <c r="G120" s="38"/>
      <c r="H120" s="44"/>
    </row>
    <row r="121" s="2" customFormat="1" ht="16.8" customHeight="1">
      <c r="A121" s="38"/>
      <c r="B121" s="44"/>
      <c r="C121" s="262" t="s">
        <v>372</v>
      </c>
      <c r="D121" s="263" t="s">
        <v>373</v>
      </c>
      <c r="E121" s="264" t="s">
        <v>87</v>
      </c>
      <c r="F121" s="265">
        <v>23.190000000000001</v>
      </c>
      <c r="G121" s="38"/>
      <c r="H121" s="44"/>
    </row>
    <row r="122" s="2" customFormat="1" ht="16.8" customHeight="1">
      <c r="A122" s="38"/>
      <c r="B122" s="44"/>
      <c r="C122" s="266" t="s">
        <v>19</v>
      </c>
      <c r="D122" s="266" t="s">
        <v>374</v>
      </c>
      <c r="E122" s="17" t="s">
        <v>19</v>
      </c>
      <c r="F122" s="267">
        <v>23.190000000000001</v>
      </c>
      <c r="G122" s="38"/>
      <c r="H122" s="44"/>
    </row>
    <row r="123" s="2" customFormat="1" ht="16.8" customHeight="1">
      <c r="A123" s="38"/>
      <c r="B123" s="44"/>
      <c r="C123" s="266" t="s">
        <v>19</v>
      </c>
      <c r="D123" s="266" t="s">
        <v>145</v>
      </c>
      <c r="E123" s="17" t="s">
        <v>19</v>
      </c>
      <c r="F123" s="267">
        <v>23.190000000000001</v>
      </c>
      <c r="G123" s="38"/>
      <c r="H123" s="44"/>
    </row>
    <row r="124" s="2" customFormat="1" ht="7.44" customHeight="1">
      <c r="A124" s="38"/>
      <c r="B124" s="153"/>
      <c r="C124" s="154"/>
      <c r="D124" s="154"/>
      <c r="E124" s="154"/>
      <c r="F124" s="154"/>
      <c r="G124" s="154"/>
      <c r="H124" s="44"/>
    </row>
    <row r="125" s="2" customFormat="1">
      <c r="A125" s="38"/>
      <c r="B125" s="38"/>
      <c r="C125" s="38"/>
      <c r="D125" s="38"/>
      <c r="E125" s="38"/>
      <c r="F125" s="38"/>
      <c r="G125" s="38"/>
      <c r="H125" s="38"/>
    </row>
  </sheetData>
  <sheetProtection sheet="1" formatColumns="0" formatRows="0" objects="1" scenarios="1" spinCount="100000" saltValue="QJwSQ1GqTchXKnJp9KhvEw/U5wJJ+qEMIkd1XYc8v+DibE/kvEWfF9CRoFJEiSP0Z/PnqefquNYjj/MeBK4zTQ==" hashValue="uzUNbp8tuqcJgytcI9PeextjmL+yOfbk0tT8vqVlpaPKP1M8xOI/9MxewU5jNoXFZUFQIjE2Iafhk8o5lP0cY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5" customFormat="1" ht="45" customHeight="1">
      <c r="B3" s="272"/>
      <c r="C3" s="273" t="s">
        <v>375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376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377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378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379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380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381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382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383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384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385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81</v>
      </c>
      <c r="F18" s="279" t="s">
        <v>386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387</v>
      </c>
      <c r="F19" s="279" t="s">
        <v>388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389</v>
      </c>
      <c r="F20" s="279" t="s">
        <v>390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391</v>
      </c>
      <c r="F21" s="279" t="s">
        <v>392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393</v>
      </c>
      <c r="F22" s="279" t="s">
        <v>394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395</v>
      </c>
      <c r="F23" s="279" t="s">
        <v>396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397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398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399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400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401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402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403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404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405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121</v>
      </c>
      <c r="F36" s="279"/>
      <c r="G36" s="279" t="s">
        <v>406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407</v>
      </c>
      <c r="F37" s="279"/>
      <c r="G37" s="279" t="s">
        <v>408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55</v>
      </c>
      <c r="F38" s="279"/>
      <c r="G38" s="279" t="s">
        <v>409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56</v>
      </c>
      <c r="F39" s="279"/>
      <c r="G39" s="279" t="s">
        <v>410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122</v>
      </c>
      <c r="F40" s="279"/>
      <c r="G40" s="279" t="s">
        <v>411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123</v>
      </c>
      <c r="F41" s="279"/>
      <c r="G41" s="279" t="s">
        <v>412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413</v>
      </c>
      <c r="F42" s="279"/>
      <c r="G42" s="279" t="s">
        <v>414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415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416</v>
      </c>
      <c r="F44" s="279"/>
      <c r="G44" s="279" t="s">
        <v>417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125</v>
      </c>
      <c r="F45" s="279"/>
      <c r="G45" s="279" t="s">
        <v>418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419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420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421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422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423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424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425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426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427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428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429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430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431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432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433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434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435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436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437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438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439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440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441</v>
      </c>
      <c r="D76" s="297"/>
      <c r="E76" s="297"/>
      <c r="F76" s="297" t="s">
        <v>442</v>
      </c>
      <c r="G76" s="298"/>
      <c r="H76" s="297" t="s">
        <v>56</v>
      </c>
      <c r="I76" s="297" t="s">
        <v>59</v>
      </c>
      <c r="J76" s="297" t="s">
        <v>443</v>
      </c>
      <c r="K76" s="296"/>
    </row>
    <row r="77" s="1" customFormat="1" ht="17.25" customHeight="1">
      <c r="B77" s="294"/>
      <c r="C77" s="299" t="s">
        <v>444</v>
      </c>
      <c r="D77" s="299"/>
      <c r="E77" s="299"/>
      <c r="F77" s="300" t="s">
        <v>445</v>
      </c>
      <c r="G77" s="301"/>
      <c r="H77" s="299"/>
      <c r="I77" s="299"/>
      <c r="J77" s="299" t="s">
        <v>446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55</v>
      </c>
      <c r="D79" s="304"/>
      <c r="E79" s="304"/>
      <c r="F79" s="305" t="s">
        <v>447</v>
      </c>
      <c r="G79" s="306"/>
      <c r="H79" s="282" t="s">
        <v>448</v>
      </c>
      <c r="I79" s="282" t="s">
        <v>449</v>
      </c>
      <c r="J79" s="282">
        <v>20</v>
      </c>
      <c r="K79" s="296"/>
    </row>
    <row r="80" s="1" customFormat="1" ht="15" customHeight="1">
      <c r="B80" s="294"/>
      <c r="C80" s="282" t="s">
        <v>450</v>
      </c>
      <c r="D80" s="282"/>
      <c r="E80" s="282"/>
      <c r="F80" s="305" t="s">
        <v>447</v>
      </c>
      <c r="G80" s="306"/>
      <c r="H80" s="282" t="s">
        <v>451</v>
      </c>
      <c r="I80" s="282" t="s">
        <v>449</v>
      </c>
      <c r="J80" s="282">
        <v>120</v>
      </c>
      <c r="K80" s="296"/>
    </row>
    <row r="81" s="1" customFormat="1" ht="15" customHeight="1">
      <c r="B81" s="307"/>
      <c r="C81" s="282" t="s">
        <v>452</v>
      </c>
      <c r="D81" s="282"/>
      <c r="E81" s="282"/>
      <c r="F81" s="305" t="s">
        <v>453</v>
      </c>
      <c r="G81" s="306"/>
      <c r="H81" s="282" t="s">
        <v>454</v>
      </c>
      <c r="I81" s="282" t="s">
        <v>449</v>
      </c>
      <c r="J81" s="282">
        <v>50</v>
      </c>
      <c r="K81" s="296"/>
    </row>
    <row r="82" s="1" customFormat="1" ht="15" customHeight="1">
      <c r="B82" s="307"/>
      <c r="C82" s="282" t="s">
        <v>455</v>
      </c>
      <c r="D82" s="282"/>
      <c r="E82" s="282"/>
      <c r="F82" s="305" t="s">
        <v>447</v>
      </c>
      <c r="G82" s="306"/>
      <c r="H82" s="282" t="s">
        <v>456</v>
      </c>
      <c r="I82" s="282" t="s">
        <v>457</v>
      </c>
      <c r="J82" s="282"/>
      <c r="K82" s="296"/>
    </row>
    <row r="83" s="1" customFormat="1" ht="15" customHeight="1">
      <c r="B83" s="307"/>
      <c r="C83" s="308" t="s">
        <v>458</v>
      </c>
      <c r="D83" s="308"/>
      <c r="E83" s="308"/>
      <c r="F83" s="309" t="s">
        <v>453</v>
      </c>
      <c r="G83" s="308"/>
      <c r="H83" s="308" t="s">
        <v>459</v>
      </c>
      <c r="I83" s="308" t="s">
        <v>449</v>
      </c>
      <c r="J83" s="308">
        <v>15</v>
      </c>
      <c r="K83" s="296"/>
    </row>
    <row r="84" s="1" customFormat="1" ht="15" customHeight="1">
      <c r="B84" s="307"/>
      <c r="C84" s="308" t="s">
        <v>460</v>
      </c>
      <c r="D84" s="308"/>
      <c r="E84" s="308"/>
      <c r="F84" s="309" t="s">
        <v>453</v>
      </c>
      <c r="G84" s="308"/>
      <c r="H84" s="308" t="s">
        <v>461</v>
      </c>
      <c r="I84" s="308" t="s">
        <v>449</v>
      </c>
      <c r="J84" s="308">
        <v>15</v>
      </c>
      <c r="K84" s="296"/>
    </row>
    <row r="85" s="1" customFormat="1" ht="15" customHeight="1">
      <c r="B85" s="307"/>
      <c r="C85" s="308" t="s">
        <v>462</v>
      </c>
      <c r="D85" s="308"/>
      <c r="E85" s="308"/>
      <c r="F85" s="309" t="s">
        <v>453</v>
      </c>
      <c r="G85" s="308"/>
      <c r="H85" s="308" t="s">
        <v>463</v>
      </c>
      <c r="I85" s="308" t="s">
        <v>449</v>
      </c>
      <c r="J85" s="308">
        <v>20</v>
      </c>
      <c r="K85" s="296"/>
    </row>
    <row r="86" s="1" customFormat="1" ht="15" customHeight="1">
      <c r="B86" s="307"/>
      <c r="C86" s="308" t="s">
        <v>464</v>
      </c>
      <c r="D86" s="308"/>
      <c r="E86" s="308"/>
      <c r="F86" s="309" t="s">
        <v>453</v>
      </c>
      <c r="G86" s="308"/>
      <c r="H86" s="308" t="s">
        <v>465</v>
      </c>
      <c r="I86" s="308" t="s">
        <v>449</v>
      </c>
      <c r="J86" s="308">
        <v>20</v>
      </c>
      <c r="K86" s="296"/>
    </row>
    <row r="87" s="1" customFormat="1" ht="15" customHeight="1">
      <c r="B87" s="307"/>
      <c r="C87" s="282" t="s">
        <v>466</v>
      </c>
      <c r="D87" s="282"/>
      <c r="E87" s="282"/>
      <c r="F87" s="305" t="s">
        <v>453</v>
      </c>
      <c r="G87" s="306"/>
      <c r="H87" s="282" t="s">
        <v>467</v>
      </c>
      <c r="I87" s="282" t="s">
        <v>449</v>
      </c>
      <c r="J87" s="282">
        <v>50</v>
      </c>
      <c r="K87" s="296"/>
    </row>
    <row r="88" s="1" customFormat="1" ht="15" customHeight="1">
      <c r="B88" s="307"/>
      <c r="C88" s="282" t="s">
        <v>468</v>
      </c>
      <c r="D88" s="282"/>
      <c r="E88" s="282"/>
      <c r="F88" s="305" t="s">
        <v>453</v>
      </c>
      <c r="G88" s="306"/>
      <c r="H88" s="282" t="s">
        <v>469</v>
      </c>
      <c r="I88" s="282" t="s">
        <v>449</v>
      </c>
      <c r="J88" s="282">
        <v>20</v>
      </c>
      <c r="K88" s="296"/>
    </row>
    <row r="89" s="1" customFormat="1" ht="15" customHeight="1">
      <c r="B89" s="307"/>
      <c r="C89" s="282" t="s">
        <v>470</v>
      </c>
      <c r="D89" s="282"/>
      <c r="E89" s="282"/>
      <c r="F89" s="305" t="s">
        <v>453</v>
      </c>
      <c r="G89" s="306"/>
      <c r="H89" s="282" t="s">
        <v>471</v>
      </c>
      <c r="I89" s="282" t="s">
        <v>449</v>
      </c>
      <c r="J89" s="282">
        <v>20</v>
      </c>
      <c r="K89" s="296"/>
    </row>
    <row r="90" s="1" customFormat="1" ht="15" customHeight="1">
      <c r="B90" s="307"/>
      <c r="C90" s="282" t="s">
        <v>472</v>
      </c>
      <c r="D90" s="282"/>
      <c r="E90" s="282"/>
      <c r="F90" s="305" t="s">
        <v>453</v>
      </c>
      <c r="G90" s="306"/>
      <c r="H90" s="282" t="s">
        <v>473</v>
      </c>
      <c r="I90" s="282" t="s">
        <v>449</v>
      </c>
      <c r="J90" s="282">
        <v>50</v>
      </c>
      <c r="K90" s="296"/>
    </row>
    <row r="91" s="1" customFormat="1" ht="15" customHeight="1">
      <c r="B91" s="307"/>
      <c r="C91" s="282" t="s">
        <v>474</v>
      </c>
      <c r="D91" s="282"/>
      <c r="E91" s="282"/>
      <c r="F91" s="305" t="s">
        <v>453</v>
      </c>
      <c r="G91" s="306"/>
      <c r="H91" s="282" t="s">
        <v>474</v>
      </c>
      <c r="I91" s="282" t="s">
        <v>449</v>
      </c>
      <c r="J91" s="282">
        <v>50</v>
      </c>
      <c r="K91" s="296"/>
    </row>
    <row r="92" s="1" customFormat="1" ht="15" customHeight="1">
      <c r="B92" s="307"/>
      <c r="C92" s="282" t="s">
        <v>475</v>
      </c>
      <c r="D92" s="282"/>
      <c r="E92" s="282"/>
      <c r="F92" s="305" t="s">
        <v>453</v>
      </c>
      <c r="G92" s="306"/>
      <c r="H92" s="282" t="s">
        <v>476</v>
      </c>
      <c r="I92" s="282" t="s">
        <v>449</v>
      </c>
      <c r="J92" s="282">
        <v>255</v>
      </c>
      <c r="K92" s="296"/>
    </row>
    <row r="93" s="1" customFormat="1" ht="15" customHeight="1">
      <c r="B93" s="307"/>
      <c r="C93" s="282" t="s">
        <v>477</v>
      </c>
      <c r="D93" s="282"/>
      <c r="E93" s="282"/>
      <c r="F93" s="305" t="s">
        <v>447</v>
      </c>
      <c r="G93" s="306"/>
      <c r="H93" s="282" t="s">
        <v>478</v>
      </c>
      <c r="I93" s="282" t="s">
        <v>479</v>
      </c>
      <c r="J93" s="282"/>
      <c r="K93" s="296"/>
    </row>
    <row r="94" s="1" customFormat="1" ht="15" customHeight="1">
      <c r="B94" s="307"/>
      <c r="C94" s="282" t="s">
        <v>480</v>
      </c>
      <c r="D94" s="282"/>
      <c r="E94" s="282"/>
      <c r="F94" s="305" t="s">
        <v>447</v>
      </c>
      <c r="G94" s="306"/>
      <c r="H94" s="282" t="s">
        <v>481</v>
      </c>
      <c r="I94" s="282" t="s">
        <v>482</v>
      </c>
      <c r="J94" s="282"/>
      <c r="K94" s="296"/>
    </row>
    <row r="95" s="1" customFormat="1" ht="15" customHeight="1">
      <c r="B95" s="307"/>
      <c r="C95" s="282" t="s">
        <v>483</v>
      </c>
      <c r="D95" s="282"/>
      <c r="E95" s="282"/>
      <c r="F95" s="305" t="s">
        <v>447</v>
      </c>
      <c r="G95" s="306"/>
      <c r="H95" s="282" t="s">
        <v>483</v>
      </c>
      <c r="I95" s="282" t="s">
        <v>482</v>
      </c>
      <c r="J95" s="282"/>
      <c r="K95" s="296"/>
    </row>
    <row r="96" s="1" customFormat="1" ht="15" customHeight="1">
      <c r="B96" s="307"/>
      <c r="C96" s="282" t="s">
        <v>40</v>
      </c>
      <c r="D96" s="282"/>
      <c r="E96" s="282"/>
      <c r="F96" s="305" t="s">
        <v>447</v>
      </c>
      <c r="G96" s="306"/>
      <c r="H96" s="282" t="s">
        <v>484</v>
      </c>
      <c r="I96" s="282" t="s">
        <v>482</v>
      </c>
      <c r="J96" s="282"/>
      <c r="K96" s="296"/>
    </row>
    <row r="97" s="1" customFormat="1" ht="15" customHeight="1">
      <c r="B97" s="307"/>
      <c r="C97" s="282" t="s">
        <v>50</v>
      </c>
      <c r="D97" s="282"/>
      <c r="E97" s="282"/>
      <c r="F97" s="305" t="s">
        <v>447</v>
      </c>
      <c r="G97" s="306"/>
      <c r="H97" s="282" t="s">
        <v>485</v>
      </c>
      <c r="I97" s="282" t="s">
        <v>482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486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441</v>
      </c>
      <c r="D103" s="297"/>
      <c r="E103" s="297"/>
      <c r="F103" s="297" t="s">
        <v>442</v>
      </c>
      <c r="G103" s="298"/>
      <c r="H103" s="297" t="s">
        <v>56</v>
      </c>
      <c r="I103" s="297" t="s">
        <v>59</v>
      </c>
      <c r="J103" s="297" t="s">
        <v>443</v>
      </c>
      <c r="K103" s="296"/>
    </row>
    <row r="104" s="1" customFormat="1" ht="17.25" customHeight="1">
      <c r="B104" s="294"/>
      <c r="C104" s="299" t="s">
        <v>444</v>
      </c>
      <c r="D104" s="299"/>
      <c r="E104" s="299"/>
      <c r="F104" s="300" t="s">
        <v>445</v>
      </c>
      <c r="G104" s="301"/>
      <c r="H104" s="299"/>
      <c r="I104" s="299"/>
      <c r="J104" s="299" t="s">
        <v>446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55</v>
      </c>
      <c r="D106" s="304"/>
      <c r="E106" s="304"/>
      <c r="F106" s="305" t="s">
        <v>447</v>
      </c>
      <c r="G106" s="282"/>
      <c r="H106" s="282" t="s">
        <v>487</v>
      </c>
      <c r="I106" s="282" t="s">
        <v>449</v>
      </c>
      <c r="J106" s="282">
        <v>20</v>
      </c>
      <c r="K106" s="296"/>
    </row>
    <row r="107" s="1" customFormat="1" ht="15" customHeight="1">
      <c r="B107" s="294"/>
      <c r="C107" s="282" t="s">
        <v>450</v>
      </c>
      <c r="D107" s="282"/>
      <c r="E107" s="282"/>
      <c r="F107" s="305" t="s">
        <v>447</v>
      </c>
      <c r="G107" s="282"/>
      <c r="H107" s="282" t="s">
        <v>487</v>
      </c>
      <c r="I107" s="282" t="s">
        <v>449</v>
      </c>
      <c r="J107" s="282">
        <v>120</v>
      </c>
      <c r="K107" s="296"/>
    </row>
    <row r="108" s="1" customFormat="1" ht="15" customHeight="1">
      <c r="B108" s="307"/>
      <c r="C108" s="282" t="s">
        <v>452</v>
      </c>
      <c r="D108" s="282"/>
      <c r="E108" s="282"/>
      <c r="F108" s="305" t="s">
        <v>453</v>
      </c>
      <c r="G108" s="282"/>
      <c r="H108" s="282" t="s">
        <v>487</v>
      </c>
      <c r="I108" s="282" t="s">
        <v>449</v>
      </c>
      <c r="J108" s="282">
        <v>50</v>
      </c>
      <c r="K108" s="296"/>
    </row>
    <row r="109" s="1" customFormat="1" ht="15" customHeight="1">
      <c r="B109" s="307"/>
      <c r="C109" s="282" t="s">
        <v>455</v>
      </c>
      <c r="D109" s="282"/>
      <c r="E109" s="282"/>
      <c r="F109" s="305" t="s">
        <v>447</v>
      </c>
      <c r="G109" s="282"/>
      <c r="H109" s="282" t="s">
        <v>487</v>
      </c>
      <c r="I109" s="282" t="s">
        <v>457</v>
      </c>
      <c r="J109" s="282"/>
      <c r="K109" s="296"/>
    </row>
    <row r="110" s="1" customFormat="1" ht="15" customHeight="1">
      <c r="B110" s="307"/>
      <c r="C110" s="282" t="s">
        <v>466</v>
      </c>
      <c r="D110" s="282"/>
      <c r="E110" s="282"/>
      <c r="F110" s="305" t="s">
        <v>453</v>
      </c>
      <c r="G110" s="282"/>
      <c r="H110" s="282" t="s">
        <v>487</v>
      </c>
      <c r="I110" s="282" t="s">
        <v>449</v>
      </c>
      <c r="J110" s="282">
        <v>50</v>
      </c>
      <c r="K110" s="296"/>
    </row>
    <row r="111" s="1" customFormat="1" ht="15" customHeight="1">
      <c r="B111" s="307"/>
      <c r="C111" s="282" t="s">
        <v>474</v>
      </c>
      <c r="D111" s="282"/>
      <c r="E111" s="282"/>
      <c r="F111" s="305" t="s">
        <v>453</v>
      </c>
      <c r="G111" s="282"/>
      <c r="H111" s="282" t="s">
        <v>487</v>
      </c>
      <c r="I111" s="282" t="s">
        <v>449</v>
      </c>
      <c r="J111" s="282">
        <v>50</v>
      </c>
      <c r="K111" s="296"/>
    </row>
    <row r="112" s="1" customFormat="1" ht="15" customHeight="1">
      <c r="B112" s="307"/>
      <c r="C112" s="282" t="s">
        <v>472</v>
      </c>
      <c r="D112" s="282"/>
      <c r="E112" s="282"/>
      <c r="F112" s="305" t="s">
        <v>453</v>
      </c>
      <c r="G112" s="282"/>
      <c r="H112" s="282" t="s">
        <v>487</v>
      </c>
      <c r="I112" s="282" t="s">
        <v>449</v>
      </c>
      <c r="J112" s="282">
        <v>50</v>
      </c>
      <c r="K112" s="296"/>
    </row>
    <row r="113" s="1" customFormat="1" ht="15" customHeight="1">
      <c r="B113" s="307"/>
      <c r="C113" s="282" t="s">
        <v>55</v>
      </c>
      <c r="D113" s="282"/>
      <c r="E113" s="282"/>
      <c r="F113" s="305" t="s">
        <v>447</v>
      </c>
      <c r="G113" s="282"/>
      <c r="H113" s="282" t="s">
        <v>488</v>
      </c>
      <c r="I113" s="282" t="s">
        <v>449</v>
      </c>
      <c r="J113" s="282">
        <v>20</v>
      </c>
      <c r="K113" s="296"/>
    </row>
    <row r="114" s="1" customFormat="1" ht="15" customHeight="1">
      <c r="B114" s="307"/>
      <c r="C114" s="282" t="s">
        <v>489</v>
      </c>
      <c r="D114" s="282"/>
      <c r="E114" s="282"/>
      <c r="F114" s="305" t="s">
        <v>447</v>
      </c>
      <c r="G114" s="282"/>
      <c r="H114" s="282" t="s">
        <v>490</v>
      </c>
      <c r="I114" s="282" t="s">
        <v>449</v>
      </c>
      <c r="J114" s="282">
        <v>120</v>
      </c>
      <c r="K114" s="296"/>
    </row>
    <row r="115" s="1" customFormat="1" ht="15" customHeight="1">
      <c r="B115" s="307"/>
      <c r="C115" s="282" t="s">
        <v>40</v>
      </c>
      <c r="D115" s="282"/>
      <c r="E115" s="282"/>
      <c r="F115" s="305" t="s">
        <v>447</v>
      </c>
      <c r="G115" s="282"/>
      <c r="H115" s="282" t="s">
        <v>491</v>
      </c>
      <c r="I115" s="282" t="s">
        <v>482</v>
      </c>
      <c r="J115" s="282"/>
      <c r="K115" s="296"/>
    </row>
    <row r="116" s="1" customFormat="1" ht="15" customHeight="1">
      <c r="B116" s="307"/>
      <c r="C116" s="282" t="s">
        <v>50</v>
      </c>
      <c r="D116" s="282"/>
      <c r="E116" s="282"/>
      <c r="F116" s="305" t="s">
        <v>447</v>
      </c>
      <c r="G116" s="282"/>
      <c r="H116" s="282" t="s">
        <v>492</v>
      </c>
      <c r="I116" s="282" t="s">
        <v>482</v>
      </c>
      <c r="J116" s="282"/>
      <c r="K116" s="296"/>
    </row>
    <row r="117" s="1" customFormat="1" ht="15" customHeight="1">
      <c r="B117" s="307"/>
      <c r="C117" s="282" t="s">
        <v>59</v>
      </c>
      <c r="D117" s="282"/>
      <c r="E117" s="282"/>
      <c r="F117" s="305" t="s">
        <v>447</v>
      </c>
      <c r="G117" s="282"/>
      <c r="H117" s="282" t="s">
        <v>493</v>
      </c>
      <c r="I117" s="282" t="s">
        <v>494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495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441</v>
      </c>
      <c r="D123" s="297"/>
      <c r="E123" s="297"/>
      <c r="F123" s="297" t="s">
        <v>442</v>
      </c>
      <c r="G123" s="298"/>
      <c r="H123" s="297" t="s">
        <v>56</v>
      </c>
      <c r="I123" s="297" t="s">
        <v>59</v>
      </c>
      <c r="J123" s="297" t="s">
        <v>443</v>
      </c>
      <c r="K123" s="326"/>
    </row>
    <row r="124" s="1" customFormat="1" ht="17.25" customHeight="1">
      <c r="B124" s="325"/>
      <c r="C124" s="299" t="s">
        <v>444</v>
      </c>
      <c r="D124" s="299"/>
      <c r="E124" s="299"/>
      <c r="F124" s="300" t="s">
        <v>445</v>
      </c>
      <c r="G124" s="301"/>
      <c r="H124" s="299"/>
      <c r="I124" s="299"/>
      <c r="J124" s="299" t="s">
        <v>446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450</v>
      </c>
      <c r="D126" s="304"/>
      <c r="E126" s="304"/>
      <c r="F126" s="305" t="s">
        <v>447</v>
      </c>
      <c r="G126" s="282"/>
      <c r="H126" s="282" t="s">
        <v>487</v>
      </c>
      <c r="I126" s="282" t="s">
        <v>449</v>
      </c>
      <c r="J126" s="282">
        <v>120</v>
      </c>
      <c r="K126" s="330"/>
    </row>
    <row r="127" s="1" customFormat="1" ht="15" customHeight="1">
      <c r="B127" s="327"/>
      <c r="C127" s="282" t="s">
        <v>496</v>
      </c>
      <c r="D127" s="282"/>
      <c r="E127" s="282"/>
      <c r="F127" s="305" t="s">
        <v>447</v>
      </c>
      <c r="G127" s="282"/>
      <c r="H127" s="282" t="s">
        <v>497</v>
      </c>
      <c r="I127" s="282" t="s">
        <v>449</v>
      </c>
      <c r="J127" s="282" t="s">
        <v>498</v>
      </c>
      <c r="K127" s="330"/>
    </row>
    <row r="128" s="1" customFormat="1" ht="15" customHeight="1">
      <c r="B128" s="327"/>
      <c r="C128" s="282" t="s">
        <v>395</v>
      </c>
      <c r="D128" s="282"/>
      <c r="E128" s="282"/>
      <c r="F128" s="305" t="s">
        <v>447</v>
      </c>
      <c r="G128" s="282"/>
      <c r="H128" s="282" t="s">
        <v>499</v>
      </c>
      <c r="I128" s="282" t="s">
        <v>449</v>
      </c>
      <c r="J128" s="282" t="s">
        <v>498</v>
      </c>
      <c r="K128" s="330"/>
    </row>
    <row r="129" s="1" customFormat="1" ht="15" customHeight="1">
      <c r="B129" s="327"/>
      <c r="C129" s="282" t="s">
        <v>458</v>
      </c>
      <c r="D129" s="282"/>
      <c r="E129" s="282"/>
      <c r="F129" s="305" t="s">
        <v>453</v>
      </c>
      <c r="G129" s="282"/>
      <c r="H129" s="282" t="s">
        <v>459</v>
      </c>
      <c r="I129" s="282" t="s">
        <v>449</v>
      </c>
      <c r="J129" s="282">
        <v>15</v>
      </c>
      <c r="K129" s="330"/>
    </row>
    <row r="130" s="1" customFormat="1" ht="15" customHeight="1">
      <c r="B130" s="327"/>
      <c r="C130" s="308" t="s">
        <v>460</v>
      </c>
      <c r="D130" s="308"/>
      <c r="E130" s="308"/>
      <c r="F130" s="309" t="s">
        <v>453</v>
      </c>
      <c r="G130" s="308"/>
      <c r="H130" s="308" t="s">
        <v>461</v>
      </c>
      <c r="I130" s="308" t="s">
        <v>449</v>
      </c>
      <c r="J130" s="308">
        <v>15</v>
      </c>
      <c r="K130" s="330"/>
    </row>
    <row r="131" s="1" customFormat="1" ht="15" customHeight="1">
      <c r="B131" s="327"/>
      <c r="C131" s="308" t="s">
        <v>462</v>
      </c>
      <c r="D131" s="308"/>
      <c r="E131" s="308"/>
      <c r="F131" s="309" t="s">
        <v>453</v>
      </c>
      <c r="G131" s="308"/>
      <c r="H131" s="308" t="s">
        <v>463</v>
      </c>
      <c r="I131" s="308" t="s">
        <v>449</v>
      </c>
      <c r="J131" s="308">
        <v>20</v>
      </c>
      <c r="K131" s="330"/>
    </row>
    <row r="132" s="1" customFormat="1" ht="15" customHeight="1">
      <c r="B132" s="327"/>
      <c r="C132" s="308" t="s">
        <v>464</v>
      </c>
      <c r="D132" s="308"/>
      <c r="E132" s="308"/>
      <c r="F132" s="309" t="s">
        <v>453</v>
      </c>
      <c r="G132" s="308"/>
      <c r="H132" s="308" t="s">
        <v>465</v>
      </c>
      <c r="I132" s="308" t="s">
        <v>449</v>
      </c>
      <c r="J132" s="308">
        <v>20</v>
      </c>
      <c r="K132" s="330"/>
    </row>
    <row r="133" s="1" customFormat="1" ht="15" customHeight="1">
      <c r="B133" s="327"/>
      <c r="C133" s="282" t="s">
        <v>452</v>
      </c>
      <c r="D133" s="282"/>
      <c r="E133" s="282"/>
      <c r="F133" s="305" t="s">
        <v>453</v>
      </c>
      <c r="G133" s="282"/>
      <c r="H133" s="282" t="s">
        <v>487</v>
      </c>
      <c r="I133" s="282" t="s">
        <v>449</v>
      </c>
      <c r="J133" s="282">
        <v>50</v>
      </c>
      <c r="K133" s="330"/>
    </row>
    <row r="134" s="1" customFormat="1" ht="15" customHeight="1">
      <c r="B134" s="327"/>
      <c r="C134" s="282" t="s">
        <v>466</v>
      </c>
      <c r="D134" s="282"/>
      <c r="E134" s="282"/>
      <c r="F134" s="305" t="s">
        <v>453</v>
      </c>
      <c r="G134" s="282"/>
      <c r="H134" s="282" t="s">
        <v>487</v>
      </c>
      <c r="I134" s="282" t="s">
        <v>449</v>
      </c>
      <c r="J134" s="282">
        <v>50</v>
      </c>
      <c r="K134" s="330"/>
    </row>
    <row r="135" s="1" customFormat="1" ht="15" customHeight="1">
      <c r="B135" s="327"/>
      <c r="C135" s="282" t="s">
        <v>472</v>
      </c>
      <c r="D135" s="282"/>
      <c r="E135" s="282"/>
      <c r="F135" s="305" t="s">
        <v>453</v>
      </c>
      <c r="G135" s="282"/>
      <c r="H135" s="282" t="s">
        <v>487</v>
      </c>
      <c r="I135" s="282" t="s">
        <v>449</v>
      </c>
      <c r="J135" s="282">
        <v>50</v>
      </c>
      <c r="K135" s="330"/>
    </row>
    <row r="136" s="1" customFormat="1" ht="15" customHeight="1">
      <c r="B136" s="327"/>
      <c r="C136" s="282" t="s">
        <v>474</v>
      </c>
      <c r="D136" s="282"/>
      <c r="E136" s="282"/>
      <c r="F136" s="305" t="s">
        <v>453</v>
      </c>
      <c r="G136" s="282"/>
      <c r="H136" s="282" t="s">
        <v>487</v>
      </c>
      <c r="I136" s="282" t="s">
        <v>449</v>
      </c>
      <c r="J136" s="282">
        <v>50</v>
      </c>
      <c r="K136" s="330"/>
    </row>
    <row r="137" s="1" customFormat="1" ht="15" customHeight="1">
      <c r="B137" s="327"/>
      <c r="C137" s="282" t="s">
        <v>475</v>
      </c>
      <c r="D137" s="282"/>
      <c r="E137" s="282"/>
      <c r="F137" s="305" t="s">
        <v>453</v>
      </c>
      <c r="G137" s="282"/>
      <c r="H137" s="282" t="s">
        <v>500</v>
      </c>
      <c r="I137" s="282" t="s">
        <v>449</v>
      </c>
      <c r="J137" s="282">
        <v>255</v>
      </c>
      <c r="K137" s="330"/>
    </row>
    <row r="138" s="1" customFormat="1" ht="15" customHeight="1">
      <c r="B138" s="327"/>
      <c r="C138" s="282" t="s">
        <v>477</v>
      </c>
      <c r="D138" s="282"/>
      <c r="E138" s="282"/>
      <c r="F138" s="305" t="s">
        <v>447</v>
      </c>
      <c r="G138" s="282"/>
      <c r="H138" s="282" t="s">
        <v>501</v>
      </c>
      <c r="I138" s="282" t="s">
        <v>479</v>
      </c>
      <c r="J138" s="282"/>
      <c r="K138" s="330"/>
    </row>
    <row r="139" s="1" customFormat="1" ht="15" customHeight="1">
      <c r="B139" s="327"/>
      <c r="C139" s="282" t="s">
        <v>480</v>
      </c>
      <c r="D139" s="282"/>
      <c r="E139" s="282"/>
      <c r="F139" s="305" t="s">
        <v>447</v>
      </c>
      <c r="G139" s="282"/>
      <c r="H139" s="282" t="s">
        <v>502</v>
      </c>
      <c r="I139" s="282" t="s">
        <v>482</v>
      </c>
      <c r="J139" s="282"/>
      <c r="K139" s="330"/>
    </row>
    <row r="140" s="1" customFormat="1" ht="15" customHeight="1">
      <c r="B140" s="327"/>
      <c r="C140" s="282" t="s">
        <v>483</v>
      </c>
      <c r="D140" s="282"/>
      <c r="E140" s="282"/>
      <c r="F140" s="305" t="s">
        <v>447</v>
      </c>
      <c r="G140" s="282"/>
      <c r="H140" s="282" t="s">
        <v>483</v>
      </c>
      <c r="I140" s="282" t="s">
        <v>482</v>
      </c>
      <c r="J140" s="282"/>
      <c r="K140" s="330"/>
    </row>
    <row r="141" s="1" customFormat="1" ht="15" customHeight="1">
      <c r="B141" s="327"/>
      <c r="C141" s="282" t="s">
        <v>40</v>
      </c>
      <c r="D141" s="282"/>
      <c r="E141" s="282"/>
      <c r="F141" s="305" t="s">
        <v>447</v>
      </c>
      <c r="G141" s="282"/>
      <c r="H141" s="282" t="s">
        <v>503</v>
      </c>
      <c r="I141" s="282" t="s">
        <v>482</v>
      </c>
      <c r="J141" s="282"/>
      <c r="K141" s="330"/>
    </row>
    <row r="142" s="1" customFormat="1" ht="15" customHeight="1">
      <c r="B142" s="327"/>
      <c r="C142" s="282" t="s">
        <v>504</v>
      </c>
      <c r="D142" s="282"/>
      <c r="E142" s="282"/>
      <c r="F142" s="305" t="s">
        <v>447</v>
      </c>
      <c r="G142" s="282"/>
      <c r="H142" s="282" t="s">
        <v>505</v>
      </c>
      <c r="I142" s="282" t="s">
        <v>482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506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441</v>
      </c>
      <c r="D148" s="297"/>
      <c r="E148" s="297"/>
      <c r="F148" s="297" t="s">
        <v>442</v>
      </c>
      <c r="G148" s="298"/>
      <c r="H148" s="297" t="s">
        <v>56</v>
      </c>
      <c r="I148" s="297" t="s">
        <v>59</v>
      </c>
      <c r="J148" s="297" t="s">
        <v>443</v>
      </c>
      <c r="K148" s="296"/>
    </row>
    <row r="149" s="1" customFormat="1" ht="17.25" customHeight="1">
      <c r="B149" s="294"/>
      <c r="C149" s="299" t="s">
        <v>444</v>
      </c>
      <c r="D149" s="299"/>
      <c r="E149" s="299"/>
      <c r="F149" s="300" t="s">
        <v>445</v>
      </c>
      <c r="G149" s="301"/>
      <c r="H149" s="299"/>
      <c r="I149" s="299"/>
      <c r="J149" s="299" t="s">
        <v>446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450</v>
      </c>
      <c r="D151" s="282"/>
      <c r="E151" s="282"/>
      <c r="F151" s="335" t="s">
        <v>447</v>
      </c>
      <c r="G151" s="282"/>
      <c r="H151" s="334" t="s">
        <v>487</v>
      </c>
      <c r="I151" s="334" t="s">
        <v>449</v>
      </c>
      <c r="J151" s="334">
        <v>120</v>
      </c>
      <c r="K151" s="330"/>
    </row>
    <row r="152" s="1" customFormat="1" ht="15" customHeight="1">
      <c r="B152" s="307"/>
      <c r="C152" s="334" t="s">
        <v>496</v>
      </c>
      <c r="D152" s="282"/>
      <c r="E152" s="282"/>
      <c r="F152" s="335" t="s">
        <v>447</v>
      </c>
      <c r="G152" s="282"/>
      <c r="H152" s="334" t="s">
        <v>507</v>
      </c>
      <c r="I152" s="334" t="s">
        <v>449</v>
      </c>
      <c r="J152" s="334" t="s">
        <v>498</v>
      </c>
      <c r="K152" s="330"/>
    </row>
    <row r="153" s="1" customFormat="1" ht="15" customHeight="1">
      <c r="B153" s="307"/>
      <c r="C153" s="334" t="s">
        <v>395</v>
      </c>
      <c r="D153" s="282"/>
      <c r="E153" s="282"/>
      <c r="F153" s="335" t="s">
        <v>447</v>
      </c>
      <c r="G153" s="282"/>
      <c r="H153" s="334" t="s">
        <v>508</v>
      </c>
      <c r="I153" s="334" t="s">
        <v>449</v>
      </c>
      <c r="J153" s="334" t="s">
        <v>498</v>
      </c>
      <c r="K153" s="330"/>
    </row>
    <row r="154" s="1" customFormat="1" ht="15" customHeight="1">
      <c r="B154" s="307"/>
      <c r="C154" s="334" t="s">
        <v>452</v>
      </c>
      <c r="D154" s="282"/>
      <c r="E154" s="282"/>
      <c r="F154" s="335" t="s">
        <v>453</v>
      </c>
      <c r="G154" s="282"/>
      <c r="H154" s="334" t="s">
        <v>487</v>
      </c>
      <c r="I154" s="334" t="s">
        <v>449</v>
      </c>
      <c r="J154" s="334">
        <v>50</v>
      </c>
      <c r="K154" s="330"/>
    </row>
    <row r="155" s="1" customFormat="1" ht="15" customHeight="1">
      <c r="B155" s="307"/>
      <c r="C155" s="334" t="s">
        <v>455</v>
      </c>
      <c r="D155" s="282"/>
      <c r="E155" s="282"/>
      <c r="F155" s="335" t="s">
        <v>447</v>
      </c>
      <c r="G155" s="282"/>
      <c r="H155" s="334" t="s">
        <v>487</v>
      </c>
      <c r="I155" s="334" t="s">
        <v>457</v>
      </c>
      <c r="J155" s="334"/>
      <c r="K155" s="330"/>
    </row>
    <row r="156" s="1" customFormat="1" ht="15" customHeight="1">
      <c r="B156" s="307"/>
      <c r="C156" s="334" t="s">
        <v>466</v>
      </c>
      <c r="D156" s="282"/>
      <c r="E156" s="282"/>
      <c r="F156" s="335" t="s">
        <v>453</v>
      </c>
      <c r="G156" s="282"/>
      <c r="H156" s="334" t="s">
        <v>487</v>
      </c>
      <c r="I156" s="334" t="s">
        <v>449</v>
      </c>
      <c r="J156" s="334">
        <v>50</v>
      </c>
      <c r="K156" s="330"/>
    </row>
    <row r="157" s="1" customFormat="1" ht="15" customHeight="1">
      <c r="B157" s="307"/>
      <c r="C157" s="334" t="s">
        <v>474</v>
      </c>
      <c r="D157" s="282"/>
      <c r="E157" s="282"/>
      <c r="F157" s="335" t="s">
        <v>453</v>
      </c>
      <c r="G157" s="282"/>
      <c r="H157" s="334" t="s">
        <v>487</v>
      </c>
      <c r="I157" s="334" t="s">
        <v>449</v>
      </c>
      <c r="J157" s="334">
        <v>50</v>
      </c>
      <c r="K157" s="330"/>
    </row>
    <row r="158" s="1" customFormat="1" ht="15" customHeight="1">
      <c r="B158" s="307"/>
      <c r="C158" s="334" t="s">
        <v>472</v>
      </c>
      <c r="D158" s="282"/>
      <c r="E158" s="282"/>
      <c r="F158" s="335" t="s">
        <v>453</v>
      </c>
      <c r="G158" s="282"/>
      <c r="H158" s="334" t="s">
        <v>487</v>
      </c>
      <c r="I158" s="334" t="s">
        <v>449</v>
      </c>
      <c r="J158" s="334">
        <v>50</v>
      </c>
      <c r="K158" s="330"/>
    </row>
    <row r="159" s="1" customFormat="1" ht="15" customHeight="1">
      <c r="B159" s="307"/>
      <c r="C159" s="334" t="s">
        <v>106</v>
      </c>
      <c r="D159" s="282"/>
      <c r="E159" s="282"/>
      <c r="F159" s="335" t="s">
        <v>447</v>
      </c>
      <c r="G159" s="282"/>
      <c r="H159" s="334" t="s">
        <v>509</v>
      </c>
      <c r="I159" s="334" t="s">
        <v>449</v>
      </c>
      <c r="J159" s="334" t="s">
        <v>510</v>
      </c>
      <c r="K159" s="330"/>
    </row>
    <row r="160" s="1" customFormat="1" ht="15" customHeight="1">
      <c r="B160" s="307"/>
      <c r="C160" s="334" t="s">
        <v>511</v>
      </c>
      <c r="D160" s="282"/>
      <c r="E160" s="282"/>
      <c r="F160" s="335" t="s">
        <v>447</v>
      </c>
      <c r="G160" s="282"/>
      <c r="H160" s="334" t="s">
        <v>512</v>
      </c>
      <c r="I160" s="334" t="s">
        <v>482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513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441</v>
      </c>
      <c r="D166" s="297"/>
      <c r="E166" s="297"/>
      <c r="F166" s="297" t="s">
        <v>442</v>
      </c>
      <c r="G166" s="339"/>
      <c r="H166" s="340" t="s">
        <v>56</v>
      </c>
      <c r="I166" s="340" t="s">
        <v>59</v>
      </c>
      <c r="J166" s="297" t="s">
        <v>443</v>
      </c>
      <c r="K166" s="274"/>
    </row>
    <row r="167" s="1" customFormat="1" ht="17.25" customHeight="1">
      <c r="B167" s="275"/>
      <c r="C167" s="299" t="s">
        <v>444</v>
      </c>
      <c r="D167" s="299"/>
      <c r="E167" s="299"/>
      <c r="F167" s="300" t="s">
        <v>445</v>
      </c>
      <c r="G167" s="341"/>
      <c r="H167" s="342"/>
      <c r="I167" s="342"/>
      <c r="J167" s="299" t="s">
        <v>446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450</v>
      </c>
      <c r="D169" s="282"/>
      <c r="E169" s="282"/>
      <c r="F169" s="305" t="s">
        <v>447</v>
      </c>
      <c r="G169" s="282"/>
      <c r="H169" s="282" t="s">
        <v>487</v>
      </c>
      <c r="I169" s="282" t="s">
        <v>449</v>
      </c>
      <c r="J169" s="282">
        <v>120</v>
      </c>
      <c r="K169" s="330"/>
    </row>
    <row r="170" s="1" customFormat="1" ht="15" customHeight="1">
      <c r="B170" s="307"/>
      <c r="C170" s="282" t="s">
        <v>496</v>
      </c>
      <c r="D170" s="282"/>
      <c r="E170" s="282"/>
      <c r="F170" s="305" t="s">
        <v>447</v>
      </c>
      <c r="G170" s="282"/>
      <c r="H170" s="282" t="s">
        <v>497</v>
      </c>
      <c r="I170" s="282" t="s">
        <v>449</v>
      </c>
      <c r="J170" s="282" t="s">
        <v>498</v>
      </c>
      <c r="K170" s="330"/>
    </row>
    <row r="171" s="1" customFormat="1" ht="15" customHeight="1">
      <c r="B171" s="307"/>
      <c r="C171" s="282" t="s">
        <v>395</v>
      </c>
      <c r="D171" s="282"/>
      <c r="E171" s="282"/>
      <c r="F171" s="305" t="s">
        <v>447</v>
      </c>
      <c r="G171" s="282"/>
      <c r="H171" s="282" t="s">
        <v>514</v>
      </c>
      <c r="I171" s="282" t="s">
        <v>449</v>
      </c>
      <c r="J171" s="282" t="s">
        <v>498</v>
      </c>
      <c r="K171" s="330"/>
    </row>
    <row r="172" s="1" customFormat="1" ht="15" customHeight="1">
      <c r="B172" s="307"/>
      <c r="C172" s="282" t="s">
        <v>452</v>
      </c>
      <c r="D172" s="282"/>
      <c r="E172" s="282"/>
      <c r="F172" s="305" t="s">
        <v>453</v>
      </c>
      <c r="G172" s="282"/>
      <c r="H172" s="282" t="s">
        <v>514</v>
      </c>
      <c r="I172" s="282" t="s">
        <v>449</v>
      </c>
      <c r="J172" s="282">
        <v>50</v>
      </c>
      <c r="K172" s="330"/>
    </row>
    <row r="173" s="1" customFormat="1" ht="15" customHeight="1">
      <c r="B173" s="307"/>
      <c r="C173" s="282" t="s">
        <v>455</v>
      </c>
      <c r="D173" s="282"/>
      <c r="E173" s="282"/>
      <c r="F173" s="305" t="s">
        <v>447</v>
      </c>
      <c r="G173" s="282"/>
      <c r="H173" s="282" t="s">
        <v>514</v>
      </c>
      <c r="I173" s="282" t="s">
        <v>457</v>
      </c>
      <c r="J173" s="282"/>
      <c r="K173" s="330"/>
    </row>
    <row r="174" s="1" customFormat="1" ht="15" customHeight="1">
      <c r="B174" s="307"/>
      <c r="C174" s="282" t="s">
        <v>466</v>
      </c>
      <c r="D174" s="282"/>
      <c r="E174" s="282"/>
      <c r="F174" s="305" t="s">
        <v>453</v>
      </c>
      <c r="G174" s="282"/>
      <c r="H174" s="282" t="s">
        <v>514</v>
      </c>
      <c r="I174" s="282" t="s">
        <v>449</v>
      </c>
      <c r="J174" s="282">
        <v>50</v>
      </c>
      <c r="K174" s="330"/>
    </row>
    <row r="175" s="1" customFormat="1" ht="15" customHeight="1">
      <c r="B175" s="307"/>
      <c r="C175" s="282" t="s">
        <v>474</v>
      </c>
      <c r="D175" s="282"/>
      <c r="E175" s="282"/>
      <c r="F175" s="305" t="s">
        <v>453</v>
      </c>
      <c r="G175" s="282"/>
      <c r="H175" s="282" t="s">
        <v>514</v>
      </c>
      <c r="I175" s="282" t="s">
        <v>449</v>
      </c>
      <c r="J175" s="282">
        <v>50</v>
      </c>
      <c r="K175" s="330"/>
    </row>
    <row r="176" s="1" customFormat="1" ht="15" customHeight="1">
      <c r="B176" s="307"/>
      <c r="C176" s="282" t="s">
        <v>472</v>
      </c>
      <c r="D176" s="282"/>
      <c r="E176" s="282"/>
      <c r="F176" s="305" t="s">
        <v>453</v>
      </c>
      <c r="G176" s="282"/>
      <c r="H176" s="282" t="s">
        <v>514</v>
      </c>
      <c r="I176" s="282" t="s">
        <v>449</v>
      </c>
      <c r="J176" s="282">
        <v>50</v>
      </c>
      <c r="K176" s="330"/>
    </row>
    <row r="177" s="1" customFormat="1" ht="15" customHeight="1">
      <c r="B177" s="307"/>
      <c r="C177" s="282" t="s">
        <v>121</v>
      </c>
      <c r="D177" s="282"/>
      <c r="E177" s="282"/>
      <c r="F177" s="305" t="s">
        <v>447</v>
      </c>
      <c r="G177" s="282"/>
      <c r="H177" s="282" t="s">
        <v>515</v>
      </c>
      <c r="I177" s="282" t="s">
        <v>516</v>
      </c>
      <c r="J177" s="282"/>
      <c r="K177" s="330"/>
    </row>
    <row r="178" s="1" customFormat="1" ht="15" customHeight="1">
      <c r="B178" s="307"/>
      <c r="C178" s="282" t="s">
        <v>59</v>
      </c>
      <c r="D178" s="282"/>
      <c r="E178" s="282"/>
      <c r="F178" s="305" t="s">
        <v>447</v>
      </c>
      <c r="G178" s="282"/>
      <c r="H178" s="282" t="s">
        <v>517</v>
      </c>
      <c r="I178" s="282" t="s">
        <v>518</v>
      </c>
      <c r="J178" s="282">
        <v>1</v>
      </c>
      <c r="K178" s="330"/>
    </row>
    <row r="179" s="1" customFormat="1" ht="15" customHeight="1">
      <c r="B179" s="307"/>
      <c r="C179" s="282" t="s">
        <v>55</v>
      </c>
      <c r="D179" s="282"/>
      <c r="E179" s="282"/>
      <c r="F179" s="305" t="s">
        <v>447</v>
      </c>
      <c r="G179" s="282"/>
      <c r="H179" s="282" t="s">
        <v>519</v>
      </c>
      <c r="I179" s="282" t="s">
        <v>449</v>
      </c>
      <c r="J179" s="282">
        <v>20</v>
      </c>
      <c r="K179" s="330"/>
    </row>
    <row r="180" s="1" customFormat="1" ht="15" customHeight="1">
      <c r="B180" s="307"/>
      <c r="C180" s="282" t="s">
        <v>56</v>
      </c>
      <c r="D180" s="282"/>
      <c r="E180" s="282"/>
      <c r="F180" s="305" t="s">
        <v>447</v>
      </c>
      <c r="G180" s="282"/>
      <c r="H180" s="282" t="s">
        <v>520</v>
      </c>
      <c r="I180" s="282" t="s">
        <v>449</v>
      </c>
      <c r="J180" s="282">
        <v>255</v>
      </c>
      <c r="K180" s="330"/>
    </row>
    <row r="181" s="1" customFormat="1" ht="15" customHeight="1">
      <c r="B181" s="307"/>
      <c r="C181" s="282" t="s">
        <v>122</v>
      </c>
      <c r="D181" s="282"/>
      <c r="E181" s="282"/>
      <c r="F181" s="305" t="s">
        <v>447</v>
      </c>
      <c r="G181" s="282"/>
      <c r="H181" s="282" t="s">
        <v>411</v>
      </c>
      <c r="I181" s="282" t="s">
        <v>449</v>
      </c>
      <c r="J181" s="282">
        <v>10</v>
      </c>
      <c r="K181" s="330"/>
    </row>
    <row r="182" s="1" customFormat="1" ht="15" customHeight="1">
      <c r="B182" s="307"/>
      <c r="C182" s="282" t="s">
        <v>123</v>
      </c>
      <c r="D182" s="282"/>
      <c r="E182" s="282"/>
      <c r="F182" s="305" t="s">
        <v>447</v>
      </c>
      <c r="G182" s="282"/>
      <c r="H182" s="282" t="s">
        <v>521</v>
      </c>
      <c r="I182" s="282" t="s">
        <v>482</v>
      </c>
      <c r="J182" s="282"/>
      <c r="K182" s="330"/>
    </row>
    <row r="183" s="1" customFormat="1" ht="15" customHeight="1">
      <c r="B183" s="307"/>
      <c r="C183" s="282" t="s">
        <v>522</v>
      </c>
      <c r="D183" s="282"/>
      <c r="E183" s="282"/>
      <c r="F183" s="305" t="s">
        <v>447</v>
      </c>
      <c r="G183" s="282"/>
      <c r="H183" s="282" t="s">
        <v>523</v>
      </c>
      <c r="I183" s="282" t="s">
        <v>482</v>
      </c>
      <c r="J183" s="282"/>
      <c r="K183" s="330"/>
    </row>
    <row r="184" s="1" customFormat="1" ht="15" customHeight="1">
      <c r="B184" s="307"/>
      <c r="C184" s="282" t="s">
        <v>511</v>
      </c>
      <c r="D184" s="282"/>
      <c r="E184" s="282"/>
      <c r="F184" s="305" t="s">
        <v>447</v>
      </c>
      <c r="G184" s="282"/>
      <c r="H184" s="282" t="s">
        <v>524</v>
      </c>
      <c r="I184" s="282" t="s">
        <v>482</v>
      </c>
      <c r="J184" s="282"/>
      <c r="K184" s="330"/>
    </row>
    <row r="185" s="1" customFormat="1" ht="15" customHeight="1">
      <c r="B185" s="307"/>
      <c r="C185" s="282" t="s">
        <v>125</v>
      </c>
      <c r="D185" s="282"/>
      <c r="E185" s="282"/>
      <c r="F185" s="305" t="s">
        <v>453</v>
      </c>
      <c r="G185" s="282"/>
      <c r="H185" s="282" t="s">
        <v>525</v>
      </c>
      <c r="I185" s="282" t="s">
        <v>449</v>
      </c>
      <c r="J185" s="282">
        <v>50</v>
      </c>
      <c r="K185" s="330"/>
    </row>
    <row r="186" s="1" customFormat="1" ht="15" customHeight="1">
      <c r="B186" s="307"/>
      <c r="C186" s="282" t="s">
        <v>526</v>
      </c>
      <c r="D186" s="282"/>
      <c r="E186" s="282"/>
      <c r="F186" s="305" t="s">
        <v>453</v>
      </c>
      <c r="G186" s="282"/>
      <c r="H186" s="282" t="s">
        <v>527</v>
      </c>
      <c r="I186" s="282" t="s">
        <v>528</v>
      </c>
      <c r="J186" s="282"/>
      <c r="K186" s="330"/>
    </row>
    <row r="187" s="1" customFormat="1" ht="15" customHeight="1">
      <c r="B187" s="307"/>
      <c r="C187" s="282" t="s">
        <v>529</v>
      </c>
      <c r="D187" s="282"/>
      <c r="E187" s="282"/>
      <c r="F187" s="305" t="s">
        <v>453</v>
      </c>
      <c r="G187" s="282"/>
      <c r="H187" s="282" t="s">
        <v>530</v>
      </c>
      <c r="I187" s="282" t="s">
        <v>528</v>
      </c>
      <c r="J187" s="282"/>
      <c r="K187" s="330"/>
    </row>
    <row r="188" s="1" customFormat="1" ht="15" customHeight="1">
      <c r="B188" s="307"/>
      <c r="C188" s="282" t="s">
        <v>531</v>
      </c>
      <c r="D188" s="282"/>
      <c r="E188" s="282"/>
      <c r="F188" s="305" t="s">
        <v>453</v>
      </c>
      <c r="G188" s="282"/>
      <c r="H188" s="282" t="s">
        <v>532</v>
      </c>
      <c r="I188" s="282" t="s">
        <v>528</v>
      </c>
      <c r="J188" s="282"/>
      <c r="K188" s="330"/>
    </row>
    <row r="189" s="1" customFormat="1" ht="15" customHeight="1">
      <c r="B189" s="307"/>
      <c r="C189" s="343" t="s">
        <v>533</v>
      </c>
      <c r="D189" s="282"/>
      <c r="E189" s="282"/>
      <c r="F189" s="305" t="s">
        <v>453</v>
      </c>
      <c r="G189" s="282"/>
      <c r="H189" s="282" t="s">
        <v>534</v>
      </c>
      <c r="I189" s="282" t="s">
        <v>535</v>
      </c>
      <c r="J189" s="344" t="s">
        <v>536</v>
      </c>
      <c r="K189" s="330"/>
    </row>
    <row r="190" s="1" customFormat="1" ht="15" customHeight="1">
      <c r="B190" s="307"/>
      <c r="C190" s="343" t="s">
        <v>44</v>
      </c>
      <c r="D190" s="282"/>
      <c r="E190" s="282"/>
      <c r="F190" s="305" t="s">
        <v>447</v>
      </c>
      <c r="G190" s="282"/>
      <c r="H190" s="279" t="s">
        <v>537</v>
      </c>
      <c r="I190" s="282" t="s">
        <v>538</v>
      </c>
      <c r="J190" s="282"/>
      <c r="K190" s="330"/>
    </row>
    <row r="191" s="1" customFormat="1" ht="15" customHeight="1">
      <c r="B191" s="307"/>
      <c r="C191" s="343" t="s">
        <v>539</v>
      </c>
      <c r="D191" s="282"/>
      <c r="E191" s="282"/>
      <c r="F191" s="305" t="s">
        <v>447</v>
      </c>
      <c r="G191" s="282"/>
      <c r="H191" s="282" t="s">
        <v>540</v>
      </c>
      <c r="I191" s="282" t="s">
        <v>482</v>
      </c>
      <c r="J191" s="282"/>
      <c r="K191" s="330"/>
    </row>
    <row r="192" s="1" customFormat="1" ht="15" customHeight="1">
      <c r="B192" s="307"/>
      <c r="C192" s="343" t="s">
        <v>541</v>
      </c>
      <c r="D192" s="282"/>
      <c r="E192" s="282"/>
      <c r="F192" s="305" t="s">
        <v>447</v>
      </c>
      <c r="G192" s="282"/>
      <c r="H192" s="282" t="s">
        <v>542</v>
      </c>
      <c r="I192" s="282" t="s">
        <v>482</v>
      </c>
      <c r="J192" s="282"/>
      <c r="K192" s="330"/>
    </row>
    <row r="193" s="1" customFormat="1" ht="15" customHeight="1">
      <c r="B193" s="307"/>
      <c r="C193" s="343" t="s">
        <v>543</v>
      </c>
      <c r="D193" s="282"/>
      <c r="E193" s="282"/>
      <c r="F193" s="305" t="s">
        <v>453</v>
      </c>
      <c r="G193" s="282"/>
      <c r="H193" s="282" t="s">
        <v>544</v>
      </c>
      <c r="I193" s="282" t="s">
        <v>482</v>
      </c>
      <c r="J193" s="282"/>
      <c r="K193" s="330"/>
    </row>
    <row r="194" s="1" customFormat="1" ht="15" customHeight="1">
      <c r="B194" s="336"/>
      <c r="C194" s="345"/>
      <c r="D194" s="316"/>
      <c r="E194" s="316"/>
      <c r="F194" s="316"/>
      <c r="G194" s="316"/>
      <c r="H194" s="316"/>
      <c r="I194" s="316"/>
      <c r="J194" s="316"/>
      <c r="K194" s="337"/>
    </row>
    <row r="195" s="1" customFormat="1" ht="18.75" customHeight="1">
      <c r="B195" s="318"/>
      <c r="C195" s="328"/>
      <c r="D195" s="328"/>
      <c r="E195" s="328"/>
      <c r="F195" s="338"/>
      <c r="G195" s="328"/>
      <c r="H195" s="328"/>
      <c r="I195" s="328"/>
      <c r="J195" s="328"/>
      <c r="K195" s="318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290"/>
      <c r="C197" s="290"/>
      <c r="D197" s="290"/>
      <c r="E197" s="290"/>
      <c r="F197" s="290"/>
      <c r="G197" s="290"/>
      <c r="H197" s="290"/>
      <c r="I197" s="290"/>
      <c r="J197" s="290"/>
      <c r="K197" s="290"/>
    </row>
    <row r="198" s="1" customFormat="1" ht="13.5">
      <c r="B198" s="269"/>
      <c r="C198" s="270"/>
      <c r="D198" s="270"/>
      <c r="E198" s="270"/>
      <c r="F198" s="270"/>
      <c r="G198" s="270"/>
      <c r="H198" s="270"/>
      <c r="I198" s="270"/>
      <c r="J198" s="270"/>
      <c r="K198" s="271"/>
    </row>
    <row r="199" s="1" customFormat="1" ht="21">
      <c r="B199" s="272"/>
      <c r="C199" s="273" t="s">
        <v>545</v>
      </c>
      <c r="D199" s="273"/>
      <c r="E199" s="273"/>
      <c r="F199" s="273"/>
      <c r="G199" s="273"/>
      <c r="H199" s="273"/>
      <c r="I199" s="273"/>
      <c r="J199" s="273"/>
      <c r="K199" s="274"/>
    </row>
    <row r="200" s="1" customFormat="1" ht="25.5" customHeight="1">
      <c r="B200" s="272"/>
      <c r="C200" s="346" t="s">
        <v>546</v>
      </c>
      <c r="D200" s="346"/>
      <c r="E200" s="346"/>
      <c r="F200" s="346" t="s">
        <v>547</v>
      </c>
      <c r="G200" s="347"/>
      <c r="H200" s="346" t="s">
        <v>548</v>
      </c>
      <c r="I200" s="346"/>
      <c r="J200" s="346"/>
      <c r="K200" s="274"/>
    </row>
    <row r="201" s="1" customFormat="1" ht="5.25" customHeight="1">
      <c r="B201" s="307"/>
      <c r="C201" s="302"/>
      <c r="D201" s="302"/>
      <c r="E201" s="302"/>
      <c r="F201" s="302"/>
      <c r="G201" s="328"/>
      <c r="H201" s="302"/>
      <c r="I201" s="302"/>
      <c r="J201" s="302"/>
      <c r="K201" s="330"/>
    </row>
    <row r="202" s="1" customFormat="1" ht="15" customHeight="1">
      <c r="B202" s="307"/>
      <c r="C202" s="282" t="s">
        <v>538</v>
      </c>
      <c r="D202" s="282"/>
      <c r="E202" s="282"/>
      <c r="F202" s="305" t="s">
        <v>45</v>
      </c>
      <c r="G202" s="282"/>
      <c r="H202" s="282" t="s">
        <v>549</v>
      </c>
      <c r="I202" s="282"/>
      <c r="J202" s="282"/>
      <c r="K202" s="330"/>
    </row>
    <row r="203" s="1" customFormat="1" ht="15" customHeight="1">
      <c r="B203" s="307"/>
      <c r="C203" s="282"/>
      <c r="D203" s="282"/>
      <c r="E203" s="282"/>
      <c r="F203" s="305" t="s">
        <v>46</v>
      </c>
      <c r="G203" s="282"/>
      <c r="H203" s="282" t="s">
        <v>550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49</v>
      </c>
      <c r="G204" s="282"/>
      <c r="H204" s="282" t="s">
        <v>551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47</v>
      </c>
      <c r="G205" s="282"/>
      <c r="H205" s="282" t="s">
        <v>552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48</v>
      </c>
      <c r="G206" s="282"/>
      <c r="H206" s="282" t="s">
        <v>553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/>
      <c r="G207" s="282"/>
      <c r="H207" s="282"/>
      <c r="I207" s="282"/>
      <c r="J207" s="282"/>
      <c r="K207" s="330"/>
    </row>
    <row r="208" s="1" customFormat="1" ht="15" customHeight="1">
      <c r="B208" s="307"/>
      <c r="C208" s="282" t="s">
        <v>494</v>
      </c>
      <c r="D208" s="282"/>
      <c r="E208" s="282"/>
      <c r="F208" s="305" t="s">
        <v>81</v>
      </c>
      <c r="G208" s="282"/>
      <c r="H208" s="282" t="s">
        <v>554</v>
      </c>
      <c r="I208" s="282"/>
      <c r="J208" s="282"/>
      <c r="K208" s="330"/>
    </row>
    <row r="209" s="1" customFormat="1" ht="15" customHeight="1">
      <c r="B209" s="307"/>
      <c r="C209" s="282"/>
      <c r="D209" s="282"/>
      <c r="E209" s="282"/>
      <c r="F209" s="305" t="s">
        <v>389</v>
      </c>
      <c r="G209" s="282"/>
      <c r="H209" s="282" t="s">
        <v>390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387</v>
      </c>
      <c r="G210" s="282"/>
      <c r="H210" s="282" t="s">
        <v>555</v>
      </c>
      <c r="I210" s="282"/>
      <c r="J210" s="282"/>
      <c r="K210" s="330"/>
    </row>
    <row r="211" s="1" customFormat="1" ht="15" customHeight="1">
      <c r="B211" s="348"/>
      <c r="C211" s="282"/>
      <c r="D211" s="282"/>
      <c r="E211" s="282"/>
      <c r="F211" s="305" t="s">
        <v>391</v>
      </c>
      <c r="G211" s="343"/>
      <c r="H211" s="334" t="s">
        <v>392</v>
      </c>
      <c r="I211" s="334"/>
      <c r="J211" s="334"/>
      <c r="K211" s="349"/>
    </row>
    <row r="212" s="1" customFormat="1" ht="15" customHeight="1">
      <c r="B212" s="348"/>
      <c r="C212" s="282"/>
      <c r="D212" s="282"/>
      <c r="E212" s="282"/>
      <c r="F212" s="305" t="s">
        <v>393</v>
      </c>
      <c r="G212" s="343"/>
      <c r="H212" s="334" t="s">
        <v>556</v>
      </c>
      <c r="I212" s="334"/>
      <c r="J212" s="334"/>
      <c r="K212" s="349"/>
    </row>
    <row r="213" s="1" customFormat="1" ht="15" customHeight="1">
      <c r="B213" s="348"/>
      <c r="C213" s="282"/>
      <c r="D213" s="282"/>
      <c r="E213" s="282"/>
      <c r="F213" s="305"/>
      <c r="G213" s="343"/>
      <c r="H213" s="334"/>
      <c r="I213" s="334"/>
      <c r="J213" s="334"/>
      <c r="K213" s="349"/>
    </row>
    <row r="214" s="1" customFormat="1" ht="15" customHeight="1">
      <c r="B214" s="348"/>
      <c r="C214" s="282" t="s">
        <v>518</v>
      </c>
      <c r="D214" s="282"/>
      <c r="E214" s="282"/>
      <c r="F214" s="305">
        <v>1</v>
      </c>
      <c r="G214" s="343"/>
      <c r="H214" s="334" t="s">
        <v>557</v>
      </c>
      <c r="I214" s="334"/>
      <c r="J214" s="334"/>
      <c r="K214" s="349"/>
    </row>
    <row r="215" s="1" customFormat="1" ht="15" customHeight="1">
      <c r="B215" s="348"/>
      <c r="C215" s="282"/>
      <c r="D215" s="282"/>
      <c r="E215" s="282"/>
      <c r="F215" s="305">
        <v>2</v>
      </c>
      <c r="G215" s="343"/>
      <c r="H215" s="334" t="s">
        <v>558</v>
      </c>
      <c r="I215" s="334"/>
      <c r="J215" s="334"/>
      <c r="K215" s="349"/>
    </row>
    <row r="216" s="1" customFormat="1" ht="15" customHeight="1">
      <c r="B216" s="348"/>
      <c r="C216" s="282"/>
      <c r="D216" s="282"/>
      <c r="E216" s="282"/>
      <c r="F216" s="305">
        <v>3</v>
      </c>
      <c r="G216" s="343"/>
      <c r="H216" s="334" t="s">
        <v>559</v>
      </c>
      <c r="I216" s="334"/>
      <c r="J216" s="334"/>
      <c r="K216" s="349"/>
    </row>
    <row r="217" s="1" customFormat="1" ht="15" customHeight="1">
      <c r="B217" s="348"/>
      <c r="C217" s="282"/>
      <c r="D217" s="282"/>
      <c r="E217" s="282"/>
      <c r="F217" s="305">
        <v>4</v>
      </c>
      <c r="G217" s="343"/>
      <c r="H217" s="334" t="s">
        <v>560</v>
      </c>
      <c r="I217" s="334"/>
      <c r="J217" s="334"/>
      <c r="K217" s="349"/>
    </row>
    <row r="218" s="1" customFormat="1" ht="12.75" customHeight="1">
      <c r="B218" s="350"/>
      <c r="C218" s="351"/>
      <c r="D218" s="351"/>
      <c r="E218" s="351"/>
      <c r="F218" s="351"/>
      <c r="G218" s="351"/>
      <c r="H218" s="351"/>
      <c r="I218" s="351"/>
      <c r="J218" s="351"/>
      <c r="K218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Kroupa Jiří</dc:creator>
  <cp:lastModifiedBy>Kroupa Jiří</cp:lastModifiedBy>
  <dcterms:created xsi:type="dcterms:W3CDTF">2021-04-16T07:45:17Z</dcterms:created>
  <dcterms:modified xsi:type="dcterms:W3CDTF">2021-04-16T07:45:20Z</dcterms:modified>
</cp:coreProperties>
</file>