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28455" windowHeight="14760"/>
  </bookViews>
  <sheets>
    <sheet name="Rekapitulace stavby" sheetId="1" r:id="rId1"/>
    <sheet name="010 - Stavební část - eta..." sheetId="2" r:id="rId2"/>
    <sheet name="020 - Stavební část - eta..." sheetId="3" r:id="rId3"/>
    <sheet name="030 - Zdravotně technické..." sheetId="4" r:id="rId4"/>
    <sheet name="040 - Ústřední vytápění" sheetId="5" r:id="rId5"/>
    <sheet name="050 - Elektroinstalace" sheetId="6" r:id="rId6"/>
    <sheet name="060 - Vedlejší rozpočtové..." sheetId="7" r:id="rId7"/>
    <sheet name="Pokyny pro vyplnění" sheetId="8" r:id="rId8"/>
  </sheets>
  <definedNames>
    <definedName name="_xlnm._FilterDatabase" localSheetId="1" hidden="1">'010 - Stavební část - eta...'!$C$108:$K$1191</definedName>
    <definedName name="_xlnm._FilterDatabase" localSheetId="2" hidden="1">'020 - Stavební část - eta...'!$C$94:$K$289</definedName>
    <definedName name="_xlnm._FilterDatabase" localSheetId="3" hidden="1">'030 - Zdravotně technické...'!$C$83:$K$258</definedName>
    <definedName name="_xlnm._FilterDatabase" localSheetId="4" hidden="1">'040 - Ústřední vytápění'!$C$81:$K$173</definedName>
    <definedName name="_xlnm._FilterDatabase" localSheetId="5" hidden="1">'050 - Elektroinstalace'!$C$81:$K$240</definedName>
    <definedName name="_xlnm._FilterDatabase" localSheetId="6" hidden="1">'060 - Vedlejší rozpočtové...'!$C$76:$K$83</definedName>
    <definedName name="_xlnm.Print_Titles" localSheetId="1">'010 - Stavební část - eta...'!$108:$108</definedName>
    <definedName name="_xlnm.Print_Titles" localSheetId="2">'020 - Stavební část - eta...'!$94:$94</definedName>
    <definedName name="_xlnm.Print_Titles" localSheetId="3">'030 - Zdravotně technické...'!$83:$83</definedName>
    <definedName name="_xlnm.Print_Titles" localSheetId="4">'040 - Ústřední vytápění'!$81:$81</definedName>
    <definedName name="_xlnm.Print_Titles" localSheetId="5">'050 - Elektroinstalace'!$81:$81</definedName>
    <definedName name="_xlnm.Print_Titles" localSheetId="6">'060 - Vedlejší rozpočtové...'!$76:$76</definedName>
    <definedName name="_xlnm.Print_Titles" localSheetId="0">'Rekapitulace stavby'!$49:$49</definedName>
    <definedName name="_xlnm.Print_Area" localSheetId="1">'010 - Stavební část - eta...'!$C$4:$J$36,'010 - Stavební část - eta...'!$C$42:$J$90,'010 - Stavební část - eta...'!$C$96:$K$1191</definedName>
    <definedName name="_xlnm.Print_Area" localSheetId="2">'020 - Stavební část - eta...'!$C$4:$J$36,'020 - Stavební část - eta...'!$C$42:$J$76,'020 - Stavební část - eta...'!$C$82:$K$289</definedName>
    <definedName name="_xlnm.Print_Area" localSheetId="3">'030 - Zdravotně technické...'!$C$4:$J$36,'030 - Zdravotně technické...'!$C$42:$J$65,'030 - Zdravotně technické...'!$C$71:$K$258</definedName>
    <definedName name="_xlnm.Print_Area" localSheetId="4">'040 - Ústřední vytápění'!$C$4:$J$36,'040 - Ústřední vytápění'!$C$42:$J$63,'040 - Ústřední vytápění'!$C$69:$K$173</definedName>
    <definedName name="_xlnm.Print_Area" localSheetId="5">'050 - Elektroinstalace'!$C$4:$J$36,'050 - Elektroinstalace'!$C$42:$J$63,'050 - Elektroinstalace'!$C$69:$K$240</definedName>
    <definedName name="_xlnm.Print_Area" localSheetId="6">'060 - Vedlejší rozpočtové...'!$C$4:$J$36,'060 - Vedlejší rozpočtové...'!$C$42:$J$58,'060 - Vedlejší rozpočtové...'!$C$64:$K$83</definedName>
    <definedName name="_xlnm.Print_Area" localSheetId="7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stavby'!$C$39:$AQ$58</definedName>
  </definedNames>
  <calcPr calcId="125725"/>
</workbook>
</file>

<file path=xl/calcChain.xml><?xml version="1.0" encoding="utf-8"?>
<calcChain xmlns="http://schemas.openxmlformats.org/spreadsheetml/2006/main">
  <c r="AY57" i="1"/>
  <c r="AX57"/>
  <c r="BI83" i="7"/>
  <c r="BH83"/>
  <c r="BG83"/>
  <c r="BF83"/>
  <c r="T83"/>
  <c r="R83"/>
  <c r="P83"/>
  <c r="BK83"/>
  <c r="J83"/>
  <c r="BE83" s="1"/>
  <c r="BI82"/>
  <c r="BH82"/>
  <c r="BG82"/>
  <c r="BF82"/>
  <c r="T82"/>
  <c r="R82"/>
  <c r="P82"/>
  <c r="BK82"/>
  <c r="J82"/>
  <c r="BE82" s="1"/>
  <c r="BI81"/>
  <c r="BH81"/>
  <c r="BG81"/>
  <c r="BF81"/>
  <c r="T81"/>
  <c r="R81"/>
  <c r="P81"/>
  <c r="BK81"/>
  <c r="J81"/>
  <c r="BE81" s="1"/>
  <c r="BI80"/>
  <c r="BH80"/>
  <c r="BG80"/>
  <c r="BF80"/>
  <c r="T80"/>
  <c r="R80"/>
  <c r="P80"/>
  <c r="BK80"/>
  <c r="J80"/>
  <c r="BE80" s="1"/>
  <c r="BI79"/>
  <c r="F34" s="1"/>
  <c r="BD57" i="1" s="1"/>
  <c r="BH79" i="7"/>
  <c r="F33" s="1"/>
  <c r="BC57" i="1" s="1"/>
  <c r="BG79" i="7"/>
  <c r="F32" s="1"/>
  <c r="BB57" i="1" s="1"/>
  <c r="BF79" i="7"/>
  <c r="F31" s="1"/>
  <c r="BA57" i="1" s="1"/>
  <c r="T79" i="7"/>
  <c r="T78" s="1"/>
  <c r="T77" s="1"/>
  <c r="R79"/>
  <c r="R78" s="1"/>
  <c r="R77" s="1"/>
  <c r="P79"/>
  <c r="P78" s="1"/>
  <c r="P77" s="1"/>
  <c r="AU57" i="1" s="1"/>
  <c r="BK79" i="7"/>
  <c r="BK78" s="1"/>
  <c r="J79"/>
  <c r="BE79" s="1"/>
  <c r="J73"/>
  <c r="F73"/>
  <c r="F71"/>
  <c r="E69"/>
  <c r="E67"/>
  <c r="J51"/>
  <c r="F51"/>
  <c r="F49"/>
  <c r="E47"/>
  <c r="E45"/>
  <c r="J18"/>
  <c r="E18"/>
  <c r="F74" s="1"/>
  <c r="J17"/>
  <c r="J12"/>
  <c r="J49" s="1"/>
  <c r="E7"/>
  <c r="AY56" i="1"/>
  <c r="AX56"/>
  <c r="BI240" i="6"/>
  <c r="BH240"/>
  <c r="BG240"/>
  <c r="BF240"/>
  <c r="T240"/>
  <c r="R240"/>
  <c r="P240"/>
  <c r="BK240"/>
  <c r="J240"/>
  <c r="BE240" s="1"/>
  <c r="BI239"/>
  <c r="BH239"/>
  <c r="BG239"/>
  <c r="BF239"/>
  <c r="T239"/>
  <c r="R239"/>
  <c r="P239"/>
  <c r="BK239"/>
  <c r="J239"/>
  <c r="BE239" s="1"/>
  <c r="BI238"/>
  <c r="BH238"/>
  <c r="BG238"/>
  <c r="BF238"/>
  <c r="T238"/>
  <c r="T237" s="1"/>
  <c r="R238"/>
  <c r="R237" s="1"/>
  <c r="P238"/>
  <c r="P237" s="1"/>
  <c r="BK238"/>
  <c r="BK237" s="1"/>
  <c r="J237" s="1"/>
  <c r="J62" s="1"/>
  <c r="J238"/>
  <c r="BE238" s="1"/>
  <c r="BI236"/>
  <c r="BH236"/>
  <c r="BG236"/>
  <c r="BF236"/>
  <c r="BE236"/>
  <c r="T236"/>
  <c r="R236"/>
  <c r="P236"/>
  <c r="BK236"/>
  <c r="J236"/>
  <c r="BI235"/>
  <c r="BH235"/>
  <c r="BG235"/>
  <c r="BF235"/>
  <c r="T235"/>
  <c r="R235"/>
  <c r="P235"/>
  <c r="BK235"/>
  <c r="J235"/>
  <c r="BE235" s="1"/>
  <c r="BI234"/>
  <c r="BH234"/>
  <c r="BG234"/>
  <c r="BF234"/>
  <c r="BE234"/>
  <c r="T234"/>
  <c r="R234"/>
  <c r="P234"/>
  <c r="BK234"/>
  <c r="J234"/>
  <c r="BI233"/>
  <c r="BH233"/>
  <c r="BG233"/>
  <c r="BF233"/>
  <c r="BE233"/>
  <c r="T233"/>
  <c r="R233"/>
  <c r="P233"/>
  <c r="BK233"/>
  <c r="J233"/>
  <c r="BI232"/>
  <c r="BH232"/>
  <c r="BG232"/>
  <c r="BF232"/>
  <c r="BE232"/>
  <c r="T232"/>
  <c r="R232"/>
  <c r="P232"/>
  <c r="BK232"/>
  <c r="J232"/>
  <c r="BI231"/>
  <c r="BH231"/>
  <c r="BG231"/>
  <c r="BF231"/>
  <c r="BE231"/>
  <c r="T231"/>
  <c r="R231"/>
  <c r="P231"/>
  <c r="BK231"/>
  <c r="J231"/>
  <c r="BI230"/>
  <c r="BH230"/>
  <c r="BG230"/>
  <c r="BF230"/>
  <c r="BE230"/>
  <c r="T230"/>
  <c r="R230"/>
  <c r="P230"/>
  <c r="BK230"/>
  <c r="J230"/>
  <c r="BI229"/>
  <c r="BH229"/>
  <c r="BG229"/>
  <c r="BF229"/>
  <c r="BE229"/>
  <c r="T229"/>
  <c r="R229"/>
  <c r="P229"/>
  <c r="BK229"/>
  <c r="J229"/>
  <c r="BI228"/>
  <c r="BH228"/>
  <c r="BG228"/>
  <c r="BF228"/>
  <c r="BE228"/>
  <c r="T228"/>
  <c r="R228"/>
  <c r="P228"/>
  <c r="BK228"/>
  <c r="J228"/>
  <c r="BI227"/>
  <c r="BH227"/>
  <c r="BG227"/>
  <c r="BF227"/>
  <c r="BE227"/>
  <c r="T227"/>
  <c r="R227"/>
  <c r="P227"/>
  <c r="BK227"/>
  <c r="J227"/>
  <c r="BI226"/>
  <c r="BH226"/>
  <c r="BG226"/>
  <c r="BF226"/>
  <c r="BE226"/>
  <c r="T226"/>
  <c r="R226"/>
  <c r="P226"/>
  <c r="BK226"/>
  <c r="J226"/>
  <c r="BI225"/>
  <c r="BH225"/>
  <c r="BG225"/>
  <c r="BF225"/>
  <c r="BE225"/>
  <c r="T225"/>
  <c r="R225"/>
  <c r="P225"/>
  <c r="BK225"/>
  <c r="J225"/>
  <c r="BI224"/>
  <c r="BH224"/>
  <c r="BG224"/>
  <c r="BF224"/>
  <c r="BE224"/>
  <c r="T224"/>
  <c r="R224"/>
  <c r="P224"/>
  <c r="BK224"/>
  <c r="J224"/>
  <c r="BI223"/>
  <c r="BH223"/>
  <c r="BG223"/>
  <c r="BF223"/>
  <c r="BE223"/>
  <c r="T223"/>
  <c r="R223"/>
  <c r="P223"/>
  <c r="BK223"/>
  <c r="J223"/>
  <c r="BI222"/>
  <c r="BH222"/>
  <c r="BG222"/>
  <c r="BF222"/>
  <c r="BE222"/>
  <c r="T222"/>
  <c r="R222"/>
  <c r="P222"/>
  <c r="BK222"/>
  <c r="J222"/>
  <c r="BI221"/>
  <c r="BH221"/>
  <c r="BG221"/>
  <c r="BF221"/>
  <c r="BE221"/>
  <c r="T221"/>
  <c r="R221"/>
  <c r="P221"/>
  <c r="BK221"/>
  <c r="J221"/>
  <c r="BI220"/>
  <c r="BH220"/>
  <c r="BG220"/>
  <c r="BF220"/>
  <c r="BE220"/>
  <c r="T220"/>
  <c r="R220"/>
  <c r="P220"/>
  <c r="BK220"/>
  <c r="J220"/>
  <c r="BI219"/>
  <c r="BH219"/>
  <c r="BG219"/>
  <c r="BF219"/>
  <c r="BE219"/>
  <c r="T219"/>
  <c r="R219"/>
  <c r="P219"/>
  <c r="BK219"/>
  <c r="J219"/>
  <c r="BI218"/>
  <c r="BH218"/>
  <c r="BG218"/>
  <c r="BF218"/>
  <c r="BE218"/>
  <c r="T218"/>
  <c r="R218"/>
  <c r="P218"/>
  <c r="BK218"/>
  <c r="J218"/>
  <c r="BI217"/>
  <c r="BH217"/>
  <c r="BG217"/>
  <c r="BF217"/>
  <c r="BE217"/>
  <c r="T217"/>
  <c r="R217"/>
  <c r="P217"/>
  <c r="BK217"/>
  <c r="J217"/>
  <c r="BI216"/>
  <c r="BH216"/>
  <c r="BG216"/>
  <c r="BF216"/>
  <c r="BE216"/>
  <c r="T216"/>
  <c r="T215" s="1"/>
  <c r="R216"/>
  <c r="R215" s="1"/>
  <c r="P216"/>
  <c r="P215" s="1"/>
  <c r="BK216"/>
  <c r="BK215" s="1"/>
  <c r="J215" s="1"/>
  <c r="J61" s="1"/>
  <c r="J216"/>
  <c r="BI214"/>
  <c r="BH214"/>
  <c r="BG214"/>
  <c r="BF214"/>
  <c r="T214"/>
  <c r="R214"/>
  <c r="P214"/>
  <c r="BK214"/>
  <c r="J214"/>
  <c r="BE214" s="1"/>
  <c r="BI213"/>
  <c r="BH213"/>
  <c r="BG213"/>
  <c r="BF213"/>
  <c r="T213"/>
  <c r="R213"/>
  <c r="P213"/>
  <c r="BK213"/>
  <c r="J213"/>
  <c r="BE213" s="1"/>
  <c r="BI212"/>
  <c r="BH212"/>
  <c r="BG212"/>
  <c r="BF212"/>
  <c r="T212"/>
  <c r="R212"/>
  <c r="P212"/>
  <c r="BK212"/>
  <c r="J212"/>
  <c r="BE212" s="1"/>
  <c r="BI211"/>
  <c r="BH211"/>
  <c r="BG211"/>
  <c r="BF211"/>
  <c r="T211"/>
  <c r="R211"/>
  <c r="P211"/>
  <c r="BK211"/>
  <c r="J211"/>
  <c r="BE211" s="1"/>
  <c r="BI210"/>
  <c r="BH210"/>
  <c r="BG210"/>
  <c r="BF210"/>
  <c r="T210"/>
  <c r="R210"/>
  <c r="P210"/>
  <c r="BK210"/>
  <c r="J210"/>
  <c r="BE210" s="1"/>
  <c r="BI209"/>
  <c r="BH209"/>
  <c r="BG209"/>
  <c r="BF209"/>
  <c r="T209"/>
  <c r="R209"/>
  <c r="P209"/>
  <c r="BK209"/>
  <c r="J209"/>
  <c r="BE209" s="1"/>
  <c r="BI208"/>
  <c r="BH208"/>
  <c r="BG208"/>
  <c r="BF208"/>
  <c r="T208"/>
  <c r="R208"/>
  <c r="P208"/>
  <c r="BK208"/>
  <c r="J208"/>
  <c r="BE208" s="1"/>
  <c r="BI207"/>
  <c r="BH207"/>
  <c r="BG207"/>
  <c r="BF207"/>
  <c r="T207"/>
  <c r="R207"/>
  <c r="P207"/>
  <c r="BK207"/>
  <c r="J207"/>
  <c r="BE207" s="1"/>
  <c r="BI206"/>
  <c r="BH206"/>
  <c r="BG206"/>
  <c r="BF206"/>
  <c r="T206"/>
  <c r="R206"/>
  <c r="P206"/>
  <c r="BK206"/>
  <c r="J206"/>
  <c r="BE206" s="1"/>
  <c r="BI205"/>
  <c r="BH205"/>
  <c r="BG205"/>
  <c r="BF205"/>
  <c r="T205"/>
  <c r="R205"/>
  <c r="P205"/>
  <c r="BK205"/>
  <c r="J205"/>
  <c r="BE205" s="1"/>
  <c r="BI204"/>
  <c r="BH204"/>
  <c r="BG204"/>
  <c r="BF204"/>
  <c r="T204"/>
  <c r="R204"/>
  <c r="P204"/>
  <c r="BK204"/>
  <c r="J204"/>
  <c r="BE204" s="1"/>
  <c r="BI203"/>
  <c r="BH203"/>
  <c r="BG203"/>
  <c r="BF203"/>
  <c r="T203"/>
  <c r="R203"/>
  <c r="P203"/>
  <c r="BK203"/>
  <c r="J203"/>
  <c r="BE203" s="1"/>
  <c r="BI202"/>
  <c r="BH202"/>
  <c r="BG202"/>
  <c r="BF202"/>
  <c r="T202"/>
  <c r="R202"/>
  <c r="P202"/>
  <c r="BK202"/>
  <c r="J202"/>
  <c r="BE202" s="1"/>
  <c r="BI201"/>
  <c r="BH201"/>
  <c r="BG201"/>
  <c r="BF201"/>
  <c r="T201"/>
  <c r="R201"/>
  <c r="P201"/>
  <c r="BK201"/>
  <c r="J201"/>
  <c r="BE201" s="1"/>
  <c r="BI200"/>
  <c r="BH200"/>
  <c r="BG200"/>
  <c r="BF200"/>
  <c r="T200"/>
  <c r="R200"/>
  <c r="P200"/>
  <c r="BK200"/>
  <c r="J200"/>
  <c r="BE200" s="1"/>
  <c r="BI199"/>
  <c r="BH199"/>
  <c r="BG199"/>
  <c r="BF199"/>
  <c r="T199"/>
  <c r="R199"/>
  <c r="P199"/>
  <c r="BK199"/>
  <c r="J199"/>
  <c r="BE199" s="1"/>
  <c r="BI198"/>
  <c r="BH198"/>
  <c r="BG198"/>
  <c r="BF198"/>
  <c r="T198"/>
  <c r="R198"/>
  <c r="P198"/>
  <c r="BK198"/>
  <c r="J198"/>
  <c r="BE198" s="1"/>
  <c r="BI197"/>
  <c r="BH197"/>
  <c r="BG197"/>
  <c r="BF197"/>
  <c r="T197"/>
  <c r="R197"/>
  <c r="P197"/>
  <c r="BK197"/>
  <c r="J197"/>
  <c r="BE197" s="1"/>
  <c r="BI196"/>
  <c r="BH196"/>
  <c r="BG196"/>
  <c r="BF196"/>
  <c r="T196"/>
  <c r="R196"/>
  <c r="P196"/>
  <c r="BK196"/>
  <c r="J196"/>
  <c r="BE196" s="1"/>
  <c r="BI195"/>
  <c r="BH195"/>
  <c r="BG195"/>
  <c r="BF195"/>
  <c r="T195"/>
  <c r="R195"/>
  <c r="P195"/>
  <c r="BK195"/>
  <c r="J195"/>
  <c r="BE195" s="1"/>
  <c r="BI194"/>
  <c r="BH194"/>
  <c r="BG194"/>
  <c r="BF194"/>
  <c r="T194"/>
  <c r="T193" s="1"/>
  <c r="R194"/>
  <c r="R193" s="1"/>
  <c r="P194"/>
  <c r="P193" s="1"/>
  <c r="BK194"/>
  <c r="BK193" s="1"/>
  <c r="J193" s="1"/>
  <c r="J60" s="1"/>
  <c r="J194"/>
  <c r="BE194" s="1"/>
  <c r="BI192"/>
  <c r="BH192"/>
  <c r="BG192"/>
  <c r="BF192"/>
  <c r="T192"/>
  <c r="R192"/>
  <c r="P192"/>
  <c r="BK192"/>
  <c r="J192"/>
  <c r="BE192" s="1"/>
  <c r="BI191"/>
  <c r="BH191"/>
  <c r="BG191"/>
  <c r="BF191"/>
  <c r="BE191"/>
  <c r="T191"/>
  <c r="R191"/>
  <c r="P191"/>
  <c r="BK191"/>
  <c r="J191"/>
  <c r="BI190"/>
  <c r="BH190"/>
  <c r="BG190"/>
  <c r="BF190"/>
  <c r="T190"/>
  <c r="R190"/>
  <c r="P190"/>
  <c r="BK190"/>
  <c r="J190"/>
  <c r="BE190" s="1"/>
  <c r="BI189"/>
  <c r="BH189"/>
  <c r="BG189"/>
  <c r="BF189"/>
  <c r="BE189"/>
  <c r="T189"/>
  <c r="R189"/>
  <c r="P189"/>
  <c r="BK189"/>
  <c r="J189"/>
  <c r="BI188"/>
  <c r="BH188"/>
  <c r="BG188"/>
  <c r="BF188"/>
  <c r="BE188"/>
  <c r="T188"/>
  <c r="R188"/>
  <c r="P188"/>
  <c r="BK188"/>
  <c r="J188"/>
  <c r="BI187"/>
  <c r="BH187"/>
  <c r="BG187"/>
  <c r="BF187"/>
  <c r="BE187"/>
  <c r="T187"/>
  <c r="R187"/>
  <c r="P187"/>
  <c r="BK187"/>
  <c r="J187"/>
  <c r="BI186"/>
  <c r="BH186"/>
  <c r="BG186"/>
  <c r="BF186"/>
  <c r="BE186"/>
  <c r="T186"/>
  <c r="R186"/>
  <c r="P186"/>
  <c r="BK186"/>
  <c r="J186"/>
  <c r="BI185"/>
  <c r="BH185"/>
  <c r="BG185"/>
  <c r="BF185"/>
  <c r="BE185"/>
  <c r="T185"/>
  <c r="R185"/>
  <c r="P185"/>
  <c r="BK185"/>
  <c r="J185"/>
  <c r="BI184"/>
  <c r="BH184"/>
  <c r="BG184"/>
  <c r="BF184"/>
  <c r="BE184"/>
  <c r="T184"/>
  <c r="R184"/>
  <c r="P184"/>
  <c r="BK184"/>
  <c r="J184"/>
  <c r="BI183"/>
  <c r="BH183"/>
  <c r="BG183"/>
  <c r="BF183"/>
  <c r="BE183"/>
  <c r="T183"/>
  <c r="R183"/>
  <c r="P183"/>
  <c r="BK183"/>
  <c r="J183"/>
  <c r="BI182"/>
  <c r="BH182"/>
  <c r="BG182"/>
  <c r="BF182"/>
  <c r="BE182"/>
  <c r="T182"/>
  <c r="R182"/>
  <c r="P182"/>
  <c r="BK182"/>
  <c r="J182"/>
  <c r="BI181"/>
  <c r="BH181"/>
  <c r="BG181"/>
  <c r="BF181"/>
  <c r="BE181"/>
  <c r="T181"/>
  <c r="R181"/>
  <c r="P181"/>
  <c r="BK181"/>
  <c r="J181"/>
  <c r="BI180"/>
  <c r="BH180"/>
  <c r="BG180"/>
  <c r="BF180"/>
  <c r="BE180"/>
  <c r="T180"/>
  <c r="R180"/>
  <c r="P180"/>
  <c r="BK180"/>
  <c r="J180"/>
  <c r="BI179"/>
  <c r="BH179"/>
  <c r="BG179"/>
  <c r="BF179"/>
  <c r="BE179"/>
  <c r="T179"/>
  <c r="R179"/>
  <c r="P179"/>
  <c r="BK179"/>
  <c r="J179"/>
  <c r="BI178"/>
  <c r="BH178"/>
  <c r="BG178"/>
  <c r="BF178"/>
  <c r="BE178"/>
  <c r="T178"/>
  <c r="R178"/>
  <c r="P178"/>
  <c r="BK178"/>
  <c r="J178"/>
  <c r="BI177"/>
  <c r="BH177"/>
  <c r="BG177"/>
  <c r="BF177"/>
  <c r="BE177"/>
  <c r="T177"/>
  <c r="R177"/>
  <c r="P177"/>
  <c r="BK177"/>
  <c r="J177"/>
  <c r="BI176"/>
  <c r="BH176"/>
  <c r="BG176"/>
  <c r="BF176"/>
  <c r="BE176"/>
  <c r="T176"/>
  <c r="R176"/>
  <c r="P176"/>
  <c r="BK176"/>
  <c r="J176"/>
  <c r="BI175"/>
  <c r="BH175"/>
  <c r="BG175"/>
  <c r="BF175"/>
  <c r="BE175"/>
  <c r="T175"/>
  <c r="R175"/>
  <c r="P175"/>
  <c r="BK175"/>
  <c r="J175"/>
  <c r="BI174"/>
  <c r="BH174"/>
  <c r="BG174"/>
  <c r="BF174"/>
  <c r="BE174"/>
  <c r="T174"/>
  <c r="R174"/>
  <c r="P174"/>
  <c r="BK174"/>
  <c r="J174"/>
  <c r="BI173"/>
  <c r="BH173"/>
  <c r="BG173"/>
  <c r="BF173"/>
  <c r="BE173"/>
  <c r="T173"/>
  <c r="R173"/>
  <c r="P173"/>
  <c r="BK173"/>
  <c r="J173"/>
  <c r="BI172"/>
  <c r="BH172"/>
  <c r="BG172"/>
  <c r="BF172"/>
  <c r="BE172"/>
  <c r="T172"/>
  <c r="R172"/>
  <c r="P172"/>
  <c r="BK172"/>
  <c r="J172"/>
  <c r="BI171"/>
  <c r="BH171"/>
  <c r="BG171"/>
  <c r="BF171"/>
  <c r="BE171"/>
  <c r="T171"/>
  <c r="R171"/>
  <c r="P171"/>
  <c r="BK171"/>
  <c r="J171"/>
  <c r="BI170"/>
  <c r="BH170"/>
  <c r="BG170"/>
  <c r="BF170"/>
  <c r="BE170"/>
  <c r="T170"/>
  <c r="R170"/>
  <c r="P170"/>
  <c r="BK170"/>
  <c r="J170"/>
  <c r="BI169"/>
  <c r="BH169"/>
  <c r="BG169"/>
  <c r="BF169"/>
  <c r="BE169"/>
  <c r="T169"/>
  <c r="R169"/>
  <c r="P169"/>
  <c r="BK169"/>
  <c r="J169"/>
  <c r="BI168"/>
  <c r="BH168"/>
  <c r="BG168"/>
  <c r="BF168"/>
  <c r="BE168"/>
  <c r="T168"/>
  <c r="R168"/>
  <c r="P168"/>
  <c r="BK168"/>
  <c r="J168"/>
  <c r="BI167"/>
  <c r="BH167"/>
  <c r="BG167"/>
  <c r="BF167"/>
  <c r="BE167"/>
  <c r="T167"/>
  <c r="R167"/>
  <c r="P167"/>
  <c r="BK167"/>
  <c r="J167"/>
  <c r="BI166"/>
  <c r="BH166"/>
  <c r="BG166"/>
  <c r="BF166"/>
  <c r="BE166"/>
  <c r="T166"/>
  <c r="R166"/>
  <c r="P166"/>
  <c r="BK166"/>
  <c r="J166"/>
  <c r="BI165"/>
  <c r="BH165"/>
  <c r="BG165"/>
  <c r="BF165"/>
  <c r="BE165"/>
  <c r="T165"/>
  <c r="R165"/>
  <c r="P165"/>
  <c r="BK165"/>
  <c r="J165"/>
  <c r="BI164"/>
  <c r="BH164"/>
  <c r="BG164"/>
  <c r="BF164"/>
  <c r="BE164"/>
  <c r="T164"/>
  <c r="R164"/>
  <c r="P164"/>
  <c r="BK164"/>
  <c r="J164"/>
  <c r="BI163"/>
  <c r="BH163"/>
  <c r="BG163"/>
  <c r="BF163"/>
  <c r="BE163"/>
  <c r="T163"/>
  <c r="R163"/>
  <c r="P163"/>
  <c r="BK163"/>
  <c r="J163"/>
  <c r="BI162"/>
  <c r="BH162"/>
  <c r="BG162"/>
  <c r="BF162"/>
  <c r="BE162"/>
  <c r="T162"/>
  <c r="R162"/>
  <c r="P162"/>
  <c r="BK162"/>
  <c r="J162"/>
  <c r="BI161"/>
  <c r="BH161"/>
  <c r="BG161"/>
  <c r="BF161"/>
  <c r="BE161"/>
  <c r="T161"/>
  <c r="R161"/>
  <c r="P161"/>
  <c r="BK161"/>
  <c r="J161"/>
  <c r="BI160"/>
  <c r="BH160"/>
  <c r="BG160"/>
  <c r="BF160"/>
  <c r="BE160"/>
  <c r="T160"/>
  <c r="R160"/>
  <c r="P160"/>
  <c r="BK160"/>
  <c r="J160"/>
  <c r="BI159"/>
  <c r="BH159"/>
  <c r="BG159"/>
  <c r="BF159"/>
  <c r="BE159"/>
  <c r="T159"/>
  <c r="R159"/>
  <c r="P159"/>
  <c r="BK159"/>
  <c r="J159"/>
  <c r="BI158"/>
  <c r="BH158"/>
  <c r="BG158"/>
  <c r="BF158"/>
  <c r="BE158"/>
  <c r="T158"/>
  <c r="R158"/>
  <c r="P158"/>
  <c r="BK158"/>
  <c r="J158"/>
  <c r="BI157"/>
  <c r="BH157"/>
  <c r="BG157"/>
  <c r="BF157"/>
  <c r="BE157"/>
  <c r="T157"/>
  <c r="R157"/>
  <c r="P157"/>
  <c r="BK157"/>
  <c r="J157"/>
  <c r="BI156"/>
  <c r="BH156"/>
  <c r="BG156"/>
  <c r="BF156"/>
  <c r="BE156"/>
  <c r="T156"/>
  <c r="R156"/>
  <c r="P156"/>
  <c r="BK156"/>
  <c r="J156"/>
  <c r="BI155"/>
  <c r="BH155"/>
  <c r="BG155"/>
  <c r="BF155"/>
  <c r="BE155"/>
  <c r="T155"/>
  <c r="R155"/>
  <c r="P155"/>
  <c r="BK155"/>
  <c r="J155"/>
  <c r="BI154"/>
  <c r="BH154"/>
  <c r="BG154"/>
  <c r="BF154"/>
  <c r="BE154"/>
  <c r="T154"/>
  <c r="R154"/>
  <c r="P154"/>
  <c r="BK154"/>
  <c r="J154"/>
  <c r="BI153"/>
  <c r="BH153"/>
  <c r="BG153"/>
  <c r="BF153"/>
  <c r="BE153"/>
  <c r="T153"/>
  <c r="R153"/>
  <c r="P153"/>
  <c r="BK153"/>
  <c r="J153"/>
  <c r="BI152"/>
  <c r="BH152"/>
  <c r="BG152"/>
  <c r="BF152"/>
  <c r="BE152"/>
  <c r="T152"/>
  <c r="R152"/>
  <c r="P152"/>
  <c r="BK152"/>
  <c r="J152"/>
  <c r="BI151"/>
  <c r="BH151"/>
  <c r="BG151"/>
  <c r="BF151"/>
  <c r="BE151"/>
  <c r="T151"/>
  <c r="R151"/>
  <c r="P151"/>
  <c r="BK151"/>
  <c r="J151"/>
  <c r="BI150"/>
  <c r="BH150"/>
  <c r="BG150"/>
  <c r="BF150"/>
  <c r="BE150"/>
  <c r="T150"/>
  <c r="R150"/>
  <c r="P150"/>
  <c r="BK150"/>
  <c r="J150"/>
  <c r="BI149"/>
  <c r="BH149"/>
  <c r="BG149"/>
  <c r="BF149"/>
  <c r="BE149"/>
  <c r="T149"/>
  <c r="R149"/>
  <c r="P149"/>
  <c r="BK149"/>
  <c r="J149"/>
  <c r="BI148"/>
  <c r="BH148"/>
  <c r="BG148"/>
  <c r="BF148"/>
  <c r="BE148"/>
  <c r="T148"/>
  <c r="R148"/>
  <c r="P148"/>
  <c r="BK148"/>
  <c r="J148"/>
  <c r="BI147"/>
  <c r="BH147"/>
  <c r="BG147"/>
  <c r="BF147"/>
  <c r="BE147"/>
  <c r="T147"/>
  <c r="R147"/>
  <c r="P147"/>
  <c r="BK147"/>
  <c r="J147"/>
  <c r="BI146"/>
  <c r="BH146"/>
  <c r="BG146"/>
  <c r="BF146"/>
  <c r="BE146"/>
  <c r="T146"/>
  <c r="R146"/>
  <c r="P146"/>
  <c r="BK146"/>
  <c r="J146"/>
  <c r="BI145"/>
  <c r="BH145"/>
  <c r="BG145"/>
  <c r="BF145"/>
  <c r="BE145"/>
  <c r="T145"/>
  <c r="R145"/>
  <c r="P145"/>
  <c r="BK145"/>
  <c r="J145"/>
  <c r="BI144"/>
  <c r="BH144"/>
  <c r="BG144"/>
  <c r="BF144"/>
  <c r="BE144"/>
  <c r="T144"/>
  <c r="R144"/>
  <c r="P144"/>
  <c r="BK144"/>
  <c r="J144"/>
  <c r="BI143"/>
  <c r="BH143"/>
  <c r="BG143"/>
  <c r="BF143"/>
  <c r="BE143"/>
  <c r="T143"/>
  <c r="R143"/>
  <c r="P143"/>
  <c r="BK143"/>
  <c r="J143"/>
  <c r="BI142"/>
  <c r="BH142"/>
  <c r="BG142"/>
  <c r="BF142"/>
  <c r="BE142"/>
  <c r="T142"/>
  <c r="R142"/>
  <c r="P142"/>
  <c r="BK142"/>
  <c r="J142"/>
  <c r="BI141"/>
  <c r="BH141"/>
  <c r="BG141"/>
  <c r="BF141"/>
  <c r="BE141"/>
  <c r="T141"/>
  <c r="R141"/>
  <c r="P141"/>
  <c r="BK141"/>
  <c r="J141"/>
  <c r="BI140"/>
  <c r="BH140"/>
  <c r="BG140"/>
  <c r="BF140"/>
  <c r="BE140"/>
  <c r="T140"/>
  <c r="R140"/>
  <c r="P140"/>
  <c r="BK140"/>
  <c r="J140"/>
  <c r="BI139"/>
  <c r="BH139"/>
  <c r="BG139"/>
  <c r="BF139"/>
  <c r="BE139"/>
  <c r="T139"/>
  <c r="R139"/>
  <c r="P139"/>
  <c r="BK139"/>
  <c r="J139"/>
  <c r="BI138"/>
  <c r="BH138"/>
  <c r="BG138"/>
  <c r="BF138"/>
  <c r="BE138"/>
  <c r="T138"/>
  <c r="R138"/>
  <c r="P138"/>
  <c r="BK138"/>
  <c r="J138"/>
  <c r="BI137"/>
  <c r="BH137"/>
  <c r="BG137"/>
  <c r="BF137"/>
  <c r="BE137"/>
  <c r="T137"/>
  <c r="R137"/>
  <c r="P137"/>
  <c r="BK137"/>
  <c r="J137"/>
  <c r="BI136"/>
  <c r="BH136"/>
  <c r="BG136"/>
  <c r="BF136"/>
  <c r="BE136"/>
  <c r="T136"/>
  <c r="T135" s="1"/>
  <c r="R136"/>
  <c r="R135" s="1"/>
  <c r="P136"/>
  <c r="P135" s="1"/>
  <c r="BK136"/>
  <c r="BK135" s="1"/>
  <c r="J135" s="1"/>
  <c r="J59" s="1"/>
  <c r="J136"/>
  <c r="BI134"/>
  <c r="BH134"/>
  <c r="BG134"/>
  <c r="BF134"/>
  <c r="T134"/>
  <c r="R134"/>
  <c r="P134"/>
  <c r="BK134"/>
  <c r="J134"/>
  <c r="BE134" s="1"/>
  <c r="BI133"/>
  <c r="BH133"/>
  <c r="BG133"/>
  <c r="BF133"/>
  <c r="T133"/>
  <c r="R133"/>
  <c r="P133"/>
  <c r="BK133"/>
  <c r="J133"/>
  <c r="BE133" s="1"/>
  <c r="BI132"/>
  <c r="BH132"/>
  <c r="BG132"/>
  <c r="BF132"/>
  <c r="T132"/>
  <c r="R132"/>
  <c r="P132"/>
  <c r="BK132"/>
  <c r="J132"/>
  <c r="BE132" s="1"/>
  <c r="BI131"/>
  <c r="BH131"/>
  <c r="BG131"/>
  <c r="BF131"/>
  <c r="T131"/>
  <c r="R131"/>
  <c r="P131"/>
  <c r="BK131"/>
  <c r="J131"/>
  <c r="BE131" s="1"/>
  <c r="BI130"/>
  <c r="BH130"/>
  <c r="BG130"/>
  <c r="BF130"/>
  <c r="T130"/>
  <c r="R130"/>
  <c r="P130"/>
  <c r="BK130"/>
  <c r="J130"/>
  <c r="BE130" s="1"/>
  <c r="BI129"/>
  <c r="BH129"/>
  <c r="BG129"/>
  <c r="BF129"/>
  <c r="T129"/>
  <c r="R129"/>
  <c r="P129"/>
  <c r="BK129"/>
  <c r="J129"/>
  <c r="BE129" s="1"/>
  <c r="BI128"/>
  <c r="BH128"/>
  <c r="BG128"/>
  <c r="BF128"/>
  <c r="T128"/>
  <c r="R128"/>
  <c r="P128"/>
  <c r="BK128"/>
  <c r="J128"/>
  <c r="BE128" s="1"/>
  <c r="BI127"/>
  <c r="BH127"/>
  <c r="BG127"/>
  <c r="BF127"/>
  <c r="T127"/>
  <c r="R127"/>
  <c r="P127"/>
  <c r="BK127"/>
  <c r="J127"/>
  <c r="BE127" s="1"/>
  <c r="BI126"/>
  <c r="BH126"/>
  <c r="BG126"/>
  <c r="BF126"/>
  <c r="T126"/>
  <c r="R126"/>
  <c r="P126"/>
  <c r="BK126"/>
  <c r="J126"/>
  <c r="BE126" s="1"/>
  <c r="BI125"/>
  <c r="BH125"/>
  <c r="BG125"/>
  <c r="BF125"/>
  <c r="T125"/>
  <c r="R125"/>
  <c r="P125"/>
  <c r="BK125"/>
  <c r="J125"/>
  <c r="BE125" s="1"/>
  <c r="BI124"/>
  <c r="BH124"/>
  <c r="BG124"/>
  <c r="BF124"/>
  <c r="T124"/>
  <c r="R124"/>
  <c r="P124"/>
  <c r="BK124"/>
  <c r="J124"/>
  <c r="BE124" s="1"/>
  <c r="BI123"/>
  <c r="BH123"/>
  <c r="BG123"/>
  <c r="BF123"/>
  <c r="T123"/>
  <c r="R123"/>
  <c r="P123"/>
  <c r="BK123"/>
  <c r="J123"/>
  <c r="BE123" s="1"/>
  <c r="BI122"/>
  <c r="BH122"/>
  <c r="BG122"/>
  <c r="BF122"/>
  <c r="T122"/>
  <c r="R122"/>
  <c r="P122"/>
  <c r="BK122"/>
  <c r="J122"/>
  <c r="BE122" s="1"/>
  <c r="BI121"/>
  <c r="BH121"/>
  <c r="BG121"/>
  <c r="BF121"/>
  <c r="T121"/>
  <c r="R121"/>
  <c r="P121"/>
  <c r="BK121"/>
  <c r="J121"/>
  <c r="BE121" s="1"/>
  <c r="BI120"/>
  <c r="BH120"/>
  <c r="BG120"/>
  <c r="BF120"/>
  <c r="T120"/>
  <c r="R120"/>
  <c r="P120"/>
  <c r="BK120"/>
  <c r="J120"/>
  <c r="BE120" s="1"/>
  <c r="BI119"/>
  <c r="BH119"/>
  <c r="BG119"/>
  <c r="BF119"/>
  <c r="T119"/>
  <c r="R119"/>
  <c r="P119"/>
  <c r="BK119"/>
  <c r="J119"/>
  <c r="BE119" s="1"/>
  <c r="BI118"/>
  <c r="BH118"/>
  <c r="BG118"/>
  <c r="BF118"/>
  <c r="T118"/>
  <c r="R118"/>
  <c r="P118"/>
  <c r="BK118"/>
  <c r="J118"/>
  <c r="BE118" s="1"/>
  <c r="BI117"/>
  <c r="BH117"/>
  <c r="BG117"/>
  <c r="BF117"/>
  <c r="T117"/>
  <c r="R117"/>
  <c r="P117"/>
  <c r="BK117"/>
  <c r="J117"/>
  <c r="BE117" s="1"/>
  <c r="BI116"/>
  <c r="BH116"/>
  <c r="BG116"/>
  <c r="BF116"/>
  <c r="T116"/>
  <c r="R116"/>
  <c r="P116"/>
  <c r="BK116"/>
  <c r="J116"/>
  <c r="BE116" s="1"/>
  <c r="BI115"/>
  <c r="BH115"/>
  <c r="BG115"/>
  <c r="BF115"/>
  <c r="T115"/>
  <c r="R115"/>
  <c r="P115"/>
  <c r="BK115"/>
  <c r="J115"/>
  <c r="BE115" s="1"/>
  <c r="BI114"/>
  <c r="BH114"/>
  <c r="BG114"/>
  <c r="BF114"/>
  <c r="T114"/>
  <c r="R114"/>
  <c r="P114"/>
  <c r="BK114"/>
  <c r="J114"/>
  <c r="BE114" s="1"/>
  <c r="BI113"/>
  <c r="BH113"/>
  <c r="BG113"/>
  <c r="BF113"/>
  <c r="T113"/>
  <c r="R113"/>
  <c r="P113"/>
  <c r="BK113"/>
  <c r="J113"/>
  <c r="BE113" s="1"/>
  <c r="BI112"/>
  <c r="BH112"/>
  <c r="BG112"/>
  <c r="BF112"/>
  <c r="T112"/>
  <c r="R112"/>
  <c r="P112"/>
  <c r="BK112"/>
  <c r="J112"/>
  <c r="BE112" s="1"/>
  <c r="BI111"/>
  <c r="BH111"/>
  <c r="BG111"/>
  <c r="BF111"/>
  <c r="T111"/>
  <c r="R111"/>
  <c r="P111"/>
  <c r="BK111"/>
  <c r="J111"/>
  <c r="BE111" s="1"/>
  <c r="BI110"/>
  <c r="BH110"/>
  <c r="BG110"/>
  <c r="BF110"/>
  <c r="T110"/>
  <c r="R110"/>
  <c r="P110"/>
  <c r="BK110"/>
  <c r="J110"/>
  <c r="BE110" s="1"/>
  <c r="BI109"/>
  <c r="BH109"/>
  <c r="BG109"/>
  <c r="BF109"/>
  <c r="T109"/>
  <c r="R109"/>
  <c r="P109"/>
  <c r="BK109"/>
  <c r="J109"/>
  <c r="BE109" s="1"/>
  <c r="BI108"/>
  <c r="BH108"/>
  <c r="BG108"/>
  <c r="BF108"/>
  <c r="T108"/>
  <c r="R108"/>
  <c r="P108"/>
  <c r="BK108"/>
  <c r="J108"/>
  <c r="BE108" s="1"/>
  <c r="BI107"/>
  <c r="BH107"/>
  <c r="BG107"/>
  <c r="BF107"/>
  <c r="T107"/>
  <c r="R107"/>
  <c r="P107"/>
  <c r="BK107"/>
  <c r="J107"/>
  <c r="BE107" s="1"/>
  <c r="BI106"/>
  <c r="BH106"/>
  <c r="BG106"/>
  <c r="BF106"/>
  <c r="T106"/>
  <c r="R106"/>
  <c r="P106"/>
  <c r="BK106"/>
  <c r="J106"/>
  <c r="BE106" s="1"/>
  <c r="BI105"/>
  <c r="BH105"/>
  <c r="BG105"/>
  <c r="BF105"/>
  <c r="T105"/>
  <c r="R105"/>
  <c r="P105"/>
  <c r="BK105"/>
  <c r="J105"/>
  <c r="BE105" s="1"/>
  <c r="BI104"/>
  <c r="BH104"/>
  <c r="BG104"/>
  <c r="BF104"/>
  <c r="T104"/>
  <c r="R104"/>
  <c r="P104"/>
  <c r="BK104"/>
  <c r="J104"/>
  <c r="BE104" s="1"/>
  <c r="BI103"/>
  <c r="BH103"/>
  <c r="BG103"/>
  <c r="BF103"/>
  <c r="T103"/>
  <c r="R103"/>
  <c r="P103"/>
  <c r="BK103"/>
  <c r="J103"/>
  <c r="BE103" s="1"/>
  <c r="BI102"/>
  <c r="BH102"/>
  <c r="BG102"/>
  <c r="BF102"/>
  <c r="T102"/>
  <c r="R102"/>
  <c r="P102"/>
  <c r="BK102"/>
  <c r="J102"/>
  <c r="BE102" s="1"/>
  <c r="BI101"/>
  <c r="BH101"/>
  <c r="BG101"/>
  <c r="BF101"/>
  <c r="T101"/>
  <c r="R101"/>
  <c r="P101"/>
  <c r="BK101"/>
  <c r="J101"/>
  <c r="BE101" s="1"/>
  <c r="BI100"/>
  <c r="BH100"/>
  <c r="BG100"/>
  <c r="BF100"/>
  <c r="T100"/>
  <c r="R100"/>
  <c r="P100"/>
  <c r="BK100"/>
  <c r="J100"/>
  <c r="BE100" s="1"/>
  <c r="BI99"/>
  <c r="BH99"/>
  <c r="BG99"/>
  <c r="BF99"/>
  <c r="T99"/>
  <c r="R99"/>
  <c r="P99"/>
  <c r="BK99"/>
  <c r="J99"/>
  <c r="BE99" s="1"/>
  <c r="BI98"/>
  <c r="BH98"/>
  <c r="BG98"/>
  <c r="BF98"/>
  <c r="T98"/>
  <c r="R98"/>
  <c r="P98"/>
  <c r="BK98"/>
  <c r="J98"/>
  <c r="BE98" s="1"/>
  <c r="BI97"/>
  <c r="BH97"/>
  <c r="BG97"/>
  <c r="BF97"/>
  <c r="T97"/>
  <c r="R97"/>
  <c r="P97"/>
  <c r="BK97"/>
  <c r="J97"/>
  <c r="BE97" s="1"/>
  <c r="BI96"/>
  <c r="BH96"/>
  <c r="BG96"/>
  <c r="BF96"/>
  <c r="T96"/>
  <c r="R96"/>
  <c r="P96"/>
  <c r="BK96"/>
  <c r="J96"/>
  <c r="BE96" s="1"/>
  <c r="BI95"/>
  <c r="BH95"/>
  <c r="BG95"/>
  <c r="BF95"/>
  <c r="T95"/>
  <c r="R95"/>
  <c r="P95"/>
  <c r="BK95"/>
  <c r="J95"/>
  <c r="BE95" s="1"/>
  <c r="BI94"/>
  <c r="BH94"/>
  <c r="BG94"/>
  <c r="BF94"/>
  <c r="T94"/>
  <c r="R94"/>
  <c r="P94"/>
  <c r="BK94"/>
  <c r="J94"/>
  <c r="BE94" s="1"/>
  <c r="BI93"/>
  <c r="BH93"/>
  <c r="BG93"/>
  <c r="BF93"/>
  <c r="T93"/>
  <c r="R93"/>
  <c r="P93"/>
  <c r="BK93"/>
  <c r="J93"/>
  <c r="BE93" s="1"/>
  <c r="BI92"/>
  <c r="BH92"/>
  <c r="BG92"/>
  <c r="BF92"/>
  <c r="T92"/>
  <c r="R92"/>
  <c r="P92"/>
  <c r="BK92"/>
  <c r="J92"/>
  <c r="BE92" s="1"/>
  <c r="BI91"/>
  <c r="BH91"/>
  <c r="BG91"/>
  <c r="BF91"/>
  <c r="T91"/>
  <c r="R91"/>
  <c r="P91"/>
  <c r="BK91"/>
  <c r="J91"/>
  <c r="BE91" s="1"/>
  <c r="BI90"/>
  <c r="BH90"/>
  <c r="BG90"/>
  <c r="BF90"/>
  <c r="T90"/>
  <c r="R90"/>
  <c r="P90"/>
  <c r="BK90"/>
  <c r="J90"/>
  <c r="BE90" s="1"/>
  <c r="BI89"/>
  <c r="BH89"/>
  <c r="BG89"/>
  <c r="BF89"/>
  <c r="T89"/>
  <c r="R89"/>
  <c r="P89"/>
  <c r="BK89"/>
  <c r="J89"/>
  <c r="BE89" s="1"/>
  <c r="BI88"/>
  <c r="BH88"/>
  <c r="BG88"/>
  <c r="BF88"/>
  <c r="T88"/>
  <c r="R88"/>
  <c r="P88"/>
  <c r="BK88"/>
  <c r="J88"/>
  <c r="BE88" s="1"/>
  <c r="BI87"/>
  <c r="BH87"/>
  <c r="BG87"/>
  <c r="BF87"/>
  <c r="T87"/>
  <c r="R87"/>
  <c r="P87"/>
  <c r="BK87"/>
  <c r="J87"/>
  <c r="BE87" s="1"/>
  <c r="BI86"/>
  <c r="BH86"/>
  <c r="BG86"/>
  <c r="BF86"/>
  <c r="T86"/>
  <c r="R86"/>
  <c r="P86"/>
  <c r="BK86"/>
  <c r="J86"/>
  <c r="BE86" s="1"/>
  <c r="BI85"/>
  <c r="F34" s="1"/>
  <c r="BD56" i="1" s="1"/>
  <c r="BH85" i="6"/>
  <c r="F33" s="1"/>
  <c r="BC56" i="1" s="1"/>
  <c r="BG85" i="6"/>
  <c r="F32" s="1"/>
  <c r="BB56" i="1" s="1"/>
  <c r="BF85" i="6"/>
  <c r="F31" s="1"/>
  <c r="BA56" i="1" s="1"/>
  <c r="T85" i="6"/>
  <c r="T84" s="1"/>
  <c r="R85"/>
  <c r="R84" s="1"/>
  <c r="P85"/>
  <c r="P84" s="1"/>
  <c r="P83" s="1"/>
  <c r="P82" s="1"/>
  <c r="AU56" i="1" s="1"/>
  <c r="BK85" i="6"/>
  <c r="BK84" s="1"/>
  <c r="J85"/>
  <c r="BE85" s="1"/>
  <c r="J78"/>
  <c r="F78"/>
  <c r="F76"/>
  <c r="E74"/>
  <c r="J51"/>
  <c r="F51"/>
  <c r="F49"/>
  <c r="E47"/>
  <c r="E45"/>
  <c r="J18"/>
  <c r="E18"/>
  <c r="F79" s="1"/>
  <c r="J17"/>
  <c r="J12"/>
  <c r="J76" s="1"/>
  <c r="E7"/>
  <c r="E72" s="1"/>
  <c r="AY55" i="1"/>
  <c r="AX55"/>
  <c r="BI173" i="5"/>
  <c r="BH173"/>
  <c r="BG173"/>
  <c r="BF173"/>
  <c r="T173"/>
  <c r="R173"/>
  <c r="P173"/>
  <c r="BK173"/>
  <c r="J173"/>
  <c r="BE173" s="1"/>
  <c r="BI172"/>
  <c r="BH172"/>
  <c r="BG172"/>
  <c r="BF172"/>
  <c r="BE172"/>
  <c r="T172"/>
  <c r="R172"/>
  <c r="P172"/>
  <c r="BK172"/>
  <c r="J172"/>
  <c r="BI171"/>
  <c r="BH171"/>
  <c r="BG171"/>
  <c r="BF171"/>
  <c r="BE171"/>
  <c r="T171"/>
  <c r="R171"/>
  <c r="P171"/>
  <c r="BK171"/>
  <c r="J171"/>
  <c r="BI170"/>
  <c r="BH170"/>
  <c r="BG170"/>
  <c r="BF170"/>
  <c r="BE170"/>
  <c r="T170"/>
  <c r="R170"/>
  <c r="P170"/>
  <c r="BK170"/>
  <c r="J170"/>
  <c r="BI169"/>
  <c r="BH169"/>
  <c r="BG169"/>
  <c r="BF169"/>
  <c r="BE169"/>
  <c r="T169"/>
  <c r="R169"/>
  <c r="P169"/>
  <c r="BK169"/>
  <c r="J169"/>
  <c r="BI168"/>
  <c r="BH168"/>
  <c r="BG168"/>
  <c r="BF168"/>
  <c r="BE168"/>
  <c r="T168"/>
  <c r="R168"/>
  <c r="P168"/>
  <c r="BK168"/>
  <c r="J168"/>
  <c r="BI167"/>
  <c r="BH167"/>
  <c r="BG167"/>
  <c r="BF167"/>
  <c r="BE167"/>
  <c r="T167"/>
  <c r="R167"/>
  <c r="P167"/>
  <c r="BK167"/>
  <c r="J167"/>
  <c r="BI166"/>
  <c r="BH166"/>
  <c r="BG166"/>
  <c r="BF166"/>
  <c r="BE166"/>
  <c r="T166"/>
  <c r="T165" s="1"/>
  <c r="R166"/>
  <c r="R165" s="1"/>
  <c r="P166"/>
  <c r="P165" s="1"/>
  <c r="BK166"/>
  <c r="BK165" s="1"/>
  <c r="J165" s="1"/>
  <c r="J62" s="1"/>
  <c r="J166"/>
  <c r="BI164"/>
  <c r="BH164"/>
  <c r="BG164"/>
  <c r="BF164"/>
  <c r="T164"/>
  <c r="R164"/>
  <c r="P164"/>
  <c r="BK164"/>
  <c r="J164"/>
  <c r="BE164" s="1"/>
  <c r="BI163"/>
  <c r="BH163"/>
  <c r="BG163"/>
  <c r="BF163"/>
  <c r="T163"/>
  <c r="R163"/>
  <c r="P163"/>
  <c r="BK163"/>
  <c r="J163"/>
  <c r="BE163" s="1"/>
  <c r="BI162"/>
  <c r="BH162"/>
  <c r="BG162"/>
  <c r="BF162"/>
  <c r="T162"/>
  <c r="R162"/>
  <c r="P162"/>
  <c r="BK162"/>
  <c r="J162"/>
  <c r="BE162" s="1"/>
  <c r="BI161"/>
  <c r="BH161"/>
  <c r="BG161"/>
  <c r="BF161"/>
  <c r="T161"/>
  <c r="R161"/>
  <c r="P161"/>
  <c r="BK161"/>
  <c r="J161"/>
  <c r="BE161" s="1"/>
  <c r="BI160"/>
  <c r="BH160"/>
  <c r="BG160"/>
  <c r="BF160"/>
  <c r="T160"/>
  <c r="R160"/>
  <c r="P160"/>
  <c r="BK160"/>
  <c r="J160"/>
  <c r="BE160" s="1"/>
  <c r="BI159"/>
  <c r="BH159"/>
  <c r="BG159"/>
  <c r="BF159"/>
  <c r="T159"/>
  <c r="R159"/>
  <c r="P159"/>
  <c r="BK159"/>
  <c r="J159"/>
  <c r="BE159" s="1"/>
  <c r="BI158"/>
  <c r="BH158"/>
  <c r="BG158"/>
  <c r="BF158"/>
  <c r="T158"/>
  <c r="R158"/>
  <c r="P158"/>
  <c r="BK158"/>
  <c r="J158"/>
  <c r="BE158" s="1"/>
  <c r="BI157"/>
  <c r="BH157"/>
  <c r="BG157"/>
  <c r="BF157"/>
  <c r="T157"/>
  <c r="R157"/>
  <c r="P157"/>
  <c r="BK157"/>
  <c r="J157"/>
  <c r="BE157" s="1"/>
  <c r="BI156"/>
  <c r="BH156"/>
  <c r="BG156"/>
  <c r="BF156"/>
  <c r="T156"/>
  <c r="R156"/>
  <c r="P156"/>
  <c r="BK156"/>
  <c r="J156"/>
  <c r="BE156" s="1"/>
  <c r="BI155"/>
  <c r="BH155"/>
  <c r="BG155"/>
  <c r="BF155"/>
  <c r="T155"/>
  <c r="R155"/>
  <c r="P155"/>
  <c r="BK155"/>
  <c r="J155"/>
  <c r="BE155" s="1"/>
  <c r="BI154"/>
  <c r="BH154"/>
  <c r="BG154"/>
  <c r="BF154"/>
  <c r="T154"/>
  <c r="R154"/>
  <c r="P154"/>
  <c r="BK154"/>
  <c r="J154"/>
  <c r="BE154" s="1"/>
  <c r="BI153"/>
  <c r="BH153"/>
  <c r="BG153"/>
  <c r="BF153"/>
  <c r="BE153"/>
  <c r="T153"/>
  <c r="R153"/>
  <c r="P153"/>
  <c r="BK153"/>
  <c r="J153"/>
  <c r="BI152"/>
  <c r="BH152"/>
  <c r="BG152"/>
  <c r="BF152"/>
  <c r="BE152"/>
  <c r="T152"/>
  <c r="R152"/>
  <c r="P152"/>
  <c r="BK152"/>
  <c r="J152"/>
  <c r="BI151"/>
  <c r="BH151"/>
  <c r="BG151"/>
  <c r="BF151"/>
  <c r="BE151"/>
  <c r="T151"/>
  <c r="R151"/>
  <c r="P151"/>
  <c r="BK151"/>
  <c r="J151"/>
  <c r="BI150"/>
  <c r="BH150"/>
  <c r="BG150"/>
  <c r="BF150"/>
  <c r="BE150"/>
  <c r="T150"/>
  <c r="R150"/>
  <c r="P150"/>
  <c r="BK150"/>
  <c r="J150"/>
  <c r="BI149"/>
  <c r="BH149"/>
  <c r="BG149"/>
  <c r="BF149"/>
  <c r="BE149"/>
  <c r="T149"/>
  <c r="R149"/>
  <c r="P149"/>
  <c r="BK149"/>
  <c r="J149"/>
  <c r="BI148"/>
  <c r="BH148"/>
  <c r="BG148"/>
  <c r="BF148"/>
  <c r="BE148"/>
  <c r="T148"/>
  <c r="R148"/>
  <c r="P148"/>
  <c r="BK148"/>
  <c r="J148"/>
  <c r="BI147"/>
  <c r="BH147"/>
  <c r="BG147"/>
  <c r="BF147"/>
  <c r="BE147"/>
  <c r="T147"/>
  <c r="R147"/>
  <c r="P147"/>
  <c r="BK147"/>
  <c r="J147"/>
  <c r="BI146"/>
  <c r="BH146"/>
  <c r="BG146"/>
  <c r="BF146"/>
  <c r="BE146"/>
  <c r="T146"/>
  <c r="R146"/>
  <c r="P146"/>
  <c r="BK146"/>
  <c r="J146"/>
  <c r="BI145"/>
  <c r="BH145"/>
  <c r="BG145"/>
  <c r="BF145"/>
  <c r="BE145"/>
  <c r="T145"/>
  <c r="R145"/>
  <c r="P145"/>
  <c r="BK145"/>
  <c r="J145"/>
  <c r="BI144"/>
  <c r="BH144"/>
  <c r="BG144"/>
  <c r="BF144"/>
  <c r="BE144"/>
  <c r="T144"/>
  <c r="R144"/>
  <c r="P144"/>
  <c r="BK144"/>
  <c r="J144"/>
  <c r="BI143"/>
  <c r="BH143"/>
  <c r="BG143"/>
  <c r="BF143"/>
  <c r="BE143"/>
  <c r="T143"/>
  <c r="R143"/>
  <c r="P143"/>
  <c r="BK143"/>
  <c r="J143"/>
  <c r="BI142"/>
  <c r="BH142"/>
  <c r="BG142"/>
  <c r="BF142"/>
  <c r="BE142"/>
  <c r="T142"/>
  <c r="T141" s="1"/>
  <c r="R142"/>
  <c r="R141" s="1"/>
  <c r="P142"/>
  <c r="P141" s="1"/>
  <c r="BK142"/>
  <c r="BK141" s="1"/>
  <c r="J141" s="1"/>
  <c r="J61" s="1"/>
  <c r="J142"/>
  <c r="BI140"/>
  <c r="BH140"/>
  <c r="BG140"/>
  <c r="BF140"/>
  <c r="T140"/>
  <c r="R140"/>
  <c r="P140"/>
  <c r="BK140"/>
  <c r="J140"/>
  <c r="BE140" s="1"/>
  <c r="BI139"/>
  <c r="BH139"/>
  <c r="BG139"/>
  <c r="BF139"/>
  <c r="T139"/>
  <c r="R139"/>
  <c r="P139"/>
  <c r="BK139"/>
  <c r="J139"/>
  <c r="BE139" s="1"/>
  <c r="BI138"/>
  <c r="BH138"/>
  <c r="BG138"/>
  <c r="BF138"/>
  <c r="T138"/>
  <c r="R138"/>
  <c r="P138"/>
  <c r="BK138"/>
  <c r="J138"/>
  <c r="BE138" s="1"/>
  <c r="BI137"/>
  <c r="BH137"/>
  <c r="BG137"/>
  <c r="BF137"/>
  <c r="T137"/>
  <c r="R137"/>
  <c r="P137"/>
  <c r="BK137"/>
  <c r="J137"/>
  <c r="BE137" s="1"/>
  <c r="BI136"/>
  <c r="BH136"/>
  <c r="BG136"/>
  <c r="BF136"/>
  <c r="T136"/>
  <c r="R136"/>
  <c r="P136"/>
  <c r="BK136"/>
  <c r="J136"/>
  <c r="BE136" s="1"/>
  <c r="BI135"/>
  <c r="BH135"/>
  <c r="BG135"/>
  <c r="BF135"/>
  <c r="BE135"/>
  <c r="T135"/>
  <c r="R135"/>
  <c r="P135"/>
  <c r="BK135"/>
  <c r="J135"/>
  <c r="BI134"/>
  <c r="BH134"/>
  <c r="BG134"/>
  <c r="BF134"/>
  <c r="T134"/>
  <c r="R134"/>
  <c r="P134"/>
  <c r="BK134"/>
  <c r="J134"/>
  <c r="BE134" s="1"/>
  <c r="BI133"/>
  <c r="BH133"/>
  <c r="BG133"/>
  <c r="BF133"/>
  <c r="BE133"/>
  <c r="T133"/>
  <c r="R133"/>
  <c r="P133"/>
  <c r="BK133"/>
  <c r="J133"/>
  <c r="BI132"/>
  <c r="BH132"/>
  <c r="BG132"/>
  <c r="BF132"/>
  <c r="T132"/>
  <c r="R132"/>
  <c r="P132"/>
  <c r="BK132"/>
  <c r="J132"/>
  <c r="BE132" s="1"/>
  <c r="BI131"/>
  <c r="BH131"/>
  <c r="BG131"/>
  <c r="BF131"/>
  <c r="BE131"/>
  <c r="T131"/>
  <c r="R131"/>
  <c r="P131"/>
  <c r="BK131"/>
  <c r="J131"/>
  <c r="BI130"/>
  <c r="BH130"/>
  <c r="BG130"/>
  <c r="BF130"/>
  <c r="T130"/>
  <c r="R130"/>
  <c r="P130"/>
  <c r="BK130"/>
  <c r="J130"/>
  <c r="BE130" s="1"/>
  <c r="BI129"/>
  <c r="BH129"/>
  <c r="BG129"/>
  <c r="BF129"/>
  <c r="BE129"/>
  <c r="T129"/>
  <c r="R129"/>
  <c r="P129"/>
  <c r="BK129"/>
  <c r="J129"/>
  <c r="BI128"/>
  <c r="BH128"/>
  <c r="BG128"/>
  <c r="BF128"/>
  <c r="T128"/>
  <c r="R128"/>
  <c r="P128"/>
  <c r="BK128"/>
  <c r="J128"/>
  <c r="BE128" s="1"/>
  <c r="BI127"/>
  <c r="BH127"/>
  <c r="BG127"/>
  <c r="BF127"/>
  <c r="BE127"/>
  <c r="T127"/>
  <c r="R127"/>
  <c r="P127"/>
  <c r="BK127"/>
  <c r="J127"/>
  <c r="BI126"/>
  <c r="BH126"/>
  <c r="BG126"/>
  <c r="BF126"/>
  <c r="T126"/>
  <c r="R126"/>
  <c r="P126"/>
  <c r="BK126"/>
  <c r="J126"/>
  <c r="BE126" s="1"/>
  <c r="BI125"/>
  <c r="BH125"/>
  <c r="BG125"/>
  <c r="BF125"/>
  <c r="BE125"/>
  <c r="T125"/>
  <c r="R125"/>
  <c r="P125"/>
  <c r="BK125"/>
  <c r="J125"/>
  <c r="BI124"/>
  <c r="BH124"/>
  <c r="BG124"/>
  <c r="BF124"/>
  <c r="BE124"/>
  <c r="T124"/>
  <c r="T123" s="1"/>
  <c r="R124"/>
  <c r="R123" s="1"/>
  <c r="P124"/>
  <c r="P123" s="1"/>
  <c r="BK124"/>
  <c r="BK123" s="1"/>
  <c r="J123" s="1"/>
  <c r="J60" s="1"/>
  <c r="J124"/>
  <c r="BI122"/>
  <c r="BH122"/>
  <c r="BG122"/>
  <c r="BF122"/>
  <c r="T122"/>
  <c r="R122"/>
  <c r="P122"/>
  <c r="BK122"/>
  <c r="J122"/>
  <c r="BE122" s="1"/>
  <c r="BI121"/>
  <c r="BH121"/>
  <c r="BG121"/>
  <c r="BF121"/>
  <c r="T121"/>
  <c r="R121"/>
  <c r="P121"/>
  <c r="BK121"/>
  <c r="J121"/>
  <c r="BE121" s="1"/>
  <c r="BI120"/>
  <c r="BH120"/>
  <c r="BG120"/>
  <c r="BF120"/>
  <c r="T120"/>
  <c r="R120"/>
  <c r="P120"/>
  <c r="BK120"/>
  <c r="J120"/>
  <c r="BE120" s="1"/>
  <c r="BI119"/>
  <c r="BH119"/>
  <c r="BG119"/>
  <c r="BF119"/>
  <c r="T119"/>
  <c r="R119"/>
  <c r="P119"/>
  <c r="BK119"/>
  <c r="J119"/>
  <c r="BE119" s="1"/>
  <c r="BI118"/>
  <c r="BH118"/>
  <c r="BG118"/>
  <c r="BF118"/>
  <c r="T118"/>
  <c r="R118"/>
  <c r="P118"/>
  <c r="BK118"/>
  <c r="J118"/>
  <c r="BE118" s="1"/>
  <c r="BI117"/>
  <c r="BH117"/>
  <c r="BG117"/>
  <c r="BF117"/>
  <c r="BE117"/>
  <c r="T117"/>
  <c r="R117"/>
  <c r="P117"/>
  <c r="BK117"/>
  <c r="J117"/>
  <c r="BI116"/>
  <c r="BH116"/>
  <c r="BG116"/>
  <c r="BF116"/>
  <c r="BE116"/>
  <c r="T116"/>
  <c r="R116"/>
  <c r="P116"/>
  <c r="BK116"/>
  <c r="J116"/>
  <c r="BI115"/>
  <c r="BH115"/>
  <c r="BG115"/>
  <c r="BF115"/>
  <c r="BE115"/>
  <c r="T115"/>
  <c r="R115"/>
  <c r="P115"/>
  <c r="BK115"/>
  <c r="J115"/>
  <c r="BI114"/>
  <c r="BH114"/>
  <c r="BG114"/>
  <c r="BF114"/>
  <c r="BE114"/>
  <c r="T114"/>
  <c r="R114"/>
  <c r="P114"/>
  <c r="BK114"/>
  <c r="J114"/>
  <c r="BI113"/>
  <c r="BH113"/>
  <c r="BG113"/>
  <c r="BF113"/>
  <c r="BE113"/>
  <c r="T113"/>
  <c r="R113"/>
  <c r="P113"/>
  <c r="BK113"/>
  <c r="J113"/>
  <c r="BI112"/>
  <c r="BH112"/>
  <c r="BG112"/>
  <c r="BF112"/>
  <c r="BE112"/>
  <c r="T112"/>
  <c r="R112"/>
  <c r="P112"/>
  <c r="BK112"/>
  <c r="J112"/>
  <c r="BI111"/>
  <c r="BH111"/>
  <c r="BG111"/>
  <c r="BF111"/>
  <c r="BE111"/>
  <c r="T111"/>
  <c r="R111"/>
  <c r="P111"/>
  <c r="BK111"/>
  <c r="J111"/>
  <c r="BI110"/>
  <c r="BH110"/>
  <c r="BG110"/>
  <c r="BF110"/>
  <c r="BE110"/>
  <c r="T110"/>
  <c r="T109" s="1"/>
  <c r="R110"/>
  <c r="R109" s="1"/>
  <c r="P110"/>
  <c r="P109" s="1"/>
  <c r="BK110"/>
  <c r="BK109" s="1"/>
  <c r="J109" s="1"/>
  <c r="J59" s="1"/>
  <c r="J110"/>
  <c r="BI108"/>
  <c r="BH108"/>
  <c r="BG108"/>
  <c r="BF108"/>
  <c r="T108"/>
  <c r="R108"/>
  <c r="P108"/>
  <c r="BK108"/>
  <c r="J108"/>
  <c r="BE108" s="1"/>
  <c r="BI107"/>
  <c r="BH107"/>
  <c r="BG107"/>
  <c r="BF107"/>
  <c r="T107"/>
  <c r="R107"/>
  <c r="P107"/>
  <c r="BK107"/>
  <c r="J107"/>
  <c r="BE107" s="1"/>
  <c r="BI106"/>
  <c r="BH106"/>
  <c r="BG106"/>
  <c r="BF106"/>
  <c r="T106"/>
  <c r="R106"/>
  <c r="P106"/>
  <c r="BK106"/>
  <c r="J106"/>
  <c r="BE106" s="1"/>
  <c r="BI105"/>
  <c r="BH105"/>
  <c r="BG105"/>
  <c r="BF105"/>
  <c r="T105"/>
  <c r="R105"/>
  <c r="P105"/>
  <c r="BK105"/>
  <c r="J105"/>
  <c r="BE105" s="1"/>
  <c r="BI104"/>
  <c r="BH104"/>
  <c r="BG104"/>
  <c r="BF104"/>
  <c r="T104"/>
  <c r="R104"/>
  <c r="P104"/>
  <c r="BK104"/>
  <c r="J104"/>
  <c r="BE104" s="1"/>
  <c r="BI103"/>
  <c r="BH103"/>
  <c r="BG103"/>
  <c r="BF103"/>
  <c r="T103"/>
  <c r="R103"/>
  <c r="P103"/>
  <c r="BK103"/>
  <c r="J103"/>
  <c r="BE103" s="1"/>
  <c r="BI102"/>
  <c r="BH102"/>
  <c r="BG102"/>
  <c r="BF102"/>
  <c r="BE102"/>
  <c r="T102"/>
  <c r="R102"/>
  <c r="P102"/>
  <c r="BK102"/>
  <c r="J102"/>
  <c r="BI101"/>
  <c r="BH101"/>
  <c r="BG101"/>
  <c r="BF101"/>
  <c r="BE101"/>
  <c r="T101"/>
  <c r="R101"/>
  <c r="P101"/>
  <c r="BK101"/>
  <c r="J101"/>
  <c r="BI100"/>
  <c r="BH100"/>
  <c r="BG100"/>
  <c r="BF100"/>
  <c r="BE100"/>
  <c r="T100"/>
  <c r="R100"/>
  <c r="P100"/>
  <c r="BK100"/>
  <c r="J100"/>
  <c r="BI99"/>
  <c r="BH99"/>
  <c r="BG99"/>
  <c r="BF99"/>
  <c r="BE99"/>
  <c r="T99"/>
  <c r="R99"/>
  <c r="P99"/>
  <c r="BK99"/>
  <c r="J99"/>
  <c r="BI98"/>
  <c r="BH98"/>
  <c r="BG98"/>
  <c r="BF98"/>
  <c r="BE98"/>
  <c r="T98"/>
  <c r="R98"/>
  <c r="P98"/>
  <c r="BK98"/>
  <c r="J98"/>
  <c r="BI97"/>
  <c r="BH97"/>
  <c r="BG97"/>
  <c r="BF97"/>
  <c r="BE97"/>
  <c r="T97"/>
  <c r="R97"/>
  <c r="P97"/>
  <c r="BK97"/>
  <c r="J97"/>
  <c r="BI96"/>
  <c r="BH96"/>
  <c r="BG96"/>
  <c r="BF96"/>
  <c r="BE96"/>
  <c r="T96"/>
  <c r="R96"/>
  <c r="P96"/>
  <c r="BK96"/>
  <c r="J96"/>
  <c r="BI95"/>
  <c r="BH95"/>
  <c r="BG95"/>
  <c r="BF95"/>
  <c r="BE95"/>
  <c r="T95"/>
  <c r="R95"/>
  <c r="P95"/>
  <c r="BK95"/>
  <c r="J95"/>
  <c r="BI94"/>
  <c r="BH94"/>
  <c r="BG94"/>
  <c r="BF94"/>
  <c r="BE94"/>
  <c r="T94"/>
  <c r="R94"/>
  <c r="P94"/>
  <c r="BK94"/>
  <c r="J94"/>
  <c r="BI93"/>
  <c r="BH93"/>
  <c r="BG93"/>
  <c r="BF93"/>
  <c r="BE93"/>
  <c r="T93"/>
  <c r="R93"/>
  <c r="P93"/>
  <c r="BK93"/>
  <c r="J93"/>
  <c r="BI92"/>
  <c r="BH92"/>
  <c r="BG92"/>
  <c r="BF92"/>
  <c r="BE92"/>
  <c r="T92"/>
  <c r="R92"/>
  <c r="P92"/>
  <c r="BK92"/>
  <c r="J92"/>
  <c r="BI91"/>
  <c r="BH91"/>
  <c r="BG91"/>
  <c r="BF91"/>
  <c r="BE91"/>
  <c r="T91"/>
  <c r="T90" s="1"/>
  <c r="R91"/>
  <c r="R90" s="1"/>
  <c r="P91"/>
  <c r="P90" s="1"/>
  <c r="BK91"/>
  <c r="BK90" s="1"/>
  <c r="J90" s="1"/>
  <c r="J58" s="1"/>
  <c r="J91"/>
  <c r="BI89"/>
  <c r="BH89"/>
  <c r="BG89"/>
  <c r="BF89"/>
  <c r="T89"/>
  <c r="R89"/>
  <c r="P89"/>
  <c r="BK89"/>
  <c r="J89"/>
  <c r="BE89" s="1"/>
  <c r="BI88"/>
  <c r="BH88"/>
  <c r="BG88"/>
  <c r="BF88"/>
  <c r="T88"/>
  <c r="R88"/>
  <c r="P88"/>
  <c r="BK88"/>
  <c r="J88"/>
  <c r="BE88" s="1"/>
  <c r="BI87"/>
  <c r="BH87"/>
  <c r="BG87"/>
  <c r="BF87"/>
  <c r="T87"/>
  <c r="R87"/>
  <c r="P87"/>
  <c r="BK87"/>
  <c r="J87"/>
  <c r="BE87" s="1"/>
  <c r="BI86"/>
  <c r="BH86"/>
  <c r="BG86"/>
  <c r="BF86"/>
  <c r="T86"/>
  <c r="R86"/>
  <c r="P86"/>
  <c r="BK86"/>
  <c r="J86"/>
  <c r="BE86" s="1"/>
  <c r="BI85"/>
  <c r="BH85"/>
  <c r="BG85"/>
  <c r="BF85"/>
  <c r="T85"/>
  <c r="R85"/>
  <c r="P85"/>
  <c r="BK85"/>
  <c r="J85"/>
  <c r="BE85" s="1"/>
  <c r="BI84"/>
  <c r="F34" s="1"/>
  <c r="BD55" i="1" s="1"/>
  <c r="BH84" i="5"/>
  <c r="F33" s="1"/>
  <c r="BC55" i="1" s="1"/>
  <c r="BG84" i="5"/>
  <c r="F32" s="1"/>
  <c r="BB55" i="1" s="1"/>
  <c r="BF84" i="5"/>
  <c r="F31" s="1"/>
  <c r="BA55" i="1" s="1"/>
  <c r="T84" i="5"/>
  <c r="T83" s="1"/>
  <c r="R84"/>
  <c r="R83" s="1"/>
  <c r="P84"/>
  <c r="P83" s="1"/>
  <c r="BK84"/>
  <c r="BK83" s="1"/>
  <c r="J84"/>
  <c r="BE84" s="1"/>
  <c r="J78"/>
  <c r="F78"/>
  <c r="F76"/>
  <c r="E74"/>
  <c r="J51"/>
  <c r="F51"/>
  <c r="F49"/>
  <c r="E47"/>
  <c r="J18"/>
  <c r="E18"/>
  <c r="F79" s="1"/>
  <c r="J17"/>
  <c r="J12"/>
  <c r="J49" s="1"/>
  <c r="E7"/>
  <c r="E72" s="1"/>
  <c r="AY54" i="1"/>
  <c r="AX54"/>
  <c r="BI258" i="4"/>
  <c r="BH258"/>
  <c r="BG258"/>
  <c r="BF258"/>
  <c r="BE258"/>
  <c r="T258"/>
  <c r="R258"/>
  <c r="P258"/>
  <c r="BK258"/>
  <c r="J258"/>
  <c r="BI257"/>
  <c r="BH257"/>
  <c r="BG257"/>
  <c r="BF257"/>
  <c r="BE257"/>
  <c r="T257"/>
  <c r="R257"/>
  <c r="P257"/>
  <c r="BK257"/>
  <c r="J257"/>
  <c r="BI256"/>
  <c r="BH256"/>
  <c r="BG256"/>
  <c r="BF256"/>
  <c r="BE256"/>
  <c r="T256"/>
  <c r="R256"/>
  <c r="P256"/>
  <c r="BK256"/>
  <c r="J256"/>
  <c r="BI255"/>
  <c r="BH255"/>
  <c r="BG255"/>
  <c r="BF255"/>
  <c r="BE255"/>
  <c r="T255"/>
  <c r="R255"/>
  <c r="P255"/>
  <c r="BK255"/>
  <c r="J255"/>
  <c r="BI254"/>
  <c r="BH254"/>
  <c r="BG254"/>
  <c r="BF254"/>
  <c r="BE254"/>
  <c r="T254"/>
  <c r="R254"/>
  <c r="P254"/>
  <c r="BK254"/>
  <c r="J254"/>
  <c r="BI253"/>
  <c r="BH253"/>
  <c r="BG253"/>
  <c r="BF253"/>
  <c r="BE253"/>
  <c r="T253"/>
  <c r="R253"/>
  <c r="P253"/>
  <c r="BK253"/>
  <c r="J253"/>
  <c r="BI252"/>
  <c r="BH252"/>
  <c r="BG252"/>
  <c r="BF252"/>
  <c r="BE252"/>
  <c r="T252"/>
  <c r="R252"/>
  <c r="P252"/>
  <c r="BK252"/>
  <c r="J252"/>
  <c r="BI251"/>
  <c r="BH251"/>
  <c r="BG251"/>
  <c r="BF251"/>
  <c r="BE251"/>
  <c r="T251"/>
  <c r="R251"/>
  <c r="P251"/>
  <c r="BK251"/>
  <c r="J251"/>
  <c r="BI250"/>
  <c r="BH250"/>
  <c r="BG250"/>
  <c r="BF250"/>
  <c r="BE250"/>
  <c r="T250"/>
  <c r="R250"/>
  <c r="P250"/>
  <c r="BK250"/>
  <c r="J250"/>
  <c r="BI249"/>
  <c r="BH249"/>
  <c r="BG249"/>
  <c r="BF249"/>
  <c r="BE249"/>
  <c r="T249"/>
  <c r="R249"/>
  <c r="P249"/>
  <c r="BK249"/>
  <c r="J249"/>
  <c r="BI248"/>
  <c r="BH248"/>
  <c r="BG248"/>
  <c r="BF248"/>
  <c r="BE248"/>
  <c r="T248"/>
  <c r="R248"/>
  <c r="P248"/>
  <c r="BK248"/>
  <c r="J248"/>
  <c r="BI247"/>
  <c r="BH247"/>
  <c r="BG247"/>
  <c r="BF247"/>
  <c r="BE247"/>
  <c r="T247"/>
  <c r="R247"/>
  <c r="P247"/>
  <c r="BK247"/>
  <c r="J247"/>
  <c r="BI246"/>
  <c r="BH246"/>
  <c r="BG246"/>
  <c r="BF246"/>
  <c r="BE246"/>
  <c r="T246"/>
  <c r="R246"/>
  <c r="P246"/>
  <c r="BK246"/>
  <c r="J246"/>
  <c r="BI245"/>
  <c r="BH245"/>
  <c r="BG245"/>
  <c r="BF245"/>
  <c r="BE245"/>
  <c r="T245"/>
  <c r="R245"/>
  <c r="P245"/>
  <c r="BK245"/>
  <c r="J245"/>
  <c r="BI244"/>
  <c r="BH244"/>
  <c r="BG244"/>
  <c r="BF244"/>
  <c r="BE244"/>
  <c r="T244"/>
  <c r="R244"/>
  <c r="P244"/>
  <c r="BK244"/>
  <c r="J244"/>
  <c r="BI243"/>
  <c r="BH243"/>
  <c r="BG243"/>
  <c r="BF243"/>
  <c r="BE243"/>
  <c r="T243"/>
  <c r="R243"/>
  <c r="P243"/>
  <c r="BK243"/>
  <c r="J243"/>
  <c r="BI242"/>
  <c r="BH242"/>
  <c r="BG242"/>
  <c r="BF242"/>
  <c r="BE242"/>
  <c r="T242"/>
  <c r="R242"/>
  <c r="P242"/>
  <c r="BK242"/>
  <c r="J242"/>
  <c r="BI241"/>
  <c r="BH241"/>
  <c r="BG241"/>
  <c r="BF241"/>
  <c r="BE241"/>
  <c r="T241"/>
  <c r="R241"/>
  <c r="P241"/>
  <c r="BK241"/>
  <c r="J241"/>
  <c r="BI240"/>
  <c r="BH240"/>
  <c r="BG240"/>
  <c r="BF240"/>
  <c r="BE240"/>
  <c r="T240"/>
  <c r="R240"/>
  <c r="P240"/>
  <c r="BK240"/>
  <c r="J240"/>
  <c r="BI239"/>
  <c r="BH239"/>
  <c r="BG239"/>
  <c r="BF239"/>
  <c r="BE239"/>
  <c r="T239"/>
  <c r="R239"/>
  <c r="P239"/>
  <c r="BK239"/>
  <c r="J239"/>
  <c r="BI238"/>
  <c r="BH238"/>
  <c r="BG238"/>
  <c r="BF238"/>
  <c r="BE238"/>
  <c r="T238"/>
  <c r="R238"/>
  <c r="P238"/>
  <c r="BK238"/>
  <c r="J238"/>
  <c r="BI237"/>
  <c r="BH237"/>
  <c r="BG237"/>
  <c r="BF237"/>
  <c r="BE237"/>
  <c r="T237"/>
  <c r="R237"/>
  <c r="P237"/>
  <c r="BK237"/>
  <c r="J237"/>
  <c r="BI236"/>
  <c r="BH236"/>
  <c r="BG236"/>
  <c r="BF236"/>
  <c r="BE236"/>
  <c r="T236"/>
  <c r="R236"/>
  <c r="P236"/>
  <c r="BK236"/>
  <c r="J236"/>
  <c r="BI235"/>
  <c r="BH235"/>
  <c r="BG235"/>
  <c r="BF235"/>
  <c r="BE235"/>
  <c r="T235"/>
  <c r="R235"/>
  <c r="P235"/>
  <c r="BK235"/>
  <c r="J235"/>
  <c r="BI234"/>
  <c r="BH234"/>
  <c r="BG234"/>
  <c r="BF234"/>
  <c r="BE234"/>
  <c r="T234"/>
  <c r="R234"/>
  <c r="P234"/>
  <c r="BK234"/>
  <c r="J234"/>
  <c r="BI233"/>
  <c r="BH233"/>
  <c r="BG233"/>
  <c r="BF233"/>
  <c r="BE233"/>
  <c r="T233"/>
  <c r="R233"/>
  <c r="P233"/>
  <c r="BK233"/>
  <c r="J233"/>
  <c r="BI232"/>
  <c r="BH232"/>
  <c r="BG232"/>
  <c r="BF232"/>
  <c r="BE232"/>
  <c r="T232"/>
  <c r="R232"/>
  <c r="P232"/>
  <c r="BK232"/>
  <c r="J232"/>
  <c r="BI231"/>
  <c r="BH231"/>
  <c r="BG231"/>
  <c r="BF231"/>
  <c r="BE231"/>
  <c r="T231"/>
  <c r="R231"/>
  <c r="P231"/>
  <c r="BK231"/>
  <c r="J231"/>
  <c r="BI230"/>
  <c r="BH230"/>
  <c r="BG230"/>
  <c r="BF230"/>
  <c r="BE230"/>
  <c r="T230"/>
  <c r="R230"/>
  <c r="P230"/>
  <c r="BK230"/>
  <c r="J230"/>
  <c r="BI229"/>
  <c r="BH229"/>
  <c r="BG229"/>
  <c r="BF229"/>
  <c r="BE229"/>
  <c r="T229"/>
  <c r="R229"/>
  <c r="P229"/>
  <c r="BK229"/>
  <c r="J229"/>
  <c r="BI228"/>
  <c r="BH228"/>
  <c r="BG228"/>
  <c r="BF228"/>
  <c r="BE228"/>
  <c r="T228"/>
  <c r="R228"/>
  <c r="P228"/>
  <c r="BK228"/>
  <c r="J228"/>
  <c r="BI227"/>
  <c r="BH227"/>
  <c r="BG227"/>
  <c r="BF227"/>
  <c r="BE227"/>
  <c r="T227"/>
  <c r="R227"/>
  <c r="P227"/>
  <c r="BK227"/>
  <c r="J227"/>
  <c r="BI226"/>
  <c r="BH226"/>
  <c r="BG226"/>
  <c r="BF226"/>
  <c r="BE226"/>
  <c r="T226"/>
  <c r="R226"/>
  <c r="P226"/>
  <c r="BK226"/>
  <c r="J226"/>
  <c r="BI225"/>
  <c r="BH225"/>
  <c r="BG225"/>
  <c r="BF225"/>
  <c r="BE225"/>
  <c r="T225"/>
  <c r="R225"/>
  <c r="P225"/>
  <c r="BK225"/>
  <c r="J225"/>
  <c r="BI224"/>
  <c r="BH224"/>
  <c r="BG224"/>
  <c r="BF224"/>
  <c r="BE224"/>
  <c r="T224"/>
  <c r="R224"/>
  <c r="P224"/>
  <c r="BK224"/>
  <c r="J224"/>
  <c r="BI223"/>
  <c r="BH223"/>
  <c r="BG223"/>
  <c r="BF223"/>
  <c r="BE223"/>
  <c r="T223"/>
  <c r="R223"/>
  <c r="P223"/>
  <c r="BK223"/>
  <c r="J223"/>
  <c r="BI222"/>
  <c r="BH222"/>
  <c r="BG222"/>
  <c r="BF222"/>
  <c r="BE222"/>
  <c r="T222"/>
  <c r="R222"/>
  <c r="P222"/>
  <c r="BK222"/>
  <c r="J222"/>
  <c r="BI221"/>
  <c r="BH221"/>
  <c r="BG221"/>
  <c r="BF221"/>
  <c r="BE221"/>
  <c r="T221"/>
  <c r="R221"/>
  <c r="P221"/>
  <c r="BK221"/>
  <c r="J221"/>
  <c r="BI220"/>
  <c r="BH220"/>
  <c r="BG220"/>
  <c r="BF220"/>
  <c r="BE220"/>
  <c r="T220"/>
  <c r="R220"/>
  <c r="P220"/>
  <c r="BK220"/>
  <c r="J220"/>
  <c r="BI219"/>
  <c r="BH219"/>
  <c r="BG219"/>
  <c r="BF219"/>
  <c r="BE219"/>
  <c r="T219"/>
  <c r="R219"/>
  <c r="P219"/>
  <c r="BK219"/>
  <c r="J219"/>
  <c r="BI218"/>
  <c r="BH218"/>
  <c r="BG218"/>
  <c r="BF218"/>
  <c r="BE218"/>
  <c r="T218"/>
  <c r="R218"/>
  <c r="P218"/>
  <c r="BK218"/>
  <c r="J218"/>
  <c r="BI217"/>
  <c r="BH217"/>
  <c r="BG217"/>
  <c r="BF217"/>
  <c r="BE217"/>
  <c r="T217"/>
  <c r="R217"/>
  <c r="P217"/>
  <c r="BK217"/>
  <c r="J217"/>
  <c r="BI216"/>
  <c r="BH216"/>
  <c r="BG216"/>
  <c r="BF216"/>
  <c r="BE216"/>
  <c r="T216"/>
  <c r="R216"/>
  <c r="P216"/>
  <c r="BK216"/>
  <c r="J216"/>
  <c r="BI215"/>
  <c r="BH215"/>
  <c r="BG215"/>
  <c r="BF215"/>
  <c r="BE215"/>
  <c r="T215"/>
  <c r="R215"/>
  <c r="P215"/>
  <c r="BK215"/>
  <c r="J215"/>
  <c r="BI214"/>
  <c r="BH214"/>
  <c r="BG214"/>
  <c r="BF214"/>
  <c r="BE214"/>
  <c r="T214"/>
  <c r="R214"/>
  <c r="P214"/>
  <c r="BK214"/>
  <c r="J214"/>
  <c r="BI213"/>
  <c r="BH213"/>
  <c r="BG213"/>
  <c r="BF213"/>
  <c r="BE213"/>
  <c r="T213"/>
  <c r="R213"/>
  <c r="P213"/>
  <c r="BK213"/>
  <c r="J213"/>
  <c r="BI212"/>
  <c r="BH212"/>
  <c r="BG212"/>
  <c r="BF212"/>
  <c r="BE212"/>
  <c r="T212"/>
  <c r="R212"/>
  <c r="P212"/>
  <c r="BK212"/>
  <c r="J212"/>
  <c r="BI211"/>
  <c r="BH211"/>
  <c r="BG211"/>
  <c r="BF211"/>
  <c r="BE211"/>
  <c r="T211"/>
  <c r="R211"/>
  <c r="P211"/>
  <c r="BK211"/>
  <c r="J211"/>
  <c r="BI210"/>
  <c r="BH210"/>
  <c r="BG210"/>
  <c r="BF210"/>
  <c r="BE210"/>
  <c r="T210"/>
  <c r="R210"/>
  <c r="P210"/>
  <c r="BK210"/>
  <c r="J210"/>
  <c r="BI209"/>
  <c r="BH209"/>
  <c r="BG209"/>
  <c r="BF209"/>
  <c r="BE209"/>
  <c r="T209"/>
  <c r="R209"/>
  <c r="P209"/>
  <c r="BK209"/>
  <c r="J209"/>
  <c r="BI208"/>
  <c r="BH208"/>
  <c r="BG208"/>
  <c r="BF208"/>
  <c r="BE208"/>
  <c r="T208"/>
  <c r="R208"/>
  <c r="P208"/>
  <c r="BK208"/>
  <c r="J208"/>
  <c r="BI207"/>
  <c r="BH207"/>
  <c r="BG207"/>
  <c r="BF207"/>
  <c r="BE207"/>
  <c r="T207"/>
  <c r="R207"/>
  <c r="P207"/>
  <c r="BK207"/>
  <c r="J207"/>
  <c r="BI206"/>
  <c r="BH206"/>
  <c r="BG206"/>
  <c r="BF206"/>
  <c r="BE206"/>
  <c r="T206"/>
  <c r="R206"/>
  <c r="P206"/>
  <c r="BK206"/>
  <c r="J206"/>
  <c r="BI205"/>
  <c r="BH205"/>
  <c r="BG205"/>
  <c r="BF205"/>
  <c r="BE205"/>
  <c r="T205"/>
  <c r="R205"/>
  <c r="P205"/>
  <c r="BK205"/>
  <c r="J205"/>
  <c r="BI204"/>
  <c r="BH204"/>
  <c r="BG204"/>
  <c r="BF204"/>
  <c r="BE204"/>
  <c r="T204"/>
  <c r="R204"/>
  <c r="P204"/>
  <c r="BK204"/>
  <c r="J204"/>
  <c r="BI203"/>
  <c r="BH203"/>
  <c r="BG203"/>
  <c r="BF203"/>
  <c r="BE203"/>
  <c r="T203"/>
  <c r="R203"/>
  <c r="P203"/>
  <c r="BK203"/>
  <c r="J203"/>
  <c r="BI202"/>
  <c r="BH202"/>
  <c r="BG202"/>
  <c r="BF202"/>
  <c r="BE202"/>
  <c r="T202"/>
  <c r="R202"/>
  <c r="P202"/>
  <c r="BK202"/>
  <c r="J202"/>
  <c r="BI201"/>
  <c r="BH201"/>
  <c r="BG201"/>
  <c r="BF201"/>
  <c r="BE201"/>
  <c r="T201"/>
  <c r="R201"/>
  <c r="P201"/>
  <c r="BK201"/>
  <c r="J201"/>
  <c r="BI200"/>
  <c r="BH200"/>
  <c r="BG200"/>
  <c r="BF200"/>
  <c r="BE200"/>
  <c r="T200"/>
  <c r="R200"/>
  <c r="P200"/>
  <c r="BK200"/>
  <c r="J200"/>
  <c r="BI199"/>
  <c r="BH199"/>
  <c r="BG199"/>
  <c r="BF199"/>
  <c r="BE199"/>
  <c r="T199"/>
  <c r="R199"/>
  <c r="P199"/>
  <c r="BK199"/>
  <c r="J199"/>
  <c r="BI198"/>
  <c r="BH198"/>
  <c r="BG198"/>
  <c r="BF198"/>
  <c r="BE198"/>
  <c r="T198"/>
  <c r="R198"/>
  <c r="P198"/>
  <c r="BK198"/>
  <c r="J198"/>
  <c r="BI197"/>
  <c r="BH197"/>
  <c r="BG197"/>
  <c r="BF197"/>
  <c r="BE197"/>
  <c r="T197"/>
  <c r="T196" s="1"/>
  <c r="R197"/>
  <c r="R196" s="1"/>
  <c r="P197"/>
  <c r="P196" s="1"/>
  <c r="BK197"/>
  <c r="BK196" s="1"/>
  <c r="J196" s="1"/>
  <c r="J64" s="1"/>
  <c r="J197"/>
  <c r="BI195"/>
  <c r="BH195"/>
  <c r="BG195"/>
  <c r="BF195"/>
  <c r="T195"/>
  <c r="R195"/>
  <c r="P195"/>
  <c r="BK195"/>
  <c r="J195"/>
  <c r="BE195" s="1"/>
  <c r="BI194"/>
  <c r="BH194"/>
  <c r="BG194"/>
  <c r="BF194"/>
  <c r="T194"/>
  <c r="R194"/>
  <c r="P194"/>
  <c r="BK194"/>
  <c r="J194"/>
  <c r="BE194" s="1"/>
  <c r="BI193"/>
  <c r="BH193"/>
  <c r="BG193"/>
  <c r="BF193"/>
  <c r="T193"/>
  <c r="R193"/>
  <c r="P193"/>
  <c r="BK193"/>
  <c r="J193"/>
  <c r="BE193" s="1"/>
  <c r="BI192"/>
  <c r="BH192"/>
  <c r="BG192"/>
  <c r="BF192"/>
  <c r="T192"/>
  <c r="R192"/>
  <c r="P192"/>
  <c r="BK192"/>
  <c r="J192"/>
  <c r="BE192" s="1"/>
  <c r="BI191"/>
  <c r="BH191"/>
  <c r="BG191"/>
  <c r="BF191"/>
  <c r="T191"/>
  <c r="R191"/>
  <c r="P191"/>
  <c r="BK191"/>
  <c r="J191"/>
  <c r="BE191" s="1"/>
  <c r="BI190"/>
  <c r="BH190"/>
  <c r="BG190"/>
  <c r="BF190"/>
  <c r="T190"/>
  <c r="R190"/>
  <c r="P190"/>
  <c r="BK190"/>
  <c r="J190"/>
  <c r="BE190" s="1"/>
  <c r="BI189"/>
  <c r="BH189"/>
  <c r="BG189"/>
  <c r="BF189"/>
  <c r="T189"/>
  <c r="R189"/>
  <c r="P189"/>
  <c r="BK189"/>
  <c r="J189"/>
  <c r="BE189" s="1"/>
  <c r="BI188"/>
  <c r="BH188"/>
  <c r="BG188"/>
  <c r="BF188"/>
  <c r="T188"/>
  <c r="R188"/>
  <c r="P188"/>
  <c r="BK188"/>
  <c r="J188"/>
  <c r="BE188" s="1"/>
  <c r="BI187"/>
  <c r="BH187"/>
  <c r="BG187"/>
  <c r="BF187"/>
  <c r="T187"/>
  <c r="R187"/>
  <c r="P187"/>
  <c r="BK187"/>
  <c r="J187"/>
  <c r="BE187" s="1"/>
  <c r="BI186"/>
  <c r="BH186"/>
  <c r="BG186"/>
  <c r="BF186"/>
  <c r="T186"/>
  <c r="R186"/>
  <c r="P186"/>
  <c r="BK186"/>
  <c r="J186"/>
  <c r="BE186" s="1"/>
  <c r="BI185"/>
  <c r="BH185"/>
  <c r="BG185"/>
  <c r="BF185"/>
  <c r="T185"/>
  <c r="R185"/>
  <c r="P185"/>
  <c r="BK185"/>
  <c r="J185"/>
  <c r="BE185" s="1"/>
  <c r="BI184"/>
  <c r="BH184"/>
  <c r="BG184"/>
  <c r="BF184"/>
  <c r="T184"/>
  <c r="R184"/>
  <c r="P184"/>
  <c r="BK184"/>
  <c r="J184"/>
  <c r="BE184" s="1"/>
  <c r="BI183"/>
  <c r="BH183"/>
  <c r="BG183"/>
  <c r="BF183"/>
  <c r="T183"/>
  <c r="R183"/>
  <c r="P183"/>
  <c r="BK183"/>
  <c r="J183"/>
  <c r="BE183" s="1"/>
  <c r="BI182"/>
  <c r="BH182"/>
  <c r="BG182"/>
  <c r="BF182"/>
  <c r="T182"/>
  <c r="R182"/>
  <c r="P182"/>
  <c r="BK182"/>
  <c r="J182"/>
  <c r="BE182" s="1"/>
  <c r="BI181"/>
  <c r="BH181"/>
  <c r="BG181"/>
  <c r="BF181"/>
  <c r="T181"/>
  <c r="R181"/>
  <c r="P181"/>
  <c r="BK181"/>
  <c r="J181"/>
  <c r="BE181" s="1"/>
  <c r="BI180"/>
  <c r="BH180"/>
  <c r="BG180"/>
  <c r="BF180"/>
  <c r="T180"/>
  <c r="R180"/>
  <c r="P180"/>
  <c r="BK180"/>
  <c r="J180"/>
  <c r="BE180" s="1"/>
  <c r="BI179"/>
  <c r="BH179"/>
  <c r="BG179"/>
  <c r="BF179"/>
  <c r="T179"/>
  <c r="R179"/>
  <c r="P179"/>
  <c r="BK179"/>
  <c r="J179"/>
  <c r="BE179" s="1"/>
  <c r="BI178"/>
  <c r="BH178"/>
  <c r="BG178"/>
  <c r="BF178"/>
  <c r="T178"/>
  <c r="R178"/>
  <c r="P178"/>
  <c r="BK178"/>
  <c r="J178"/>
  <c r="BE178" s="1"/>
  <c r="BI177"/>
  <c r="BH177"/>
  <c r="BG177"/>
  <c r="BF177"/>
  <c r="T177"/>
  <c r="R177"/>
  <c r="P177"/>
  <c r="BK177"/>
  <c r="J177"/>
  <c r="BE177" s="1"/>
  <c r="BI176"/>
  <c r="BH176"/>
  <c r="BG176"/>
  <c r="BF176"/>
  <c r="T176"/>
  <c r="R176"/>
  <c r="P176"/>
  <c r="BK176"/>
  <c r="J176"/>
  <c r="BE176" s="1"/>
  <c r="BI175"/>
  <c r="BH175"/>
  <c r="BG175"/>
  <c r="BF175"/>
  <c r="T175"/>
  <c r="R175"/>
  <c r="P175"/>
  <c r="BK175"/>
  <c r="J175"/>
  <c r="BE175" s="1"/>
  <c r="BI174"/>
  <c r="BH174"/>
  <c r="BG174"/>
  <c r="BF174"/>
  <c r="T174"/>
  <c r="R174"/>
  <c r="P174"/>
  <c r="BK174"/>
  <c r="J174"/>
  <c r="BE174" s="1"/>
  <c r="BI173"/>
  <c r="BH173"/>
  <c r="BG173"/>
  <c r="BF173"/>
  <c r="T173"/>
  <c r="R173"/>
  <c r="P173"/>
  <c r="BK173"/>
  <c r="J173"/>
  <c r="BE173" s="1"/>
  <c r="BI172"/>
  <c r="BH172"/>
  <c r="BG172"/>
  <c r="BF172"/>
  <c r="T172"/>
  <c r="R172"/>
  <c r="P172"/>
  <c r="BK172"/>
  <c r="J172"/>
  <c r="BE172" s="1"/>
  <c r="BI171"/>
  <c r="BH171"/>
  <c r="BG171"/>
  <c r="BF171"/>
  <c r="T171"/>
  <c r="R171"/>
  <c r="P171"/>
  <c r="BK171"/>
  <c r="J171"/>
  <c r="BE171" s="1"/>
  <c r="BI170"/>
  <c r="BH170"/>
  <c r="BG170"/>
  <c r="BF170"/>
  <c r="T170"/>
  <c r="R170"/>
  <c r="P170"/>
  <c r="BK170"/>
  <c r="J170"/>
  <c r="BE170" s="1"/>
  <c r="BI169"/>
  <c r="BH169"/>
  <c r="BG169"/>
  <c r="BF169"/>
  <c r="T169"/>
  <c r="R169"/>
  <c r="P169"/>
  <c r="BK169"/>
  <c r="J169"/>
  <c r="BE169" s="1"/>
  <c r="BI168"/>
  <c r="BH168"/>
  <c r="BG168"/>
  <c r="BF168"/>
  <c r="T168"/>
  <c r="R168"/>
  <c r="P168"/>
  <c r="BK168"/>
  <c r="J168"/>
  <c r="BE168" s="1"/>
  <c r="BI167"/>
  <c r="BH167"/>
  <c r="BG167"/>
  <c r="BF167"/>
  <c r="T167"/>
  <c r="R167"/>
  <c r="P167"/>
  <c r="BK167"/>
  <c r="J167"/>
  <c r="BE167" s="1"/>
  <c r="BI166"/>
  <c r="BH166"/>
  <c r="BG166"/>
  <c r="BF166"/>
  <c r="T166"/>
  <c r="R166"/>
  <c r="P166"/>
  <c r="BK166"/>
  <c r="J166"/>
  <c r="BE166" s="1"/>
  <c r="BI165"/>
  <c r="BH165"/>
  <c r="BG165"/>
  <c r="BF165"/>
  <c r="T165"/>
  <c r="R165"/>
  <c r="P165"/>
  <c r="BK165"/>
  <c r="J165"/>
  <c r="BE165" s="1"/>
  <c r="BI164"/>
  <c r="BH164"/>
  <c r="BG164"/>
  <c r="BF164"/>
  <c r="T164"/>
  <c r="R164"/>
  <c r="P164"/>
  <c r="BK164"/>
  <c r="J164"/>
  <c r="BE164" s="1"/>
  <c r="BI163"/>
  <c r="BH163"/>
  <c r="BG163"/>
  <c r="BF163"/>
  <c r="BE163"/>
  <c r="T163"/>
  <c r="R163"/>
  <c r="P163"/>
  <c r="BK163"/>
  <c r="J163"/>
  <c r="BI162"/>
  <c r="BH162"/>
  <c r="BG162"/>
  <c r="BF162"/>
  <c r="T162"/>
  <c r="R162"/>
  <c r="P162"/>
  <c r="BK162"/>
  <c r="J162"/>
  <c r="BE162" s="1"/>
  <c r="BI161"/>
  <c r="BH161"/>
  <c r="BG161"/>
  <c r="BF161"/>
  <c r="BE161"/>
  <c r="T161"/>
  <c r="R161"/>
  <c r="P161"/>
  <c r="BK161"/>
  <c r="J161"/>
  <c r="BI160"/>
  <c r="BH160"/>
  <c r="BG160"/>
  <c r="BF160"/>
  <c r="T160"/>
  <c r="R160"/>
  <c r="P160"/>
  <c r="BK160"/>
  <c r="J160"/>
  <c r="BE160" s="1"/>
  <c r="BI159"/>
  <c r="BH159"/>
  <c r="BG159"/>
  <c r="BF159"/>
  <c r="BE159"/>
  <c r="T159"/>
  <c r="R159"/>
  <c r="P159"/>
  <c r="BK159"/>
  <c r="J159"/>
  <c r="BI158"/>
  <c r="BH158"/>
  <c r="BG158"/>
  <c r="BF158"/>
  <c r="T158"/>
  <c r="R158"/>
  <c r="P158"/>
  <c r="BK158"/>
  <c r="J158"/>
  <c r="BE158" s="1"/>
  <c r="BI157"/>
  <c r="BH157"/>
  <c r="BG157"/>
  <c r="BF157"/>
  <c r="BE157"/>
  <c r="T157"/>
  <c r="R157"/>
  <c r="P157"/>
  <c r="BK157"/>
  <c r="J157"/>
  <c r="BI156"/>
  <c r="BH156"/>
  <c r="BG156"/>
  <c r="BF156"/>
  <c r="T156"/>
  <c r="R156"/>
  <c r="P156"/>
  <c r="BK156"/>
  <c r="J156"/>
  <c r="BE156" s="1"/>
  <c r="BI155"/>
  <c r="BH155"/>
  <c r="BG155"/>
  <c r="BF155"/>
  <c r="BE155"/>
  <c r="T155"/>
  <c r="R155"/>
  <c r="P155"/>
  <c r="BK155"/>
  <c r="J155"/>
  <c r="BI154"/>
  <c r="BH154"/>
  <c r="BG154"/>
  <c r="BF154"/>
  <c r="T154"/>
  <c r="T153" s="1"/>
  <c r="R154"/>
  <c r="R153" s="1"/>
  <c r="P154"/>
  <c r="P153" s="1"/>
  <c r="BK154"/>
  <c r="BK153" s="1"/>
  <c r="J153" s="1"/>
  <c r="J63" s="1"/>
  <c r="J154"/>
  <c r="BE154" s="1"/>
  <c r="BI152"/>
  <c r="BH152"/>
  <c r="BG152"/>
  <c r="BF152"/>
  <c r="T152"/>
  <c r="R152"/>
  <c r="P152"/>
  <c r="BK152"/>
  <c r="J152"/>
  <c r="BE152" s="1"/>
  <c r="BI151"/>
  <c r="BH151"/>
  <c r="BG151"/>
  <c r="BF151"/>
  <c r="BE151"/>
  <c r="T151"/>
  <c r="R151"/>
  <c r="P151"/>
  <c r="BK151"/>
  <c r="J151"/>
  <c r="BI150"/>
  <c r="BH150"/>
  <c r="BG150"/>
  <c r="BF150"/>
  <c r="T150"/>
  <c r="R150"/>
  <c r="P150"/>
  <c r="BK150"/>
  <c r="J150"/>
  <c r="BE150" s="1"/>
  <c r="BI149"/>
  <c r="BH149"/>
  <c r="BG149"/>
  <c r="BF149"/>
  <c r="BE149"/>
  <c r="T149"/>
  <c r="R149"/>
  <c r="P149"/>
  <c r="BK149"/>
  <c r="J149"/>
  <c r="BI148"/>
  <c r="BH148"/>
  <c r="BG148"/>
  <c r="BF148"/>
  <c r="T148"/>
  <c r="R148"/>
  <c r="P148"/>
  <c r="BK148"/>
  <c r="J148"/>
  <c r="BE148" s="1"/>
  <c r="BI147"/>
  <c r="BH147"/>
  <c r="BG147"/>
  <c r="BF147"/>
  <c r="BE147"/>
  <c r="T147"/>
  <c r="R147"/>
  <c r="P147"/>
  <c r="BK147"/>
  <c r="J147"/>
  <c r="BI146"/>
  <c r="BH146"/>
  <c r="BG146"/>
  <c r="BF146"/>
  <c r="T146"/>
  <c r="R146"/>
  <c r="P146"/>
  <c r="BK146"/>
  <c r="J146"/>
  <c r="BE146" s="1"/>
  <c r="BI145"/>
  <c r="BH145"/>
  <c r="BG145"/>
  <c r="BF145"/>
  <c r="BE145"/>
  <c r="T145"/>
  <c r="R145"/>
  <c r="P145"/>
  <c r="BK145"/>
  <c r="J145"/>
  <c r="BI144"/>
  <c r="BH144"/>
  <c r="BG144"/>
  <c r="BF144"/>
  <c r="T144"/>
  <c r="R144"/>
  <c r="P144"/>
  <c r="BK144"/>
  <c r="J144"/>
  <c r="BE144" s="1"/>
  <c r="BI143"/>
  <c r="BH143"/>
  <c r="BG143"/>
  <c r="BF143"/>
  <c r="BE143"/>
  <c r="T143"/>
  <c r="R143"/>
  <c r="P143"/>
  <c r="BK143"/>
  <c r="J143"/>
  <c r="BI142"/>
  <c r="BH142"/>
  <c r="BG142"/>
  <c r="BF142"/>
  <c r="T142"/>
  <c r="R142"/>
  <c r="P142"/>
  <c r="BK142"/>
  <c r="J142"/>
  <c r="BE142" s="1"/>
  <c r="BI141"/>
  <c r="BH141"/>
  <c r="BG141"/>
  <c r="BF141"/>
  <c r="BE141"/>
  <c r="T141"/>
  <c r="R141"/>
  <c r="P141"/>
  <c r="BK141"/>
  <c r="J141"/>
  <c r="BI140"/>
  <c r="BH140"/>
  <c r="BG140"/>
  <c r="BF140"/>
  <c r="BE140"/>
  <c r="T140"/>
  <c r="R140"/>
  <c r="P140"/>
  <c r="BK140"/>
  <c r="J140"/>
  <c r="BI139"/>
  <c r="BH139"/>
  <c r="BG139"/>
  <c r="BF139"/>
  <c r="BE139"/>
  <c r="T139"/>
  <c r="R139"/>
  <c r="P139"/>
  <c r="BK139"/>
  <c r="J139"/>
  <c r="BI138"/>
  <c r="BH138"/>
  <c r="BG138"/>
  <c r="BF138"/>
  <c r="BE138"/>
  <c r="T138"/>
  <c r="R138"/>
  <c r="P138"/>
  <c r="BK138"/>
  <c r="J138"/>
  <c r="BI137"/>
  <c r="BH137"/>
  <c r="BG137"/>
  <c r="BF137"/>
  <c r="BE137"/>
  <c r="T137"/>
  <c r="R137"/>
  <c r="P137"/>
  <c r="BK137"/>
  <c r="J137"/>
  <c r="BI136"/>
  <c r="BH136"/>
  <c r="BG136"/>
  <c r="BF136"/>
  <c r="BE136"/>
  <c r="T136"/>
  <c r="R136"/>
  <c r="P136"/>
  <c r="BK136"/>
  <c r="J136"/>
  <c r="BI135"/>
  <c r="BH135"/>
  <c r="BG135"/>
  <c r="BF135"/>
  <c r="BE135"/>
  <c r="T135"/>
  <c r="R135"/>
  <c r="P135"/>
  <c r="BK135"/>
  <c r="J135"/>
  <c r="BI134"/>
  <c r="BH134"/>
  <c r="BG134"/>
  <c r="BF134"/>
  <c r="BE134"/>
  <c r="T134"/>
  <c r="R134"/>
  <c r="P134"/>
  <c r="BK134"/>
  <c r="J134"/>
  <c r="BI133"/>
  <c r="BH133"/>
  <c r="BG133"/>
  <c r="BF133"/>
  <c r="BE133"/>
  <c r="T133"/>
  <c r="R133"/>
  <c r="P133"/>
  <c r="BK133"/>
  <c r="J133"/>
  <c r="BI132"/>
  <c r="BH132"/>
  <c r="BG132"/>
  <c r="BF132"/>
  <c r="BE132"/>
  <c r="T132"/>
  <c r="R132"/>
  <c r="P132"/>
  <c r="BK132"/>
  <c r="J132"/>
  <c r="BI131"/>
  <c r="BH131"/>
  <c r="BG131"/>
  <c r="BF131"/>
  <c r="BE131"/>
  <c r="T131"/>
  <c r="R131"/>
  <c r="P131"/>
  <c r="BK131"/>
  <c r="J131"/>
  <c r="BI130"/>
  <c r="BH130"/>
  <c r="BG130"/>
  <c r="BF130"/>
  <c r="BE130"/>
  <c r="T130"/>
  <c r="R130"/>
  <c r="P130"/>
  <c r="BK130"/>
  <c r="J130"/>
  <c r="BI129"/>
  <c r="BH129"/>
  <c r="BG129"/>
  <c r="BF129"/>
  <c r="BE129"/>
  <c r="T129"/>
  <c r="R129"/>
  <c r="P129"/>
  <c r="BK129"/>
  <c r="J129"/>
  <c r="BI128"/>
  <c r="BH128"/>
  <c r="BG128"/>
  <c r="BF128"/>
  <c r="BE128"/>
  <c r="T128"/>
  <c r="R128"/>
  <c r="P128"/>
  <c r="BK128"/>
  <c r="J128"/>
  <c r="BI127"/>
  <c r="BH127"/>
  <c r="BG127"/>
  <c r="BF127"/>
  <c r="BE127"/>
  <c r="T127"/>
  <c r="T126" s="1"/>
  <c r="R127"/>
  <c r="R126" s="1"/>
  <c r="P127"/>
  <c r="P126" s="1"/>
  <c r="BK127"/>
  <c r="BK126" s="1"/>
  <c r="J127"/>
  <c r="BI124"/>
  <c r="BH124"/>
  <c r="BG124"/>
  <c r="BF124"/>
  <c r="BE124"/>
  <c r="T124"/>
  <c r="R124"/>
  <c r="P124"/>
  <c r="BK124"/>
  <c r="J124"/>
  <c r="BI123"/>
  <c r="BH123"/>
  <c r="BG123"/>
  <c r="BF123"/>
  <c r="BE123"/>
  <c r="T123"/>
  <c r="R123"/>
  <c r="P123"/>
  <c r="BK123"/>
  <c r="J123"/>
  <c r="BI122"/>
  <c r="BH122"/>
  <c r="BG122"/>
  <c r="BF122"/>
  <c r="BE122"/>
  <c r="T122"/>
  <c r="R122"/>
  <c r="P122"/>
  <c r="BK122"/>
  <c r="J122"/>
  <c r="BI121"/>
  <c r="BH121"/>
  <c r="BG121"/>
  <c r="BF121"/>
  <c r="BE121"/>
  <c r="T121"/>
  <c r="R121"/>
  <c r="P121"/>
  <c r="BK121"/>
  <c r="J121"/>
  <c r="BI120"/>
  <c r="BH120"/>
  <c r="BG120"/>
  <c r="BF120"/>
  <c r="BE120"/>
  <c r="T120"/>
  <c r="R120"/>
  <c r="P120"/>
  <c r="BK120"/>
  <c r="J120"/>
  <c r="BI119"/>
  <c r="BH119"/>
  <c r="BG119"/>
  <c r="BF119"/>
  <c r="BE119"/>
  <c r="T119"/>
  <c r="R119"/>
  <c r="P119"/>
  <c r="BK119"/>
  <c r="J119"/>
  <c r="BI118"/>
  <c r="BH118"/>
  <c r="BG118"/>
  <c r="BF118"/>
  <c r="BE118"/>
  <c r="T118"/>
  <c r="R118"/>
  <c r="P118"/>
  <c r="BK118"/>
  <c r="J118"/>
  <c r="BI117"/>
  <c r="BH117"/>
  <c r="BG117"/>
  <c r="BF117"/>
  <c r="BE117"/>
  <c r="T117"/>
  <c r="R117"/>
  <c r="P117"/>
  <c r="BK117"/>
  <c r="J117"/>
  <c r="BI116"/>
  <c r="BH116"/>
  <c r="BG116"/>
  <c r="BF116"/>
  <c r="BE116"/>
  <c r="T116"/>
  <c r="R116"/>
  <c r="P116"/>
  <c r="BK116"/>
  <c r="J116"/>
  <c r="BI115"/>
  <c r="BH115"/>
  <c r="BG115"/>
  <c r="BF115"/>
  <c r="BE115"/>
  <c r="T115"/>
  <c r="R115"/>
  <c r="P115"/>
  <c r="BK115"/>
  <c r="J115"/>
  <c r="BI114"/>
  <c r="BH114"/>
  <c r="BG114"/>
  <c r="BF114"/>
  <c r="BE114"/>
  <c r="T114"/>
  <c r="R114"/>
  <c r="P114"/>
  <c r="BK114"/>
  <c r="J114"/>
  <c r="BI113"/>
  <c r="BH113"/>
  <c r="BG113"/>
  <c r="BF113"/>
  <c r="BE113"/>
  <c r="T113"/>
  <c r="R113"/>
  <c r="P113"/>
  <c r="BK113"/>
  <c r="J113"/>
  <c r="BI112"/>
  <c r="BH112"/>
  <c r="BG112"/>
  <c r="BF112"/>
  <c r="BE112"/>
  <c r="T112"/>
  <c r="R112"/>
  <c r="P112"/>
  <c r="BK112"/>
  <c r="J112"/>
  <c r="BI111"/>
  <c r="BH111"/>
  <c r="BG111"/>
  <c r="BF111"/>
  <c r="BE111"/>
  <c r="T111"/>
  <c r="R111"/>
  <c r="P111"/>
  <c r="BK111"/>
  <c r="J111"/>
  <c r="BI110"/>
  <c r="BH110"/>
  <c r="BG110"/>
  <c r="BF110"/>
  <c r="BE110"/>
  <c r="T110"/>
  <c r="R110"/>
  <c r="P110"/>
  <c r="BK110"/>
  <c r="J110"/>
  <c r="BI109"/>
  <c r="BH109"/>
  <c r="BG109"/>
  <c r="BF109"/>
  <c r="BE109"/>
  <c r="T109"/>
  <c r="R109"/>
  <c r="P109"/>
  <c r="BK109"/>
  <c r="J109"/>
  <c r="BI108"/>
  <c r="BH108"/>
  <c r="BG108"/>
  <c r="BF108"/>
  <c r="BE108"/>
  <c r="T108"/>
  <c r="R108"/>
  <c r="P108"/>
  <c r="BK108"/>
  <c r="J108"/>
  <c r="BI107"/>
  <c r="BH107"/>
  <c r="BG107"/>
  <c r="BF107"/>
  <c r="BE107"/>
  <c r="T107"/>
  <c r="R107"/>
  <c r="P107"/>
  <c r="BK107"/>
  <c r="J107"/>
  <c r="BI106"/>
  <c r="BH106"/>
  <c r="BG106"/>
  <c r="BF106"/>
  <c r="BE106"/>
  <c r="T106"/>
  <c r="T105" s="1"/>
  <c r="R106"/>
  <c r="R105" s="1"/>
  <c r="P106"/>
  <c r="P105" s="1"/>
  <c r="BK106"/>
  <c r="BK105" s="1"/>
  <c r="J105" s="1"/>
  <c r="J60" s="1"/>
  <c r="J106"/>
  <c r="BI104"/>
  <c r="BH104"/>
  <c r="BG104"/>
  <c r="BF104"/>
  <c r="T104"/>
  <c r="R104"/>
  <c r="P104"/>
  <c r="BK104"/>
  <c r="J104"/>
  <c r="BE104" s="1"/>
  <c r="BI103"/>
  <c r="BH103"/>
  <c r="BG103"/>
  <c r="BF103"/>
  <c r="T103"/>
  <c r="R103"/>
  <c r="P103"/>
  <c r="BK103"/>
  <c r="J103"/>
  <c r="BE103" s="1"/>
  <c r="BI102"/>
  <c r="BH102"/>
  <c r="BG102"/>
  <c r="BF102"/>
  <c r="T102"/>
  <c r="R102"/>
  <c r="P102"/>
  <c r="BK102"/>
  <c r="J102"/>
  <c r="BE102" s="1"/>
  <c r="BI101"/>
  <c r="BH101"/>
  <c r="BG101"/>
  <c r="BF101"/>
  <c r="T101"/>
  <c r="T100" s="1"/>
  <c r="R101"/>
  <c r="R100" s="1"/>
  <c r="P101"/>
  <c r="P100" s="1"/>
  <c r="BK101"/>
  <c r="BK100" s="1"/>
  <c r="J100" s="1"/>
  <c r="J59" s="1"/>
  <c r="J101"/>
  <c r="BE101" s="1"/>
  <c r="BI99"/>
  <c r="BH99"/>
  <c r="BG99"/>
  <c r="BF99"/>
  <c r="BE99"/>
  <c r="T99"/>
  <c r="R99"/>
  <c r="P99"/>
  <c r="BK99"/>
  <c r="J99"/>
  <c r="BI98"/>
  <c r="BH98"/>
  <c r="BG98"/>
  <c r="BF98"/>
  <c r="BE98"/>
  <c r="T98"/>
  <c r="R98"/>
  <c r="P98"/>
  <c r="BK98"/>
  <c r="J98"/>
  <c r="BI97"/>
  <c r="BH97"/>
  <c r="BG97"/>
  <c r="BF97"/>
  <c r="BE97"/>
  <c r="T97"/>
  <c r="R97"/>
  <c r="P97"/>
  <c r="BK97"/>
  <c r="J97"/>
  <c r="BI96"/>
  <c r="BH96"/>
  <c r="BG96"/>
  <c r="BF96"/>
  <c r="BE96"/>
  <c r="T96"/>
  <c r="R96"/>
  <c r="P96"/>
  <c r="BK96"/>
  <c r="J96"/>
  <c r="BI95"/>
  <c r="BH95"/>
  <c r="BG95"/>
  <c r="BF95"/>
  <c r="BE95"/>
  <c r="T95"/>
  <c r="R95"/>
  <c r="P95"/>
  <c r="BK95"/>
  <c r="J95"/>
  <c r="BI94"/>
  <c r="BH94"/>
  <c r="BG94"/>
  <c r="BF94"/>
  <c r="BE94"/>
  <c r="T94"/>
  <c r="R94"/>
  <c r="P94"/>
  <c r="BK94"/>
  <c r="J94"/>
  <c r="BI93"/>
  <c r="BH93"/>
  <c r="BG93"/>
  <c r="BF93"/>
  <c r="BE93"/>
  <c r="T93"/>
  <c r="R93"/>
  <c r="P93"/>
  <c r="BK93"/>
  <c r="J93"/>
  <c r="BI92"/>
  <c r="BH92"/>
  <c r="BG92"/>
  <c r="BF92"/>
  <c r="BE92"/>
  <c r="T92"/>
  <c r="R92"/>
  <c r="P92"/>
  <c r="BK92"/>
  <c r="J92"/>
  <c r="BI91"/>
  <c r="BH91"/>
  <c r="BG91"/>
  <c r="BF91"/>
  <c r="BE91"/>
  <c r="T91"/>
  <c r="R91"/>
  <c r="P91"/>
  <c r="BK91"/>
  <c r="J91"/>
  <c r="BI90"/>
  <c r="BH90"/>
  <c r="BG90"/>
  <c r="BF90"/>
  <c r="BE90"/>
  <c r="T90"/>
  <c r="R90"/>
  <c r="P90"/>
  <c r="BK90"/>
  <c r="J90"/>
  <c r="BI89"/>
  <c r="BH89"/>
  <c r="BG89"/>
  <c r="BF89"/>
  <c r="BE89"/>
  <c r="T89"/>
  <c r="R89"/>
  <c r="P89"/>
  <c r="BK89"/>
  <c r="J89"/>
  <c r="BI88"/>
  <c r="BH88"/>
  <c r="BG88"/>
  <c r="BF88"/>
  <c r="BE88"/>
  <c r="T88"/>
  <c r="R88"/>
  <c r="P88"/>
  <c r="BK88"/>
  <c r="J88"/>
  <c r="BI87"/>
  <c r="F34" s="1"/>
  <c r="BD54" i="1" s="1"/>
  <c r="BH87" i="4"/>
  <c r="F33" s="1"/>
  <c r="BC54" i="1" s="1"/>
  <c r="BG87" i="4"/>
  <c r="F32" s="1"/>
  <c r="BB54" i="1" s="1"/>
  <c r="BF87" i="4"/>
  <c r="F31" s="1"/>
  <c r="BA54" i="1" s="1"/>
  <c r="BE87" i="4"/>
  <c r="F30" s="1"/>
  <c r="AZ54" i="1" s="1"/>
  <c r="T87" i="4"/>
  <c r="T86" s="1"/>
  <c r="T85" s="1"/>
  <c r="R87"/>
  <c r="R86" s="1"/>
  <c r="P87"/>
  <c r="P86" s="1"/>
  <c r="P85" s="1"/>
  <c r="BK87"/>
  <c r="BK86" s="1"/>
  <c r="J87"/>
  <c r="J80"/>
  <c r="F80"/>
  <c r="F78"/>
  <c r="E76"/>
  <c r="E74"/>
  <c r="J51"/>
  <c r="F51"/>
  <c r="F49"/>
  <c r="E47"/>
  <c r="J18"/>
  <c r="E18"/>
  <c r="F81" s="1"/>
  <c r="J17"/>
  <c r="J12"/>
  <c r="J78" s="1"/>
  <c r="E7"/>
  <c r="E45" s="1"/>
  <c r="AY53" i="1"/>
  <c r="AX53"/>
  <c r="BI289" i="3"/>
  <c r="BH289"/>
  <c r="BG289"/>
  <c r="BF289"/>
  <c r="BE289"/>
  <c r="T289"/>
  <c r="R289"/>
  <c r="P289"/>
  <c r="BK289"/>
  <c r="J289"/>
  <c r="BI287"/>
  <c r="BH287"/>
  <c r="BG287"/>
  <c r="BF287"/>
  <c r="BE287"/>
  <c r="T287"/>
  <c r="R287"/>
  <c r="P287"/>
  <c r="BK287"/>
  <c r="J287"/>
  <c r="BI286"/>
  <c r="BH286"/>
  <c r="BG286"/>
  <c r="BF286"/>
  <c r="BE286"/>
  <c r="T286"/>
  <c r="R286"/>
  <c r="P286"/>
  <c r="BK286"/>
  <c r="J286"/>
  <c r="BI284"/>
  <c r="BH284"/>
  <c r="BG284"/>
  <c r="BF284"/>
  <c r="BE284"/>
  <c r="T284"/>
  <c r="R284"/>
  <c r="P284"/>
  <c r="BK284"/>
  <c r="J284"/>
  <c r="BI282"/>
  <c r="BH282"/>
  <c r="BG282"/>
  <c r="BF282"/>
  <c r="BE282"/>
  <c r="T282"/>
  <c r="T281" s="1"/>
  <c r="R282"/>
  <c r="R281" s="1"/>
  <c r="P282"/>
  <c r="P281" s="1"/>
  <c r="BK282"/>
  <c r="BK281" s="1"/>
  <c r="J281" s="1"/>
  <c r="J75" s="1"/>
  <c r="J282"/>
  <c r="BI279"/>
  <c r="BH279"/>
  <c r="BG279"/>
  <c r="BF279"/>
  <c r="T279"/>
  <c r="R279"/>
  <c r="P279"/>
  <c r="BK279"/>
  <c r="J279"/>
  <c r="BE279" s="1"/>
  <c r="BI278"/>
  <c r="BH278"/>
  <c r="BG278"/>
  <c r="BF278"/>
  <c r="T278"/>
  <c r="R278"/>
  <c r="P278"/>
  <c r="BK278"/>
  <c r="J278"/>
  <c r="BE278" s="1"/>
  <c r="BI275"/>
  <c r="BH275"/>
  <c r="BG275"/>
  <c r="BF275"/>
  <c r="T275"/>
  <c r="R275"/>
  <c r="P275"/>
  <c r="BK275"/>
  <c r="J275"/>
  <c r="BE275" s="1"/>
  <c r="BI269"/>
  <c r="BH269"/>
  <c r="BG269"/>
  <c r="BF269"/>
  <c r="T269"/>
  <c r="T268" s="1"/>
  <c r="R269"/>
  <c r="R268" s="1"/>
  <c r="P269"/>
  <c r="P268" s="1"/>
  <c r="BK269"/>
  <c r="BK268" s="1"/>
  <c r="J268" s="1"/>
  <c r="J74" s="1"/>
  <c r="J269"/>
  <c r="BE269" s="1"/>
  <c r="BI267"/>
  <c r="BH267"/>
  <c r="BG267"/>
  <c r="BF267"/>
  <c r="BE267"/>
  <c r="T267"/>
  <c r="R267"/>
  <c r="P267"/>
  <c r="BK267"/>
  <c r="J267"/>
  <c r="BI266"/>
  <c r="BH266"/>
  <c r="BG266"/>
  <c r="BF266"/>
  <c r="BE266"/>
  <c r="T266"/>
  <c r="R266"/>
  <c r="P266"/>
  <c r="BK266"/>
  <c r="J266"/>
  <c r="BI262"/>
  <c r="BH262"/>
  <c r="BG262"/>
  <c r="BF262"/>
  <c r="BE262"/>
  <c r="T262"/>
  <c r="R262"/>
  <c r="P262"/>
  <c r="BK262"/>
  <c r="J262"/>
  <c r="BI260"/>
  <c r="BH260"/>
  <c r="BG260"/>
  <c r="BF260"/>
  <c r="BE260"/>
  <c r="T260"/>
  <c r="T259" s="1"/>
  <c r="R260"/>
  <c r="R259" s="1"/>
  <c r="P260"/>
  <c r="P259" s="1"/>
  <c r="BK260"/>
  <c r="BK259" s="1"/>
  <c r="J259" s="1"/>
  <c r="J73" s="1"/>
  <c r="J260"/>
  <c r="BI258"/>
  <c r="BH258"/>
  <c r="BG258"/>
  <c r="BF258"/>
  <c r="T258"/>
  <c r="R258"/>
  <c r="P258"/>
  <c r="BK258"/>
  <c r="J258"/>
  <c r="BE258" s="1"/>
  <c r="BI256"/>
  <c r="BH256"/>
  <c r="BG256"/>
  <c r="BF256"/>
  <c r="T256"/>
  <c r="R256"/>
  <c r="P256"/>
  <c r="BK256"/>
  <c r="J256"/>
  <c r="BE256" s="1"/>
  <c r="BI255"/>
  <c r="BH255"/>
  <c r="BG255"/>
  <c r="BF255"/>
  <c r="T255"/>
  <c r="R255"/>
  <c r="P255"/>
  <c r="BK255"/>
  <c r="J255"/>
  <c r="BE255" s="1"/>
  <c r="BI253"/>
  <c r="BH253"/>
  <c r="BG253"/>
  <c r="BF253"/>
  <c r="T253"/>
  <c r="R253"/>
  <c r="P253"/>
  <c r="BK253"/>
  <c r="J253"/>
  <c r="BE253" s="1"/>
  <c r="BI251"/>
  <c r="BH251"/>
  <c r="BG251"/>
  <c r="BF251"/>
  <c r="T251"/>
  <c r="R251"/>
  <c r="P251"/>
  <c r="BK251"/>
  <c r="J251"/>
  <c r="BE251" s="1"/>
  <c r="BI250"/>
  <c r="BH250"/>
  <c r="BG250"/>
  <c r="BF250"/>
  <c r="T250"/>
  <c r="R250"/>
  <c r="P250"/>
  <c r="BK250"/>
  <c r="J250"/>
  <c r="BE250" s="1"/>
  <c r="BI249"/>
  <c r="BH249"/>
  <c r="BG249"/>
  <c r="BF249"/>
  <c r="BE249"/>
  <c r="T249"/>
  <c r="R249"/>
  <c r="P249"/>
  <c r="BK249"/>
  <c r="J249"/>
  <c r="BI247"/>
  <c r="BH247"/>
  <c r="BG247"/>
  <c r="BF247"/>
  <c r="T247"/>
  <c r="R247"/>
  <c r="P247"/>
  <c r="BK247"/>
  <c r="J247"/>
  <c r="BE247" s="1"/>
  <c r="BI245"/>
  <c r="BH245"/>
  <c r="BG245"/>
  <c r="BF245"/>
  <c r="BE245"/>
  <c r="T245"/>
  <c r="R245"/>
  <c r="P245"/>
  <c r="BK245"/>
  <c r="J245"/>
  <c r="BI243"/>
  <c r="BH243"/>
  <c r="BG243"/>
  <c r="BF243"/>
  <c r="T243"/>
  <c r="R243"/>
  <c r="P243"/>
  <c r="BK243"/>
  <c r="J243"/>
  <c r="BE243" s="1"/>
  <c r="BI241"/>
  <c r="BH241"/>
  <c r="BG241"/>
  <c r="BF241"/>
  <c r="BE241"/>
  <c r="T241"/>
  <c r="T240" s="1"/>
  <c r="R241"/>
  <c r="R240" s="1"/>
  <c r="P241"/>
  <c r="P240" s="1"/>
  <c r="BK241"/>
  <c r="BK240" s="1"/>
  <c r="J240" s="1"/>
  <c r="J72" s="1"/>
  <c r="J241"/>
  <c r="BI239"/>
  <c r="BH239"/>
  <c r="BG239"/>
  <c r="BF239"/>
  <c r="BE239"/>
  <c r="T239"/>
  <c r="R239"/>
  <c r="P239"/>
  <c r="BK239"/>
  <c r="J239"/>
  <c r="BI236"/>
  <c r="BH236"/>
  <c r="BG236"/>
  <c r="BF236"/>
  <c r="T236"/>
  <c r="T235" s="1"/>
  <c r="R236"/>
  <c r="R235" s="1"/>
  <c r="P236"/>
  <c r="P235" s="1"/>
  <c r="BK236"/>
  <c r="BK235" s="1"/>
  <c r="J235" s="1"/>
  <c r="J71" s="1"/>
  <c r="J236"/>
  <c r="BE236" s="1"/>
  <c r="BI234"/>
  <c r="BH234"/>
  <c r="BG234"/>
  <c r="BF234"/>
  <c r="BE234"/>
  <c r="T234"/>
  <c r="R234"/>
  <c r="P234"/>
  <c r="BK234"/>
  <c r="J234"/>
  <c r="BI233"/>
  <c r="BH233"/>
  <c r="BG233"/>
  <c r="BF233"/>
  <c r="T233"/>
  <c r="R233"/>
  <c r="P233"/>
  <c r="BK233"/>
  <c r="J233"/>
  <c r="BE233" s="1"/>
  <c r="BI232"/>
  <c r="BH232"/>
  <c r="BG232"/>
  <c r="BF232"/>
  <c r="BE232"/>
  <c r="T232"/>
  <c r="R232"/>
  <c r="P232"/>
  <c r="BK232"/>
  <c r="J232"/>
  <c r="BI230"/>
  <c r="BH230"/>
  <c r="BG230"/>
  <c r="BF230"/>
  <c r="T230"/>
  <c r="R230"/>
  <c r="P230"/>
  <c r="BK230"/>
  <c r="J230"/>
  <c r="BE230" s="1"/>
  <c r="BI228"/>
  <c r="BH228"/>
  <c r="BG228"/>
  <c r="BF228"/>
  <c r="BE228"/>
  <c r="T228"/>
  <c r="R228"/>
  <c r="P228"/>
  <c r="BK228"/>
  <c r="J228"/>
  <c r="BI226"/>
  <c r="BH226"/>
  <c r="BG226"/>
  <c r="BF226"/>
  <c r="T226"/>
  <c r="R226"/>
  <c r="P226"/>
  <c r="BK226"/>
  <c r="J226"/>
  <c r="BE226" s="1"/>
  <c r="BI224"/>
  <c r="BH224"/>
  <c r="BG224"/>
  <c r="BF224"/>
  <c r="BE224"/>
  <c r="T224"/>
  <c r="R224"/>
  <c r="P224"/>
  <c r="BK224"/>
  <c r="J224"/>
  <c r="BI222"/>
  <c r="BH222"/>
  <c r="BG222"/>
  <c r="BF222"/>
  <c r="T222"/>
  <c r="R222"/>
  <c r="P222"/>
  <c r="BK222"/>
  <c r="J222"/>
  <c r="BE222" s="1"/>
  <c r="BI220"/>
  <c r="BH220"/>
  <c r="BG220"/>
  <c r="BF220"/>
  <c r="BE220"/>
  <c r="T220"/>
  <c r="R220"/>
  <c r="P220"/>
  <c r="BK220"/>
  <c r="J220"/>
  <c r="BI219"/>
  <c r="BH219"/>
  <c r="BG219"/>
  <c r="BF219"/>
  <c r="BE219"/>
  <c r="T219"/>
  <c r="R219"/>
  <c r="P219"/>
  <c r="BK219"/>
  <c r="J219"/>
  <c r="BI217"/>
  <c r="BH217"/>
  <c r="BG217"/>
  <c r="BF217"/>
  <c r="BE217"/>
  <c r="T217"/>
  <c r="T216" s="1"/>
  <c r="R217"/>
  <c r="R216" s="1"/>
  <c r="P217"/>
  <c r="P216" s="1"/>
  <c r="BK217"/>
  <c r="BK216" s="1"/>
  <c r="J216" s="1"/>
  <c r="J70" s="1"/>
  <c r="J217"/>
  <c r="BI215"/>
  <c r="BH215"/>
  <c r="BG215"/>
  <c r="BF215"/>
  <c r="T215"/>
  <c r="R215"/>
  <c r="P215"/>
  <c r="BK215"/>
  <c r="J215"/>
  <c r="BE215" s="1"/>
  <c r="BI214"/>
  <c r="BH214"/>
  <c r="BG214"/>
  <c r="BF214"/>
  <c r="T214"/>
  <c r="R214"/>
  <c r="P214"/>
  <c r="BK214"/>
  <c r="J214"/>
  <c r="BE214" s="1"/>
  <c r="BI213"/>
  <c r="BH213"/>
  <c r="BG213"/>
  <c r="BF213"/>
  <c r="T213"/>
  <c r="R213"/>
  <c r="P213"/>
  <c r="BK213"/>
  <c r="J213"/>
  <c r="BE213" s="1"/>
  <c r="BI212"/>
  <c r="BH212"/>
  <c r="BG212"/>
  <c r="BF212"/>
  <c r="T212"/>
  <c r="R212"/>
  <c r="P212"/>
  <c r="BK212"/>
  <c r="J212"/>
  <c r="BE212" s="1"/>
  <c r="BI211"/>
  <c r="BH211"/>
  <c r="BG211"/>
  <c r="BF211"/>
  <c r="BE211"/>
  <c r="T211"/>
  <c r="R211"/>
  <c r="P211"/>
  <c r="BK211"/>
  <c r="J211"/>
  <c r="BI210"/>
  <c r="BH210"/>
  <c r="BG210"/>
  <c r="BF210"/>
  <c r="T210"/>
  <c r="R210"/>
  <c r="P210"/>
  <c r="BK210"/>
  <c r="J210"/>
  <c r="BE210" s="1"/>
  <c r="BI209"/>
  <c r="BH209"/>
  <c r="BG209"/>
  <c r="BF209"/>
  <c r="BE209"/>
  <c r="T209"/>
  <c r="R209"/>
  <c r="P209"/>
  <c r="BK209"/>
  <c r="J209"/>
  <c r="BI208"/>
  <c r="BH208"/>
  <c r="BG208"/>
  <c r="BF208"/>
  <c r="T208"/>
  <c r="R208"/>
  <c r="P208"/>
  <c r="BK208"/>
  <c r="J208"/>
  <c r="BE208" s="1"/>
  <c r="BI207"/>
  <c r="BH207"/>
  <c r="BG207"/>
  <c r="BF207"/>
  <c r="BE207"/>
  <c r="T207"/>
  <c r="R207"/>
  <c r="P207"/>
  <c r="BK207"/>
  <c r="J207"/>
  <c r="BI206"/>
  <c r="BH206"/>
  <c r="BG206"/>
  <c r="BF206"/>
  <c r="T206"/>
  <c r="R206"/>
  <c r="P206"/>
  <c r="BK206"/>
  <c r="J206"/>
  <c r="BE206" s="1"/>
  <c r="BI205"/>
  <c r="BH205"/>
  <c r="BG205"/>
  <c r="BF205"/>
  <c r="BE205"/>
  <c r="T205"/>
  <c r="R205"/>
  <c r="P205"/>
  <c r="BK205"/>
  <c r="J205"/>
  <c r="BI204"/>
  <c r="BH204"/>
  <c r="BG204"/>
  <c r="BF204"/>
  <c r="T204"/>
  <c r="R204"/>
  <c r="P204"/>
  <c r="BK204"/>
  <c r="J204"/>
  <c r="BE204" s="1"/>
  <c r="BI203"/>
  <c r="BH203"/>
  <c r="BG203"/>
  <c r="BF203"/>
  <c r="BE203"/>
  <c r="T203"/>
  <c r="R203"/>
  <c r="P203"/>
  <c r="BK203"/>
  <c r="J203"/>
  <c r="BI202"/>
  <c r="BH202"/>
  <c r="BG202"/>
  <c r="BF202"/>
  <c r="T202"/>
  <c r="R202"/>
  <c r="P202"/>
  <c r="BK202"/>
  <c r="J202"/>
  <c r="BE202" s="1"/>
  <c r="BI201"/>
  <c r="BH201"/>
  <c r="BG201"/>
  <c r="BF201"/>
  <c r="BE201"/>
  <c r="T201"/>
  <c r="R201"/>
  <c r="P201"/>
  <c r="BK201"/>
  <c r="J201"/>
  <c r="BI200"/>
  <c r="BH200"/>
  <c r="BG200"/>
  <c r="BF200"/>
  <c r="T200"/>
  <c r="R200"/>
  <c r="P200"/>
  <c r="BK200"/>
  <c r="J200"/>
  <c r="BE200" s="1"/>
  <c r="BI199"/>
  <c r="BH199"/>
  <c r="BG199"/>
  <c r="BF199"/>
  <c r="BE199"/>
  <c r="T199"/>
  <c r="R199"/>
  <c r="P199"/>
  <c r="BK199"/>
  <c r="J199"/>
  <c r="BI198"/>
  <c r="BH198"/>
  <c r="BG198"/>
  <c r="BF198"/>
  <c r="BE198"/>
  <c r="T198"/>
  <c r="R198"/>
  <c r="P198"/>
  <c r="BK198"/>
  <c r="J198"/>
  <c r="BI197"/>
  <c r="BH197"/>
  <c r="BG197"/>
  <c r="BF197"/>
  <c r="BE197"/>
  <c r="T197"/>
  <c r="R197"/>
  <c r="P197"/>
  <c r="BK197"/>
  <c r="J197"/>
  <c r="BI196"/>
  <c r="BH196"/>
  <c r="BG196"/>
  <c r="BF196"/>
  <c r="BE196"/>
  <c r="T196"/>
  <c r="R196"/>
  <c r="P196"/>
  <c r="BK196"/>
  <c r="J196"/>
  <c r="BI195"/>
  <c r="BH195"/>
  <c r="BG195"/>
  <c r="BF195"/>
  <c r="BE195"/>
  <c r="T195"/>
  <c r="R195"/>
  <c r="P195"/>
  <c r="BK195"/>
  <c r="J195"/>
  <c r="BI194"/>
  <c r="BH194"/>
  <c r="BG194"/>
  <c r="BF194"/>
  <c r="BE194"/>
  <c r="T194"/>
  <c r="R194"/>
  <c r="P194"/>
  <c r="BK194"/>
  <c r="J194"/>
  <c r="BI192"/>
  <c r="BH192"/>
  <c r="BG192"/>
  <c r="BF192"/>
  <c r="BE192"/>
  <c r="T192"/>
  <c r="T191" s="1"/>
  <c r="R192"/>
  <c r="R191" s="1"/>
  <c r="P192"/>
  <c r="P191" s="1"/>
  <c r="BK192"/>
  <c r="BK191" s="1"/>
  <c r="J191" s="1"/>
  <c r="J69" s="1"/>
  <c r="J192"/>
  <c r="BI190"/>
  <c r="BH190"/>
  <c r="BG190"/>
  <c r="BF190"/>
  <c r="T190"/>
  <c r="R190"/>
  <c r="P190"/>
  <c r="BK190"/>
  <c r="J190"/>
  <c r="BE190" s="1"/>
  <c r="BI188"/>
  <c r="BH188"/>
  <c r="BG188"/>
  <c r="BF188"/>
  <c r="T188"/>
  <c r="R188"/>
  <c r="P188"/>
  <c r="BK188"/>
  <c r="J188"/>
  <c r="BE188" s="1"/>
  <c r="BI186"/>
  <c r="BH186"/>
  <c r="BG186"/>
  <c r="BF186"/>
  <c r="T186"/>
  <c r="R186"/>
  <c r="P186"/>
  <c r="BK186"/>
  <c r="J186"/>
  <c r="BE186" s="1"/>
  <c r="BI184"/>
  <c r="BH184"/>
  <c r="BG184"/>
  <c r="BF184"/>
  <c r="BE184"/>
  <c r="T184"/>
  <c r="T183" s="1"/>
  <c r="R184"/>
  <c r="R183" s="1"/>
  <c r="R182" s="1"/>
  <c r="P184"/>
  <c r="P183" s="1"/>
  <c r="BK184"/>
  <c r="BK183" s="1"/>
  <c r="J184"/>
  <c r="BI181"/>
  <c r="BH181"/>
  <c r="BG181"/>
  <c r="BF181"/>
  <c r="BE181"/>
  <c r="T181"/>
  <c r="T180" s="1"/>
  <c r="R181"/>
  <c r="R180" s="1"/>
  <c r="P181"/>
  <c r="P180" s="1"/>
  <c r="BK181"/>
  <c r="BK180" s="1"/>
  <c r="J180" s="1"/>
  <c r="J66" s="1"/>
  <c r="J181"/>
  <c r="BI179"/>
  <c r="BH179"/>
  <c r="BG179"/>
  <c r="BF179"/>
  <c r="BE179"/>
  <c r="T179"/>
  <c r="R179"/>
  <c r="P179"/>
  <c r="BK179"/>
  <c r="J179"/>
  <c r="BI177"/>
  <c r="BH177"/>
  <c r="BG177"/>
  <c r="BF177"/>
  <c r="T177"/>
  <c r="R177"/>
  <c r="P177"/>
  <c r="BK177"/>
  <c r="J177"/>
  <c r="BE177" s="1"/>
  <c r="BI176"/>
  <c r="BH176"/>
  <c r="BG176"/>
  <c r="BF176"/>
  <c r="BE176"/>
  <c r="T176"/>
  <c r="R176"/>
  <c r="P176"/>
  <c r="BK176"/>
  <c r="J176"/>
  <c r="BI175"/>
  <c r="BH175"/>
  <c r="BG175"/>
  <c r="BF175"/>
  <c r="BE175"/>
  <c r="T175"/>
  <c r="T174" s="1"/>
  <c r="R175"/>
  <c r="R174" s="1"/>
  <c r="P175"/>
  <c r="P174" s="1"/>
  <c r="BK175"/>
  <c r="BK174" s="1"/>
  <c r="J174" s="1"/>
  <c r="J65" s="1"/>
  <c r="J175"/>
  <c r="BI172"/>
  <c r="BH172"/>
  <c r="BG172"/>
  <c r="BF172"/>
  <c r="T172"/>
  <c r="R172"/>
  <c r="P172"/>
  <c r="BK172"/>
  <c r="J172"/>
  <c r="BE172" s="1"/>
  <c r="BI171"/>
  <c r="BH171"/>
  <c r="BG171"/>
  <c r="BF171"/>
  <c r="T171"/>
  <c r="R171"/>
  <c r="P171"/>
  <c r="BK171"/>
  <c r="J171"/>
  <c r="BE171" s="1"/>
  <c r="BI169"/>
  <c r="BH169"/>
  <c r="BG169"/>
  <c r="BF169"/>
  <c r="BE169"/>
  <c r="T169"/>
  <c r="R169"/>
  <c r="P169"/>
  <c r="BK169"/>
  <c r="J169"/>
  <c r="BI167"/>
  <c r="BH167"/>
  <c r="BG167"/>
  <c r="BF167"/>
  <c r="T167"/>
  <c r="R167"/>
  <c r="P167"/>
  <c r="BK167"/>
  <c r="J167"/>
  <c r="BE167" s="1"/>
  <c r="BI165"/>
  <c r="BH165"/>
  <c r="BG165"/>
  <c r="BF165"/>
  <c r="BE165"/>
  <c r="T165"/>
  <c r="R165"/>
  <c r="P165"/>
  <c r="BK165"/>
  <c r="J165"/>
  <c r="BI162"/>
  <c r="BH162"/>
  <c r="BG162"/>
  <c r="BF162"/>
  <c r="T162"/>
  <c r="R162"/>
  <c r="P162"/>
  <c r="BK162"/>
  <c r="J162"/>
  <c r="BE162" s="1"/>
  <c r="BI160"/>
  <c r="BH160"/>
  <c r="BG160"/>
  <c r="BF160"/>
  <c r="BE160"/>
  <c r="T160"/>
  <c r="R160"/>
  <c r="P160"/>
  <c r="BK160"/>
  <c r="J160"/>
  <c r="BI158"/>
  <c r="BH158"/>
  <c r="BG158"/>
  <c r="BF158"/>
  <c r="T158"/>
  <c r="R158"/>
  <c r="P158"/>
  <c r="BK158"/>
  <c r="J158"/>
  <c r="BE158" s="1"/>
  <c r="BI156"/>
  <c r="BH156"/>
  <c r="BG156"/>
  <c r="BF156"/>
  <c r="BE156"/>
  <c r="T156"/>
  <c r="R156"/>
  <c r="P156"/>
  <c r="BK156"/>
  <c r="J156"/>
  <c r="BI154"/>
  <c r="BH154"/>
  <c r="BG154"/>
  <c r="BF154"/>
  <c r="T154"/>
  <c r="T153" s="1"/>
  <c r="R154"/>
  <c r="R153" s="1"/>
  <c r="P154"/>
  <c r="P153" s="1"/>
  <c r="BK154"/>
  <c r="BK153" s="1"/>
  <c r="J153" s="1"/>
  <c r="J64" s="1"/>
  <c r="J154"/>
  <c r="BE154" s="1"/>
  <c r="BI152"/>
  <c r="BH152"/>
  <c r="BG152"/>
  <c r="BF152"/>
  <c r="T152"/>
  <c r="R152"/>
  <c r="P152"/>
  <c r="BK152"/>
  <c r="J152"/>
  <c r="BE152" s="1"/>
  <c r="BI151"/>
  <c r="BH151"/>
  <c r="BG151"/>
  <c r="BF151"/>
  <c r="BE151"/>
  <c r="T151"/>
  <c r="R151"/>
  <c r="P151"/>
  <c r="BK151"/>
  <c r="J151"/>
  <c r="BI149"/>
  <c r="BH149"/>
  <c r="BG149"/>
  <c r="BF149"/>
  <c r="T149"/>
  <c r="R149"/>
  <c r="P149"/>
  <c r="BK149"/>
  <c r="J149"/>
  <c r="BE149" s="1"/>
  <c r="BI147"/>
  <c r="BH147"/>
  <c r="BG147"/>
  <c r="BF147"/>
  <c r="BE147"/>
  <c r="T147"/>
  <c r="T146" s="1"/>
  <c r="R147"/>
  <c r="R146" s="1"/>
  <c r="P147"/>
  <c r="P146" s="1"/>
  <c r="BK147"/>
  <c r="BK146" s="1"/>
  <c r="J146" s="1"/>
  <c r="J63" s="1"/>
  <c r="J147"/>
  <c r="BI144"/>
  <c r="BH144"/>
  <c r="BG144"/>
  <c r="BF144"/>
  <c r="T144"/>
  <c r="R144"/>
  <c r="P144"/>
  <c r="BK144"/>
  <c r="J144"/>
  <c r="BE144" s="1"/>
  <c r="BI141"/>
  <c r="BH141"/>
  <c r="BG141"/>
  <c r="BF141"/>
  <c r="BE141"/>
  <c r="T141"/>
  <c r="T140" s="1"/>
  <c r="R141"/>
  <c r="R140" s="1"/>
  <c r="P141"/>
  <c r="P140" s="1"/>
  <c r="BK141"/>
  <c r="BK140" s="1"/>
  <c r="J140" s="1"/>
  <c r="J62" s="1"/>
  <c r="J141"/>
  <c r="BI138"/>
  <c r="BH138"/>
  <c r="BG138"/>
  <c r="BF138"/>
  <c r="BE138"/>
  <c r="T138"/>
  <c r="R138"/>
  <c r="P138"/>
  <c r="BK138"/>
  <c r="J138"/>
  <c r="BI136"/>
  <c r="BH136"/>
  <c r="BG136"/>
  <c r="BF136"/>
  <c r="T136"/>
  <c r="T135" s="1"/>
  <c r="R136"/>
  <c r="R135" s="1"/>
  <c r="P136"/>
  <c r="P135" s="1"/>
  <c r="BK136"/>
  <c r="BK135" s="1"/>
  <c r="J135" s="1"/>
  <c r="J61" s="1"/>
  <c r="J136"/>
  <c r="BE136" s="1"/>
  <c r="BI132"/>
  <c r="BH132"/>
  <c r="BG132"/>
  <c r="BF132"/>
  <c r="BE132"/>
  <c r="T132"/>
  <c r="R132"/>
  <c r="P132"/>
  <c r="BK132"/>
  <c r="J132"/>
  <c r="BI129"/>
  <c r="BH129"/>
  <c r="BG129"/>
  <c r="BF129"/>
  <c r="T129"/>
  <c r="R129"/>
  <c r="P129"/>
  <c r="BK129"/>
  <c r="J129"/>
  <c r="BE129" s="1"/>
  <c r="BI127"/>
  <c r="BH127"/>
  <c r="BG127"/>
  <c r="BF127"/>
  <c r="BE127"/>
  <c r="T127"/>
  <c r="R127"/>
  <c r="P127"/>
  <c r="BK127"/>
  <c r="J127"/>
  <c r="BI124"/>
  <c r="BH124"/>
  <c r="BG124"/>
  <c r="BF124"/>
  <c r="T124"/>
  <c r="R124"/>
  <c r="P124"/>
  <c r="BK124"/>
  <c r="J124"/>
  <c r="BE124" s="1"/>
  <c r="BI122"/>
  <c r="BH122"/>
  <c r="BG122"/>
  <c r="BF122"/>
  <c r="BE122"/>
  <c r="T122"/>
  <c r="R122"/>
  <c r="P122"/>
  <c r="BK122"/>
  <c r="J122"/>
  <c r="BI120"/>
  <c r="BH120"/>
  <c r="BG120"/>
  <c r="BF120"/>
  <c r="BE120"/>
  <c r="T120"/>
  <c r="T119" s="1"/>
  <c r="R120"/>
  <c r="R119" s="1"/>
  <c r="P120"/>
  <c r="P119" s="1"/>
  <c r="BK120"/>
  <c r="BK119" s="1"/>
  <c r="J119" s="1"/>
  <c r="J60" s="1"/>
  <c r="J120"/>
  <c r="BI118"/>
  <c r="BH118"/>
  <c r="BG118"/>
  <c r="BF118"/>
  <c r="T118"/>
  <c r="R118"/>
  <c r="P118"/>
  <c r="BK118"/>
  <c r="J118"/>
  <c r="BE118" s="1"/>
  <c r="BI116"/>
  <c r="BH116"/>
  <c r="BG116"/>
  <c r="BF116"/>
  <c r="T116"/>
  <c r="R116"/>
  <c r="P116"/>
  <c r="BK116"/>
  <c r="J116"/>
  <c r="BE116" s="1"/>
  <c r="BI114"/>
  <c r="BH114"/>
  <c r="BG114"/>
  <c r="BF114"/>
  <c r="T114"/>
  <c r="T113" s="1"/>
  <c r="R114"/>
  <c r="R113" s="1"/>
  <c r="P114"/>
  <c r="P113" s="1"/>
  <c r="BK114"/>
  <c r="BK113" s="1"/>
  <c r="J113" s="1"/>
  <c r="J59" s="1"/>
  <c r="J114"/>
  <c r="BE114" s="1"/>
  <c r="BI111"/>
  <c r="BH111"/>
  <c r="BG111"/>
  <c r="BF111"/>
  <c r="BE111"/>
  <c r="T111"/>
  <c r="R111"/>
  <c r="P111"/>
  <c r="BK111"/>
  <c r="J111"/>
  <c r="BI109"/>
  <c r="BH109"/>
  <c r="BG109"/>
  <c r="BF109"/>
  <c r="BE109"/>
  <c r="T109"/>
  <c r="R109"/>
  <c r="P109"/>
  <c r="BK109"/>
  <c r="J109"/>
  <c r="BI107"/>
  <c r="BH107"/>
  <c r="BG107"/>
  <c r="BF107"/>
  <c r="BE107"/>
  <c r="T107"/>
  <c r="R107"/>
  <c r="P107"/>
  <c r="BK107"/>
  <c r="J107"/>
  <c r="BI105"/>
  <c r="BH105"/>
  <c r="BG105"/>
  <c r="BF105"/>
  <c r="BE105"/>
  <c r="T105"/>
  <c r="R105"/>
  <c r="P105"/>
  <c r="BK105"/>
  <c r="J105"/>
  <c r="BI102"/>
  <c r="BH102"/>
  <c r="BG102"/>
  <c r="BF102"/>
  <c r="BE102"/>
  <c r="T102"/>
  <c r="R102"/>
  <c r="P102"/>
  <c r="BK102"/>
  <c r="J102"/>
  <c r="BI100"/>
  <c r="BH100"/>
  <c r="BG100"/>
  <c r="BF100"/>
  <c r="BE100"/>
  <c r="T100"/>
  <c r="R100"/>
  <c r="P100"/>
  <c r="BK100"/>
  <c r="J100"/>
  <c r="BI98"/>
  <c r="F34" s="1"/>
  <c r="BD53" i="1" s="1"/>
  <c r="BH98" i="3"/>
  <c r="F33" s="1"/>
  <c r="BC53" i="1" s="1"/>
  <c r="BG98" i="3"/>
  <c r="F32" s="1"/>
  <c r="BB53" i="1" s="1"/>
  <c r="BF98" i="3"/>
  <c r="F31" s="1"/>
  <c r="BA53" i="1" s="1"/>
  <c r="BE98" i="3"/>
  <c r="F30" s="1"/>
  <c r="AZ53" i="1" s="1"/>
  <c r="T98" i="3"/>
  <c r="T97" s="1"/>
  <c r="R98"/>
  <c r="R97" s="1"/>
  <c r="P98"/>
  <c r="P97" s="1"/>
  <c r="BK98"/>
  <c r="BK97" s="1"/>
  <c r="J98"/>
  <c r="J91"/>
  <c r="F91"/>
  <c r="F89"/>
  <c r="E87"/>
  <c r="E85"/>
  <c r="J51"/>
  <c r="F51"/>
  <c r="F49"/>
  <c r="E47"/>
  <c r="J18"/>
  <c r="E18"/>
  <c r="F92" s="1"/>
  <c r="J17"/>
  <c r="J12"/>
  <c r="J89" s="1"/>
  <c r="E7"/>
  <c r="E45" s="1"/>
  <c r="AY52" i="1"/>
  <c r="AX52"/>
  <c r="BI1191" i="2"/>
  <c r="BH1191"/>
  <c r="BG1191"/>
  <c r="BF1191"/>
  <c r="BE1191"/>
  <c r="T1191"/>
  <c r="R1191"/>
  <c r="P1191"/>
  <c r="BK1191"/>
  <c r="J1191"/>
  <c r="BI1189"/>
  <c r="BH1189"/>
  <c r="BG1189"/>
  <c r="BF1189"/>
  <c r="BE1189"/>
  <c r="T1189"/>
  <c r="R1189"/>
  <c r="P1189"/>
  <c r="BK1189"/>
  <c r="J1189"/>
  <c r="BI1188"/>
  <c r="BH1188"/>
  <c r="BG1188"/>
  <c r="BF1188"/>
  <c r="BE1188"/>
  <c r="T1188"/>
  <c r="R1188"/>
  <c r="P1188"/>
  <c r="BK1188"/>
  <c r="J1188"/>
  <c r="BI1187"/>
  <c r="BH1187"/>
  <c r="BG1187"/>
  <c r="BF1187"/>
  <c r="BE1187"/>
  <c r="T1187"/>
  <c r="T1186" s="1"/>
  <c r="R1187"/>
  <c r="R1186" s="1"/>
  <c r="P1187"/>
  <c r="P1186" s="1"/>
  <c r="BK1187"/>
  <c r="BK1186" s="1"/>
  <c r="J1186" s="1"/>
  <c r="J89" s="1"/>
  <c r="J1187"/>
  <c r="BI1185"/>
  <c r="BH1185"/>
  <c r="BG1185"/>
  <c r="BF1185"/>
  <c r="T1185"/>
  <c r="R1185"/>
  <c r="P1185"/>
  <c r="BK1185"/>
  <c r="J1185"/>
  <c r="BE1185" s="1"/>
  <c r="BI1184"/>
  <c r="BH1184"/>
  <c r="BG1184"/>
  <c r="BF1184"/>
  <c r="T1184"/>
  <c r="T1183" s="1"/>
  <c r="T1182" s="1"/>
  <c r="R1184"/>
  <c r="R1183" s="1"/>
  <c r="R1182" s="1"/>
  <c r="P1184"/>
  <c r="P1183" s="1"/>
  <c r="BK1184"/>
  <c r="BK1183" s="1"/>
  <c r="J1184"/>
  <c r="BE1184" s="1"/>
  <c r="BI1181"/>
  <c r="BH1181"/>
  <c r="BG1181"/>
  <c r="BF1181"/>
  <c r="T1181"/>
  <c r="R1181"/>
  <c r="P1181"/>
  <c r="BK1181"/>
  <c r="J1181"/>
  <c r="BE1181" s="1"/>
  <c r="BI1180"/>
  <c r="BH1180"/>
  <c r="BG1180"/>
  <c r="BF1180"/>
  <c r="BE1180"/>
  <c r="T1180"/>
  <c r="R1180"/>
  <c r="P1180"/>
  <c r="BK1180"/>
  <c r="J1180"/>
  <c r="BI1178"/>
  <c r="BH1178"/>
  <c r="BG1178"/>
  <c r="BF1178"/>
  <c r="T1178"/>
  <c r="R1178"/>
  <c r="P1178"/>
  <c r="BK1178"/>
  <c r="J1178"/>
  <c r="BE1178" s="1"/>
  <c r="BI1176"/>
  <c r="BH1176"/>
  <c r="BG1176"/>
  <c r="BF1176"/>
  <c r="BE1176"/>
  <c r="T1176"/>
  <c r="R1176"/>
  <c r="P1176"/>
  <c r="BK1176"/>
  <c r="J1176"/>
  <c r="BI1175"/>
  <c r="BH1175"/>
  <c r="BG1175"/>
  <c r="BF1175"/>
  <c r="BE1175"/>
  <c r="T1175"/>
  <c r="T1174" s="1"/>
  <c r="R1175"/>
  <c r="R1174" s="1"/>
  <c r="P1175"/>
  <c r="P1174" s="1"/>
  <c r="BK1175"/>
  <c r="BK1174" s="1"/>
  <c r="J1174" s="1"/>
  <c r="J86" s="1"/>
  <c r="J1175"/>
  <c r="BI1172"/>
  <c r="BH1172"/>
  <c r="BG1172"/>
  <c r="BF1172"/>
  <c r="T1172"/>
  <c r="R1172"/>
  <c r="P1172"/>
  <c r="BK1172"/>
  <c r="J1172"/>
  <c r="BE1172" s="1"/>
  <c r="BI1171"/>
  <c r="BH1171"/>
  <c r="BG1171"/>
  <c r="BF1171"/>
  <c r="T1171"/>
  <c r="R1171"/>
  <c r="P1171"/>
  <c r="BK1171"/>
  <c r="J1171"/>
  <c r="BE1171" s="1"/>
  <c r="BI1167"/>
  <c r="BH1167"/>
  <c r="BG1167"/>
  <c r="BF1167"/>
  <c r="T1167"/>
  <c r="R1167"/>
  <c r="P1167"/>
  <c r="BK1167"/>
  <c r="J1167"/>
  <c r="BE1167" s="1"/>
  <c r="BI1165"/>
  <c r="BH1165"/>
  <c r="BG1165"/>
  <c r="BF1165"/>
  <c r="BE1165"/>
  <c r="T1165"/>
  <c r="T1164" s="1"/>
  <c r="R1165"/>
  <c r="R1164" s="1"/>
  <c r="P1165"/>
  <c r="P1164" s="1"/>
  <c r="BK1165"/>
  <c r="BK1164" s="1"/>
  <c r="J1164" s="1"/>
  <c r="J85" s="1"/>
  <c r="J1165"/>
  <c r="BI1157"/>
  <c r="BH1157"/>
  <c r="BG1157"/>
  <c r="BF1157"/>
  <c r="T1157"/>
  <c r="T1156" s="1"/>
  <c r="R1157"/>
  <c r="R1156" s="1"/>
  <c r="P1157"/>
  <c r="P1156" s="1"/>
  <c r="BK1157"/>
  <c r="BK1156" s="1"/>
  <c r="J1156" s="1"/>
  <c r="J84" s="1"/>
  <c r="J1157"/>
  <c r="BE1157" s="1"/>
  <c r="BI1155"/>
  <c r="BH1155"/>
  <c r="BG1155"/>
  <c r="BF1155"/>
  <c r="T1155"/>
  <c r="R1155"/>
  <c r="P1155"/>
  <c r="BK1155"/>
  <c r="J1155"/>
  <c r="BE1155" s="1"/>
  <c r="BI1145"/>
  <c r="BH1145"/>
  <c r="BG1145"/>
  <c r="BF1145"/>
  <c r="BE1145"/>
  <c r="T1145"/>
  <c r="R1145"/>
  <c r="P1145"/>
  <c r="BK1145"/>
  <c r="J1145"/>
  <c r="BI1144"/>
  <c r="BH1144"/>
  <c r="BG1144"/>
  <c r="BF1144"/>
  <c r="BE1144"/>
  <c r="T1144"/>
  <c r="R1144"/>
  <c r="P1144"/>
  <c r="BK1144"/>
  <c r="J1144"/>
  <c r="BI1132"/>
  <c r="BH1132"/>
  <c r="BG1132"/>
  <c r="BF1132"/>
  <c r="BE1132"/>
  <c r="T1132"/>
  <c r="R1132"/>
  <c r="P1132"/>
  <c r="BK1132"/>
  <c r="J1132"/>
  <c r="BI1123"/>
  <c r="BH1123"/>
  <c r="BG1123"/>
  <c r="BF1123"/>
  <c r="BE1123"/>
  <c r="T1123"/>
  <c r="R1123"/>
  <c r="P1123"/>
  <c r="BK1123"/>
  <c r="J1123"/>
  <c r="BI1122"/>
  <c r="BH1122"/>
  <c r="BG1122"/>
  <c r="BF1122"/>
  <c r="BE1122"/>
  <c r="T1122"/>
  <c r="R1122"/>
  <c r="P1122"/>
  <c r="BK1122"/>
  <c r="J1122"/>
  <c r="BI1120"/>
  <c r="BH1120"/>
  <c r="BG1120"/>
  <c r="BF1120"/>
  <c r="BE1120"/>
  <c r="T1120"/>
  <c r="R1120"/>
  <c r="P1120"/>
  <c r="BK1120"/>
  <c r="J1120"/>
  <c r="BI1108"/>
  <c r="BH1108"/>
  <c r="BG1108"/>
  <c r="BF1108"/>
  <c r="BE1108"/>
  <c r="T1108"/>
  <c r="T1107" s="1"/>
  <c r="R1108"/>
  <c r="R1107" s="1"/>
  <c r="P1108"/>
  <c r="P1107" s="1"/>
  <c r="BK1108"/>
  <c r="BK1107" s="1"/>
  <c r="J1107" s="1"/>
  <c r="J83" s="1"/>
  <c r="J1108"/>
  <c r="BI1106"/>
  <c r="BH1106"/>
  <c r="BG1106"/>
  <c r="BF1106"/>
  <c r="T1106"/>
  <c r="R1106"/>
  <c r="P1106"/>
  <c r="BK1106"/>
  <c r="J1106"/>
  <c r="BE1106" s="1"/>
  <c r="BI1103"/>
  <c r="BH1103"/>
  <c r="BG1103"/>
  <c r="BF1103"/>
  <c r="T1103"/>
  <c r="R1103"/>
  <c r="P1103"/>
  <c r="BK1103"/>
  <c r="J1103"/>
  <c r="BE1103" s="1"/>
  <c r="BI1101"/>
  <c r="BH1101"/>
  <c r="BG1101"/>
  <c r="BF1101"/>
  <c r="T1101"/>
  <c r="R1101"/>
  <c r="P1101"/>
  <c r="BK1101"/>
  <c r="J1101"/>
  <c r="BE1101" s="1"/>
  <c r="BI1099"/>
  <c r="BH1099"/>
  <c r="BG1099"/>
  <c r="BF1099"/>
  <c r="T1099"/>
  <c r="R1099"/>
  <c r="P1099"/>
  <c r="BK1099"/>
  <c r="J1099"/>
  <c r="BE1099" s="1"/>
  <c r="BI1096"/>
  <c r="BH1096"/>
  <c r="BG1096"/>
  <c r="BF1096"/>
  <c r="T1096"/>
  <c r="R1096"/>
  <c r="P1096"/>
  <c r="BK1096"/>
  <c r="J1096"/>
  <c r="BE1096" s="1"/>
  <c r="BI1094"/>
  <c r="BH1094"/>
  <c r="BG1094"/>
  <c r="BF1094"/>
  <c r="T1094"/>
  <c r="R1094"/>
  <c r="P1094"/>
  <c r="BK1094"/>
  <c r="J1094"/>
  <c r="BE1094" s="1"/>
  <c r="BI1092"/>
  <c r="BH1092"/>
  <c r="BG1092"/>
  <c r="BF1092"/>
  <c r="BE1092"/>
  <c r="T1092"/>
  <c r="R1092"/>
  <c r="P1092"/>
  <c r="BK1092"/>
  <c r="J1092"/>
  <c r="BI1080"/>
  <c r="BH1080"/>
  <c r="BG1080"/>
  <c r="BF1080"/>
  <c r="BE1080"/>
  <c r="T1080"/>
  <c r="R1080"/>
  <c r="P1080"/>
  <c r="BK1080"/>
  <c r="J1080"/>
  <c r="BI1077"/>
  <c r="BH1077"/>
  <c r="BG1077"/>
  <c r="BF1077"/>
  <c r="BE1077"/>
  <c r="T1077"/>
  <c r="R1077"/>
  <c r="P1077"/>
  <c r="BK1077"/>
  <c r="J1077"/>
  <c r="BI1075"/>
  <c r="BH1075"/>
  <c r="BG1075"/>
  <c r="BF1075"/>
  <c r="BE1075"/>
  <c r="T1075"/>
  <c r="R1075"/>
  <c r="P1075"/>
  <c r="BK1075"/>
  <c r="J1075"/>
  <c r="BI1073"/>
  <c r="BH1073"/>
  <c r="BG1073"/>
  <c r="BF1073"/>
  <c r="BE1073"/>
  <c r="T1073"/>
  <c r="R1073"/>
  <c r="P1073"/>
  <c r="BK1073"/>
  <c r="J1073"/>
  <c r="BI1071"/>
  <c r="BH1071"/>
  <c r="BG1071"/>
  <c r="BF1071"/>
  <c r="BE1071"/>
  <c r="T1071"/>
  <c r="R1071"/>
  <c r="P1071"/>
  <c r="BK1071"/>
  <c r="J1071"/>
  <c r="BI1069"/>
  <c r="BH1069"/>
  <c r="BG1069"/>
  <c r="BF1069"/>
  <c r="BE1069"/>
  <c r="T1069"/>
  <c r="R1069"/>
  <c r="P1069"/>
  <c r="BK1069"/>
  <c r="J1069"/>
  <c r="BI1066"/>
  <c r="BH1066"/>
  <c r="BG1066"/>
  <c r="BF1066"/>
  <c r="BE1066"/>
  <c r="T1066"/>
  <c r="R1066"/>
  <c r="P1066"/>
  <c r="BK1066"/>
  <c r="J1066"/>
  <c r="BI1063"/>
  <c r="BH1063"/>
  <c r="BG1063"/>
  <c r="BF1063"/>
  <c r="BE1063"/>
  <c r="T1063"/>
  <c r="R1063"/>
  <c r="P1063"/>
  <c r="BK1063"/>
  <c r="J1063"/>
  <c r="BI1062"/>
  <c r="BH1062"/>
  <c r="BG1062"/>
  <c r="BF1062"/>
  <c r="BE1062"/>
  <c r="T1062"/>
  <c r="R1062"/>
  <c r="P1062"/>
  <c r="BK1062"/>
  <c r="J1062"/>
  <c r="BI1058"/>
  <c r="BH1058"/>
  <c r="BG1058"/>
  <c r="BF1058"/>
  <c r="BE1058"/>
  <c r="T1058"/>
  <c r="T1057" s="1"/>
  <c r="R1058"/>
  <c r="R1057" s="1"/>
  <c r="P1058"/>
  <c r="P1057" s="1"/>
  <c r="BK1058"/>
  <c r="BK1057" s="1"/>
  <c r="J1057" s="1"/>
  <c r="J82" s="1"/>
  <c r="J1058"/>
  <c r="BI1056"/>
  <c r="BH1056"/>
  <c r="BG1056"/>
  <c r="BF1056"/>
  <c r="T1056"/>
  <c r="R1056"/>
  <c r="P1056"/>
  <c r="BK1056"/>
  <c r="J1056"/>
  <c r="BE1056" s="1"/>
  <c r="BI1055"/>
  <c r="BH1055"/>
  <c r="BG1055"/>
  <c r="BF1055"/>
  <c r="T1055"/>
  <c r="R1055"/>
  <c r="P1055"/>
  <c r="BK1055"/>
  <c r="J1055"/>
  <c r="BE1055" s="1"/>
  <c r="BI1053"/>
  <c r="BH1053"/>
  <c r="BG1053"/>
  <c r="BF1053"/>
  <c r="T1053"/>
  <c r="R1053"/>
  <c r="P1053"/>
  <c r="BK1053"/>
  <c r="J1053"/>
  <c r="BE1053" s="1"/>
  <c r="BI1051"/>
  <c r="BH1051"/>
  <c r="BG1051"/>
  <c r="BF1051"/>
  <c r="T1051"/>
  <c r="R1051"/>
  <c r="P1051"/>
  <c r="BK1051"/>
  <c r="J1051"/>
  <c r="BE1051" s="1"/>
  <c r="BI1050"/>
  <c r="BH1050"/>
  <c r="BG1050"/>
  <c r="BF1050"/>
  <c r="T1050"/>
  <c r="R1050"/>
  <c r="P1050"/>
  <c r="BK1050"/>
  <c r="J1050"/>
  <c r="BE1050" s="1"/>
  <c r="BI1046"/>
  <c r="BH1046"/>
  <c r="BG1046"/>
  <c r="BF1046"/>
  <c r="T1046"/>
  <c r="R1046"/>
  <c r="P1046"/>
  <c r="BK1046"/>
  <c r="J1046"/>
  <c r="BE1046" s="1"/>
  <c r="BI1044"/>
  <c r="BH1044"/>
  <c r="BG1044"/>
  <c r="BF1044"/>
  <c r="T1044"/>
  <c r="R1044"/>
  <c r="P1044"/>
  <c r="BK1044"/>
  <c r="J1044"/>
  <c r="BE1044" s="1"/>
  <c r="BI1042"/>
  <c r="BH1042"/>
  <c r="BG1042"/>
  <c r="BF1042"/>
  <c r="BE1042"/>
  <c r="T1042"/>
  <c r="R1042"/>
  <c r="P1042"/>
  <c r="BK1042"/>
  <c r="J1042"/>
  <c r="BI1039"/>
  <c r="BH1039"/>
  <c r="BG1039"/>
  <c r="BF1039"/>
  <c r="BE1039"/>
  <c r="T1039"/>
  <c r="R1039"/>
  <c r="P1039"/>
  <c r="BK1039"/>
  <c r="J1039"/>
  <c r="BI1031"/>
  <c r="BH1031"/>
  <c r="BG1031"/>
  <c r="BF1031"/>
  <c r="BE1031"/>
  <c r="T1031"/>
  <c r="R1031"/>
  <c r="P1031"/>
  <c r="BK1031"/>
  <c r="J1031"/>
  <c r="BI1029"/>
  <c r="BH1029"/>
  <c r="BG1029"/>
  <c r="BF1029"/>
  <c r="BE1029"/>
  <c r="T1029"/>
  <c r="R1029"/>
  <c r="P1029"/>
  <c r="BK1029"/>
  <c r="J1029"/>
  <c r="BI1020"/>
  <c r="BH1020"/>
  <c r="BG1020"/>
  <c r="BF1020"/>
  <c r="BE1020"/>
  <c r="T1020"/>
  <c r="R1020"/>
  <c r="P1020"/>
  <c r="BK1020"/>
  <c r="J1020"/>
  <c r="BI1019"/>
  <c r="BH1019"/>
  <c r="BG1019"/>
  <c r="BF1019"/>
  <c r="BE1019"/>
  <c r="T1019"/>
  <c r="R1019"/>
  <c r="P1019"/>
  <c r="BK1019"/>
  <c r="J1019"/>
  <c r="BI1017"/>
  <c r="BH1017"/>
  <c r="BG1017"/>
  <c r="BF1017"/>
  <c r="BE1017"/>
  <c r="T1017"/>
  <c r="T1016" s="1"/>
  <c r="R1017"/>
  <c r="R1016" s="1"/>
  <c r="P1017"/>
  <c r="P1016" s="1"/>
  <c r="BK1017"/>
  <c r="BK1016" s="1"/>
  <c r="J1016" s="1"/>
  <c r="J81" s="1"/>
  <c r="J1017"/>
  <c r="BI1015"/>
  <c r="BH1015"/>
  <c r="BG1015"/>
  <c r="BF1015"/>
  <c r="T1015"/>
  <c r="R1015"/>
  <c r="P1015"/>
  <c r="BK1015"/>
  <c r="J1015"/>
  <c r="BE1015" s="1"/>
  <c r="BI1014"/>
  <c r="BH1014"/>
  <c r="BG1014"/>
  <c r="BF1014"/>
  <c r="T1014"/>
  <c r="R1014"/>
  <c r="P1014"/>
  <c r="BK1014"/>
  <c r="J1014"/>
  <c r="BE1014" s="1"/>
  <c r="BI1012"/>
  <c r="BH1012"/>
  <c r="BG1012"/>
  <c r="BF1012"/>
  <c r="T1012"/>
  <c r="R1012"/>
  <c r="P1012"/>
  <c r="BK1012"/>
  <c r="J1012"/>
  <c r="BE1012" s="1"/>
  <c r="BI1011"/>
  <c r="BH1011"/>
  <c r="BG1011"/>
  <c r="BF1011"/>
  <c r="T1011"/>
  <c r="R1011"/>
  <c r="P1011"/>
  <c r="BK1011"/>
  <c r="J1011"/>
  <c r="BE1011" s="1"/>
  <c r="BI1010"/>
  <c r="BH1010"/>
  <c r="BG1010"/>
  <c r="BF1010"/>
  <c r="T1010"/>
  <c r="R1010"/>
  <c r="P1010"/>
  <c r="BK1010"/>
  <c r="J1010"/>
  <c r="BE1010" s="1"/>
  <c r="BI1009"/>
  <c r="BH1009"/>
  <c r="BG1009"/>
  <c r="BF1009"/>
  <c r="T1009"/>
  <c r="R1009"/>
  <c r="P1009"/>
  <c r="BK1009"/>
  <c r="J1009"/>
  <c r="BE1009" s="1"/>
  <c r="BI1008"/>
  <c r="BH1008"/>
  <c r="BG1008"/>
  <c r="BF1008"/>
  <c r="T1008"/>
  <c r="R1008"/>
  <c r="P1008"/>
  <c r="BK1008"/>
  <c r="J1008"/>
  <c r="BE1008" s="1"/>
  <c r="BI1007"/>
  <c r="BH1007"/>
  <c r="BG1007"/>
  <c r="BF1007"/>
  <c r="BE1007"/>
  <c r="T1007"/>
  <c r="R1007"/>
  <c r="P1007"/>
  <c r="BK1007"/>
  <c r="J1007"/>
  <c r="BI1004"/>
  <c r="BH1004"/>
  <c r="BG1004"/>
  <c r="BF1004"/>
  <c r="BE1004"/>
  <c r="T1004"/>
  <c r="R1004"/>
  <c r="P1004"/>
  <c r="BK1004"/>
  <c r="J1004"/>
  <c r="BI1000"/>
  <c r="BH1000"/>
  <c r="BG1000"/>
  <c r="BF1000"/>
  <c r="BE1000"/>
  <c r="T1000"/>
  <c r="R1000"/>
  <c r="P1000"/>
  <c r="BK1000"/>
  <c r="J1000"/>
  <c r="BI999"/>
  <c r="BH999"/>
  <c r="BG999"/>
  <c r="BF999"/>
  <c r="BE999"/>
  <c r="T999"/>
  <c r="R999"/>
  <c r="P999"/>
  <c r="BK999"/>
  <c r="J999"/>
  <c r="BI996"/>
  <c r="BH996"/>
  <c r="BG996"/>
  <c r="BF996"/>
  <c r="BE996"/>
  <c r="T996"/>
  <c r="R996"/>
  <c r="P996"/>
  <c r="BK996"/>
  <c r="J996"/>
  <c r="BI991"/>
  <c r="BH991"/>
  <c r="BG991"/>
  <c r="BF991"/>
  <c r="BE991"/>
  <c r="T991"/>
  <c r="R991"/>
  <c r="P991"/>
  <c r="BK991"/>
  <c r="J991"/>
  <c r="BI989"/>
  <c r="BH989"/>
  <c r="BG989"/>
  <c r="BF989"/>
  <c r="BE989"/>
  <c r="T989"/>
  <c r="R989"/>
  <c r="P989"/>
  <c r="BK989"/>
  <c r="J989"/>
  <c r="BI987"/>
  <c r="BH987"/>
  <c r="BG987"/>
  <c r="BF987"/>
  <c r="BE987"/>
  <c r="T987"/>
  <c r="R987"/>
  <c r="P987"/>
  <c r="BK987"/>
  <c r="J987"/>
  <c r="BI983"/>
  <c r="BH983"/>
  <c r="BG983"/>
  <c r="BF983"/>
  <c r="BE983"/>
  <c r="T983"/>
  <c r="R983"/>
  <c r="P983"/>
  <c r="BK983"/>
  <c r="J983"/>
  <c r="BI982"/>
  <c r="BH982"/>
  <c r="BG982"/>
  <c r="BF982"/>
  <c r="BE982"/>
  <c r="T982"/>
  <c r="R982"/>
  <c r="P982"/>
  <c r="BK982"/>
  <c r="J982"/>
  <c r="BI981"/>
  <c r="BH981"/>
  <c r="BG981"/>
  <c r="BF981"/>
  <c r="BE981"/>
  <c r="T981"/>
  <c r="R981"/>
  <c r="P981"/>
  <c r="BK981"/>
  <c r="J981"/>
  <c r="BI979"/>
  <c r="BH979"/>
  <c r="BG979"/>
  <c r="BF979"/>
  <c r="BE979"/>
  <c r="T979"/>
  <c r="R979"/>
  <c r="P979"/>
  <c r="BK979"/>
  <c r="J979"/>
  <c r="BI978"/>
  <c r="BH978"/>
  <c r="BG978"/>
  <c r="BF978"/>
  <c r="BE978"/>
  <c r="T978"/>
  <c r="R978"/>
  <c r="P978"/>
  <c r="BK978"/>
  <c r="J978"/>
  <c r="BI975"/>
  <c r="BH975"/>
  <c r="BG975"/>
  <c r="BF975"/>
  <c r="BE975"/>
  <c r="T975"/>
  <c r="T974" s="1"/>
  <c r="R975"/>
  <c r="R974" s="1"/>
  <c r="P975"/>
  <c r="P974" s="1"/>
  <c r="BK975"/>
  <c r="BK974" s="1"/>
  <c r="J974" s="1"/>
  <c r="J80" s="1"/>
  <c r="J975"/>
  <c r="BI973"/>
  <c r="BH973"/>
  <c r="BG973"/>
  <c r="BF973"/>
  <c r="T973"/>
  <c r="R973"/>
  <c r="P973"/>
  <c r="BK973"/>
  <c r="J973"/>
  <c r="BE973" s="1"/>
  <c r="BI972"/>
  <c r="BH972"/>
  <c r="BG972"/>
  <c r="BF972"/>
  <c r="T972"/>
  <c r="R972"/>
  <c r="P972"/>
  <c r="BK972"/>
  <c r="J972"/>
  <c r="BE972" s="1"/>
  <c r="BI971"/>
  <c r="BH971"/>
  <c r="BG971"/>
  <c r="BF971"/>
  <c r="T971"/>
  <c r="R971"/>
  <c r="P971"/>
  <c r="BK971"/>
  <c r="J971"/>
  <c r="BE971" s="1"/>
  <c r="BI968"/>
  <c r="BH968"/>
  <c r="BG968"/>
  <c r="BF968"/>
  <c r="T968"/>
  <c r="R968"/>
  <c r="P968"/>
  <c r="BK968"/>
  <c r="J968"/>
  <c r="BE968" s="1"/>
  <c r="BI966"/>
  <c r="BH966"/>
  <c r="BG966"/>
  <c r="BF966"/>
  <c r="T966"/>
  <c r="R966"/>
  <c r="P966"/>
  <c r="BK966"/>
  <c r="J966"/>
  <c r="BE966" s="1"/>
  <c r="BI965"/>
  <c r="BH965"/>
  <c r="BG965"/>
  <c r="BF965"/>
  <c r="T965"/>
  <c r="R965"/>
  <c r="P965"/>
  <c r="BK965"/>
  <c r="J965"/>
  <c r="BE965" s="1"/>
  <c r="BI964"/>
  <c r="BH964"/>
  <c r="BG964"/>
  <c r="BF964"/>
  <c r="T964"/>
  <c r="R964"/>
  <c r="P964"/>
  <c r="BK964"/>
  <c r="J964"/>
  <c r="BE964" s="1"/>
  <c r="BI963"/>
  <c r="BH963"/>
  <c r="BG963"/>
  <c r="BF963"/>
  <c r="BE963"/>
  <c r="T963"/>
  <c r="R963"/>
  <c r="P963"/>
  <c r="BK963"/>
  <c r="J963"/>
  <c r="BI962"/>
  <c r="BH962"/>
  <c r="BG962"/>
  <c r="BF962"/>
  <c r="T962"/>
  <c r="R962"/>
  <c r="P962"/>
  <c r="BK962"/>
  <c r="J962"/>
  <c r="BE962" s="1"/>
  <c r="BI961"/>
  <c r="BH961"/>
  <c r="BG961"/>
  <c r="BF961"/>
  <c r="BE961"/>
  <c r="T961"/>
  <c r="R961"/>
  <c r="P961"/>
  <c r="BK961"/>
  <c r="J961"/>
  <c r="BI960"/>
  <c r="BH960"/>
  <c r="BG960"/>
  <c r="BF960"/>
  <c r="T960"/>
  <c r="R960"/>
  <c r="P960"/>
  <c r="BK960"/>
  <c r="J960"/>
  <c r="BE960" s="1"/>
  <c r="BI959"/>
  <c r="BH959"/>
  <c r="BG959"/>
  <c r="BF959"/>
  <c r="BE959"/>
  <c r="T959"/>
  <c r="R959"/>
  <c r="P959"/>
  <c r="BK959"/>
  <c r="J959"/>
  <c r="BI958"/>
  <c r="BH958"/>
  <c r="BG958"/>
  <c r="BF958"/>
  <c r="BE958"/>
  <c r="T958"/>
  <c r="R958"/>
  <c r="P958"/>
  <c r="BK958"/>
  <c r="J958"/>
  <c r="BI957"/>
  <c r="BH957"/>
  <c r="BG957"/>
  <c r="BF957"/>
  <c r="BE957"/>
  <c r="T957"/>
  <c r="R957"/>
  <c r="P957"/>
  <c r="BK957"/>
  <c r="J957"/>
  <c r="BI956"/>
  <c r="BH956"/>
  <c r="BG956"/>
  <c r="BF956"/>
  <c r="BE956"/>
  <c r="T956"/>
  <c r="R956"/>
  <c r="P956"/>
  <c r="BK956"/>
  <c r="J956"/>
  <c r="BI954"/>
  <c r="BH954"/>
  <c r="BG954"/>
  <c r="BF954"/>
  <c r="BE954"/>
  <c r="T954"/>
  <c r="R954"/>
  <c r="P954"/>
  <c r="BK954"/>
  <c r="J954"/>
  <c r="BI952"/>
  <c r="BH952"/>
  <c r="BG952"/>
  <c r="BF952"/>
  <c r="BE952"/>
  <c r="T952"/>
  <c r="R952"/>
  <c r="P952"/>
  <c r="BK952"/>
  <c r="J952"/>
  <c r="BI951"/>
  <c r="BH951"/>
  <c r="BG951"/>
  <c r="BF951"/>
  <c r="BE951"/>
  <c r="T951"/>
  <c r="R951"/>
  <c r="P951"/>
  <c r="BK951"/>
  <c r="J951"/>
  <c r="BI950"/>
  <c r="BH950"/>
  <c r="BG950"/>
  <c r="BF950"/>
  <c r="BE950"/>
  <c r="T950"/>
  <c r="R950"/>
  <c r="P950"/>
  <c r="BK950"/>
  <c r="J950"/>
  <c r="BI949"/>
  <c r="BH949"/>
  <c r="BG949"/>
  <c r="BF949"/>
  <c r="BE949"/>
  <c r="T949"/>
  <c r="R949"/>
  <c r="P949"/>
  <c r="BK949"/>
  <c r="J949"/>
  <c r="BI948"/>
  <c r="BH948"/>
  <c r="BG948"/>
  <c r="BF948"/>
  <c r="BE948"/>
  <c r="T948"/>
  <c r="R948"/>
  <c r="P948"/>
  <c r="BK948"/>
  <c r="J948"/>
  <c r="BI947"/>
  <c r="BH947"/>
  <c r="BG947"/>
  <c r="BF947"/>
  <c r="BE947"/>
  <c r="T947"/>
  <c r="R947"/>
  <c r="P947"/>
  <c r="BK947"/>
  <c r="J947"/>
  <c r="BI946"/>
  <c r="BH946"/>
  <c r="BG946"/>
  <c r="BF946"/>
  <c r="BE946"/>
  <c r="T946"/>
  <c r="R946"/>
  <c r="P946"/>
  <c r="BK946"/>
  <c r="J946"/>
  <c r="BI945"/>
  <c r="BH945"/>
  <c r="BG945"/>
  <c r="BF945"/>
  <c r="BE945"/>
  <c r="T945"/>
  <c r="R945"/>
  <c r="P945"/>
  <c r="BK945"/>
  <c r="J945"/>
  <c r="BI944"/>
  <c r="BH944"/>
  <c r="BG944"/>
  <c r="BF944"/>
  <c r="BE944"/>
  <c r="T944"/>
  <c r="R944"/>
  <c r="P944"/>
  <c r="BK944"/>
  <c r="J944"/>
  <c r="BI943"/>
  <c r="BH943"/>
  <c r="BG943"/>
  <c r="BF943"/>
  <c r="BE943"/>
  <c r="T943"/>
  <c r="R943"/>
  <c r="P943"/>
  <c r="BK943"/>
  <c r="J943"/>
  <c r="BI940"/>
  <c r="BH940"/>
  <c r="BG940"/>
  <c r="BF940"/>
  <c r="BE940"/>
  <c r="T940"/>
  <c r="R940"/>
  <c r="P940"/>
  <c r="BK940"/>
  <c r="J940"/>
  <c r="BI939"/>
  <c r="BH939"/>
  <c r="BG939"/>
  <c r="BF939"/>
  <c r="BE939"/>
  <c r="T939"/>
  <c r="R939"/>
  <c r="P939"/>
  <c r="BK939"/>
  <c r="J939"/>
  <c r="BI937"/>
  <c r="BH937"/>
  <c r="BG937"/>
  <c r="BF937"/>
  <c r="BE937"/>
  <c r="T937"/>
  <c r="R937"/>
  <c r="P937"/>
  <c r="BK937"/>
  <c r="J937"/>
  <c r="BI936"/>
  <c r="BH936"/>
  <c r="BG936"/>
  <c r="BF936"/>
  <c r="BE936"/>
  <c r="T936"/>
  <c r="R936"/>
  <c r="P936"/>
  <c r="BK936"/>
  <c r="J936"/>
  <c r="BI932"/>
  <c r="BH932"/>
  <c r="BG932"/>
  <c r="BF932"/>
  <c r="BE932"/>
  <c r="T932"/>
  <c r="R932"/>
  <c r="P932"/>
  <c r="BK932"/>
  <c r="J932"/>
  <c r="BI931"/>
  <c r="BH931"/>
  <c r="BG931"/>
  <c r="BF931"/>
  <c r="BE931"/>
  <c r="T931"/>
  <c r="R931"/>
  <c r="P931"/>
  <c r="BK931"/>
  <c r="J931"/>
  <c r="BI930"/>
  <c r="BH930"/>
  <c r="BG930"/>
  <c r="BF930"/>
  <c r="BE930"/>
  <c r="T930"/>
  <c r="R930"/>
  <c r="P930"/>
  <c r="BK930"/>
  <c r="J930"/>
  <c r="BI929"/>
  <c r="BH929"/>
  <c r="BG929"/>
  <c r="BF929"/>
  <c r="BE929"/>
  <c r="T929"/>
  <c r="R929"/>
  <c r="P929"/>
  <c r="BK929"/>
  <c r="J929"/>
  <c r="BI924"/>
  <c r="BH924"/>
  <c r="BG924"/>
  <c r="BF924"/>
  <c r="BE924"/>
  <c r="T924"/>
  <c r="R924"/>
  <c r="P924"/>
  <c r="BK924"/>
  <c r="J924"/>
  <c r="BI923"/>
  <c r="BH923"/>
  <c r="BG923"/>
  <c r="BF923"/>
  <c r="BE923"/>
  <c r="T923"/>
  <c r="R923"/>
  <c r="P923"/>
  <c r="BK923"/>
  <c r="J923"/>
  <c r="BI922"/>
  <c r="BH922"/>
  <c r="BG922"/>
  <c r="BF922"/>
  <c r="BE922"/>
  <c r="T922"/>
  <c r="R922"/>
  <c r="P922"/>
  <c r="BK922"/>
  <c r="J922"/>
  <c r="BI921"/>
  <c r="BH921"/>
  <c r="BG921"/>
  <c r="BF921"/>
  <c r="BE921"/>
  <c r="T921"/>
  <c r="R921"/>
  <c r="P921"/>
  <c r="BK921"/>
  <c r="J921"/>
  <c r="BI920"/>
  <c r="BH920"/>
  <c r="BG920"/>
  <c r="BF920"/>
  <c r="BE920"/>
  <c r="T920"/>
  <c r="R920"/>
  <c r="P920"/>
  <c r="BK920"/>
  <c r="J920"/>
  <c r="BI918"/>
  <c r="BH918"/>
  <c r="BG918"/>
  <c r="BF918"/>
  <c r="BE918"/>
  <c r="T918"/>
  <c r="T917" s="1"/>
  <c r="R918"/>
  <c r="R917" s="1"/>
  <c r="P918"/>
  <c r="P917" s="1"/>
  <c r="BK918"/>
  <c r="BK917" s="1"/>
  <c r="J917" s="1"/>
  <c r="J79" s="1"/>
  <c r="J918"/>
  <c r="BI916"/>
  <c r="BH916"/>
  <c r="BG916"/>
  <c r="BF916"/>
  <c r="T916"/>
  <c r="R916"/>
  <c r="P916"/>
  <c r="BK916"/>
  <c r="J916"/>
  <c r="BE916" s="1"/>
  <c r="BI914"/>
  <c r="BH914"/>
  <c r="BG914"/>
  <c r="BF914"/>
  <c r="T914"/>
  <c r="R914"/>
  <c r="P914"/>
  <c r="BK914"/>
  <c r="J914"/>
  <c r="BE914" s="1"/>
  <c r="BI913"/>
  <c r="BH913"/>
  <c r="BG913"/>
  <c r="BF913"/>
  <c r="T913"/>
  <c r="R913"/>
  <c r="P913"/>
  <c r="BK913"/>
  <c r="J913"/>
  <c r="BE913" s="1"/>
  <c r="BI912"/>
  <c r="BH912"/>
  <c r="BG912"/>
  <c r="BF912"/>
  <c r="T912"/>
  <c r="R912"/>
  <c r="P912"/>
  <c r="BK912"/>
  <c r="J912"/>
  <c r="BE912" s="1"/>
  <c r="BI910"/>
  <c r="BH910"/>
  <c r="BG910"/>
  <c r="BF910"/>
  <c r="T910"/>
  <c r="R910"/>
  <c r="P910"/>
  <c r="BK910"/>
  <c r="J910"/>
  <c r="BE910" s="1"/>
  <c r="BI909"/>
  <c r="BH909"/>
  <c r="BG909"/>
  <c r="BF909"/>
  <c r="T909"/>
  <c r="R909"/>
  <c r="P909"/>
  <c r="BK909"/>
  <c r="J909"/>
  <c r="BE909" s="1"/>
  <c r="BI906"/>
  <c r="BH906"/>
  <c r="BG906"/>
  <c r="BF906"/>
  <c r="T906"/>
  <c r="R906"/>
  <c r="P906"/>
  <c r="BK906"/>
  <c r="J906"/>
  <c r="BE906" s="1"/>
  <c r="BI904"/>
  <c r="BH904"/>
  <c r="BG904"/>
  <c r="BF904"/>
  <c r="T904"/>
  <c r="R904"/>
  <c r="P904"/>
  <c r="BK904"/>
  <c r="J904"/>
  <c r="BE904" s="1"/>
  <c r="BI902"/>
  <c r="BH902"/>
  <c r="BG902"/>
  <c r="BF902"/>
  <c r="T902"/>
  <c r="R902"/>
  <c r="P902"/>
  <c r="BK902"/>
  <c r="J902"/>
  <c r="BE902" s="1"/>
  <c r="BI898"/>
  <c r="BH898"/>
  <c r="BG898"/>
  <c r="BF898"/>
  <c r="T898"/>
  <c r="R898"/>
  <c r="P898"/>
  <c r="BK898"/>
  <c r="J898"/>
  <c r="BE898" s="1"/>
  <c r="BI896"/>
  <c r="BH896"/>
  <c r="BG896"/>
  <c r="BF896"/>
  <c r="T896"/>
  <c r="R896"/>
  <c r="P896"/>
  <c r="BK896"/>
  <c r="J896"/>
  <c r="BE896" s="1"/>
  <c r="BI894"/>
  <c r="BH894"/>
  <c r="BG894"/>
  <c r="BF894"/>
  <c r="T894"/>
  <c r="R894"/>
  <c r="P894"/>
  <c r="BK894"/>
  <c r="J894"/>
  <c r="BE894" s="1"/>
  <c r="BI892"/>
  <c r="BH892"/>
  <c r="BG892"/>
  <c r="BF892"/>
  <c r="T892"/>
  <c r="R892"/>
  <c r="P892"/>
  <c r="BK892"/>
  <c r="J892"/>
  <c r="BE892" s="1"/>
  <c r="BI889"/>
  <c r="BH889"/>
  <c r="BG889"/>
  <c r="BF889"/>
  <c r="T889"/>
  <c r="R889"/>
  <c r="P889"/>
  <c r="BK889"/>
  <c r="J889"/>
  <c r="BE889" s="1"/>
  <c r="BI885"/>
  <c r="BH885"/>
  <c r="BG885"/>
  <c r="BF885"/>
  <c r="T885"/>
  <c r="R885"/>
  <c r="P885"/>
  <c r="BK885"/>
  <c r="J885"/>
  <c r="BE885" s="1"/>
  <c r="BI883"/>
  <c r="BH883"/>
  <c r="BG883"/>
  <c r="BF883"/>
  <c r="T883"/>
  <c r="T882" s="1"/>
  <c r="R883"/>
  <c r="R882" s="1"/>
  <c r="P883"/>
  <c r="P882" s="1"/>
  <c r="BK883"/>
  <c r="BK882" s="1"/>
  <c r="J882" s="1"/>
  <c r="J78" s="1"/>
  <c r="J883"/>
  <c r="BE883" s="1"/>
  <c r="BI881"/>
  <c r="BH881"/>
  <c r="BG881"/>
  <c r="BF881"/>
  <c r="BE881"/>
  <c r="T881"/>
  <c r="R881"/>
  <c r="P881"/>
  <c r="BK881"/>
  <c r="J881"/>
  <c r="BI878"/>
  <c r="BH878"/>
  <c r="BG878"/>
  <c r="BF878"/>
  <c r="BE878"/>
  <c r="T878"/>
  <c r="R878"/>
  <c r="P878"/>
  <c r="BK878"/>
  <c r="J878"/>
  <c r="BI874"/>
  <c r="BH874"/>
  <c r="BG874"/>
  <c r="BF874"/>
  <c r="BE874"/>
  <c r="T874"/>
  <c r="R874"/>
  <c r="P874"/>
  <c r="BK874"/>
  <c r="J874"/>
  <c r="BI873"/>
  <c r="BH873"/>
  <c r="BG873"/>
  <c r="BF873"/>
  <c r="BE873"/>
  <c r="T873"/>
  <c r="R873"/>
  <c r="P873"/>
  <c r="BK873"/>
  <c r="J873"/>
  <c r="BI871"/>
  <c r="BH871"/>
  <c r="BG871"/>
  <c r="BF871"/>
  <c r="BE871"/>
  <c r="T871"/>
  <c r="R871"/>
  <c r="P871"/>
  <c r="BK871"/>
  <c r="J871"/>
  <c r="BI868"/>
  <c r="BH868"/>
  <c r="BG868"/>
  <c r="BF868"/>
  <c r="BE868"/>
  <c r="T868"/>
  <c r="R868"/>
  <c r="P868"/>
  <c r="BK868"/>
  <c r="J868"/>
  <c r="BI866"/>
  <c r="BH866"/>
  <c r="BG866"/>
  <c r="BF866"/>
  <c r="BE866"/>
  <c r="T866"/>
  <c r="R866"/>
  <c r="P866"/>
  <c r="BK866"/>
  <c r="J866"/>
  <c r="BI864"/>
  <c r="BH864"/>
  <c r="BG864"/>
  <c r="BF864"/>
  <c r="BE864"/>
  <c r="T864"/>
  <c r="R864"/>
  <c r="P864"/>
  <c r="BK864"/>
  <c r="J864"/>
  <c r="BI862"/>
  <c r="BH862"/>
  <c r="BG862"/>
  <c r="BF862"/>
  <c r="BE862"/>
  <c r="T862"/>
  <c r="R862"/>
  <c r="P862"/>
  <c r="BK862"/>
  <c r="J862"/>
  <c r="BI860"/>
  <c r="BH860"/>
  <c r="BG860"/>
  <c r="BF860"/>
  <c r="BE860"/>
  <c r="T860"/>
  <c r="R860"/>
  <c r="P860"/>
  <c r="BK860"/>
  <c r="J860"/>
  <c r="BI858"/>
  <c r="BH858"/>
  <c r="BG858"/>
  <c r="BF858"/>
  <c r="BE858"/>
  <c r="T858"/>
  <c r="T857" s="1"/>
  <c r="R858"/>
  <c r="R857" s="1"/>
  <c r="P858"/>
  <c r="P857" s="1"/>
  <c r="BK858"/>
  <c r="BK857" s="1"/>
  <c r="J857" s="1"/>
  <c r="J77" s="1"/>
  <c r="J858"/>
  <c r="BI856"/>
  <c r="BH856"/>
  <c r="BG856"/>
  <c r="BF856"/>
  <c r="T856"/>
  <c r="R856"/>
  <c r="P856"/>
  <c r="BK856"/>
  <c r="J856"/>
  <c r="BE856" s="1"/>
  <c r="BI855"/>
  <c r="BH855"/>
  <c r="BG855"/>
  <c r="BF855"/>
  <c r="T855"/>
  <c r="R855"/>
  <c r="P855"/>
  <c r="BK855"/>
  <c r="J855"/>
  <c r="BE855" s="1"/>
  <c r="BI853"/>
  <c r="BH853"/>
  <c r="BG853"/>
  <c r="BF853"/>
  <c r="T853"/>
  <c r="R853"/>
  <c r="P853"/>
  <c r="BK853"/>
  <c r="J853"/>
  <c r="BE853" s="1"/>
  <c r="BI851"/>
  <c r="BH851"/>
  <c r="BG851"/>
  <c r="BF851"/>
  <c r="T851"/>
  <c r="R851"/>
  <c r="P851"/>
  <c r="BK851"/>
  <c r="J851"/>
  <c r="BE851" s="1"/>
  <c r="BI849"/>
  <c r="BH849"/>
  <c r="BG849"/>
  <c r="BF849"/>
  <c r="T849"/>
  <c r="R849"/>
  <c r="P849"/>
  <c r="BK849"/>
  <c r="J849"/>
  <c r="BE849" s="1"/>
  <c r="BI847"/>
  <c r="BH847"/>
  <c r="BG847"/>
  <c r="BF847"/>
  <c r="BE847"/>
  <c r="T847"/>
  <c r="R847"/>
  <c r="P847"/>
  <c r="BK847"/>
  <c r="J847"/>
  <c r="BI845"/>
  <c r="BH845"/>
  <c r="BG845"/>
  <c r="BF845"/>
  <c r="T845"/>
  <c r="R845"/>
  <c r="P845"/>
  <c r="BK845"/>
  <c r="J845"/>
  <c r="BE845" s="1"/>
  <c r="BI844"/>
  <c r="BH844"/>
  <c r="BG844"/>
  <c r="BF844"/>
  <c r="BE844"/>
  <c r="T844"/>
  <c r="R844"/>
  <c r="P844"/>
  <c r="BK844"/>
  <c r="J844"/>
  <c r="BI842"/>
  <c r="BH842"/>
  <c r="BG842"/>
  <c r="BF842"/>
  <c r="BE842"/>
  <c r="T842"/>
  <c r="R842"/>
  <c r="P842"/>
  <c r="BK842"/>
  <c r="J842"/>
  <c r="BI840"/>
  <c r="BH840"/>
  <c r="BG840"/>
  <c r="BF840"/>
  <c r="BE840"/>
  <c r="T840"/>
  <c r="R840"/>
  <c r="P840"/>
  <c r="BK840"/>
  <c r="J840"/>
  <c r="BI837"/>
  <c r="BH837"/>
  <c r="BG837"/>
  <c r="BF837"/>
  <c r="BE837"/>
  <c r="T837"/>
  <c r="T836" s="1"/>
  <c r="R837"/>
  <c r="R836" s="1"/>
  <c r="P837"/>
  <c r="P836" s="1"/>
  <c r="BK837"/>
  <c r="BK836" s="1"/>
  <c r="J836" s="1"/>
  <c r="J76" s="1"/>
  <c r="J837"/>
  <c r="BI835"/>
  <c r="BH835"/>
  <c r="BG835"/>
  <c r="BF835"/>
  <c r="T835"/>
  <c r="R835"/>
  <c r="P835"/>
  <c r="BK835"/>
  <c r="J835"/>
  <c r="BE835" s="1"/>
  <c r="BI833"/>
  <c r="BH833"/>
  <c r="BG833"/>
  <c r="BF833"/>
  <c r="T833"/>
  <c r="R833"/>
  <c r="P833"/>
  <c r="BK833"/>
  <c r="J833"/>
  <c r="BE833" s="1"/>
  <c r="BI831"/>
  <c r="BH831"/>
  <c r="BG831"/>
  <c r="BF831"/>
  <c r="T831"/>
  <c r="R831"/>
  <c r="P831"/>
  <c r="BK831"/>
  <c r="J831"/>
  <c r="BE831" s="1"/>
  <c r="BI829"/>
  <c r="BH829"/>
  <c r="BG829"/>
  <c r="BF829"/>
  <c r="BE829"/>
  <c r="T829"/>
  <c r="R829"/>
  <c r="P829"/>
  <c r="BK829"/>
  <c r="J829"/>
  <c r="BI828"/>
  <c r="BH828"/>
  <c r="BG828"/>
  <c r="BF828"/>
  <c r="BE828"/>
  <c r="T828"/>
  <c r="T827" s="1"/>
  <c r="R828"/>
  <c r="R827" s="1"/>
  <c r="P828"/>
  <c r="P827" s="1"/>
  <c r="BK828"/>
  <c r="BK827" s="1"/>
  <c r="J827" s="1"/>
  <c r="J75" s="1"/>
  <c r="J828"/>
  <c r="BI826"/>
  <c r="BH826"/>
  <c r="BG826"/>
  <c r="BF826"/>
  <c r="T826"/>
  <c r="R826"/>
  <c r="P826"/>
  <c r="BK826"/>
  <c r="J826"/>
  <c r="BE826" s="1"/>
  <c r="BI824"/>
  <c r="BH824"/>
  <c r="BG824"/>
  <c r="BF824"/>
  <c r="T824"/>
  <c r="R824"/>
  <c r="P824"/>
  <c r="BK824"/>
  <c r="J824"/>
  <c r="BE824" s="1"/>
  <c r="BI822"/>
  <c r="BH822"/>
  <c r="BG822"/>
  <c r="BF822"/>
  <c r="BE822"/>
  <c r="T822"/>
  <c r="T821" s="1"/>
  <c r="R822"/>
  <c r="R821" s="1"/>
  <c r="P822"/>
  <c r="P821" s="1"/>
  <c r="BK822"/>
  <c r="BK821" s="1"/>
  <c r="J821" s="1"/>
  <c r="J74" s="1"/>
  <c r="J822"/>
  <c r="BI820"/>
  <c r="BH820"/>
  <c r="BG820"/>
  <c r="BF820"/>
  <c r="T820"/>
  <c r="R820"/>
  <c r="P820"/>
  <c r="BK820"/>
  <c r="J820"/>
  <c r="BE820" s="1"/>
  <c r="BI818"/>
  <c r="BH818"/>
  <c r="BG818"/>
  <c r="BF818"/>
  <c r="BE818"/>
  <c r="T818"/>
  <c r="R818"/>
  <c r="P818"/>
  <c r="BK818"/>
  <c r="J818"/>
  <c r="BI816"/>
  <c r="BH816"/>
  <c r="BG816"/>
  <c r="BF816"/>
  <c r="BE816"/>
  <c r="T816"/>
  <c r="R816"/>
  <c r="P816"/>
  <c r="BK816"/>
  <c r="J816"/>
  <c r="BI814"/>
  <c r="BH814"/>
  <c r="BG814"/>
  <c r="BF814"/>
  <c r="BE814"/>
  <c r="T814"/>
  <c r="R814"/>
  <c r="P814"/>
  <c r="BK814"/>
  <c r="J814"/>
  <c r="BI811"/>
  <c r="BH811"/>
  <c r="BG811"/>
  <c r="BF811"/>
  <c r="BE811"/>
  <c r="T811"/>
  <c r="R811"/>
  <c r="P811"/>
  <c r="BK811"/>
  <c r="J811"/>
  <c r="BI808"/>
  <c r="BH808"/>
  <c r="BG808"/>
  <c r="BF808"/>
  <c r="BE808"/>
  <c r="T808"/>
  <c r="R808"/>
  <c r="P808"/>
  <c r="BK808"/>
  <c r="J808"/>
  <c r="BI804"/>
  <c r="BH804"/>
  <c r="BG804"/>
  <c r="BF804"/>
  <c r="BE804"/>
  <c r="T804"/>
  <c r="R804"/>
  <c r="P804"/>
  <c r="BK804"/>
  <c r="J804"/>
  <c r="BI802"/>
  <c r="BH802"/>
  <c r="BG802"/>
  <c r="BF802"/>
  <c r="BE802"/>
  <c r="T802"/>
  <c r="R802"/>
  <c r="P802"/>
  <c r="BK802"/>
  <c r="J802"/>
  <c r="BI800"/>
  <c r="BH800"/>
  <c r="BG800"/>
  <c r="BF800"/>
  <c r="BE800"/>
  <c r="T800"/>
  <c r="R800"/>
  <c r="P800"/>
  <c r="BK800"/>
  <c r="J800"/>
  <c r="BI798"/>
  <c r="BH798"/>
  <c r="BG798"/>
  <c r="BF798"/>
  <c r="BE798"/>
  <c r="T798"/>
  <c r="R798"/>
  <c r="P798"/>
  <c r="BK798"/>
  <c r="J798"/>
  <c r="BI794"/>
  <c r="BH794"/>
  <c r="BG794"/>
  <c r="BF794"/>
  <c r="BE794"/>
  <c r="T794"/>
  <c r="T793" s="1"/>
  <c r="R794"/>
  <c r="R793" s="1"/>
  <c r="P794"/>
  <c r="P793" s="1"/>
  <c r="BK794"/>
  <c r="BK793" s="1"/>
  <c r="J793" s="1"/>
  <c r="J73" s="1"/>
  <c r="J794"/>
  <c r="BI792"/>
  <c r="BH792"/>
  <c r="BG792"/>
  <c r="BF792"/>
  <c r="T792"/>
  <c r="R792"/>
  <c r="P792"/>
  <c r="BK792"/>
  <c r="J792"/>
  <c r="BE792" s="1"/>
  <c r="BI790"/>
  <c r="BH790"/>
  <c r="BG790"/>
  <c r="BF790"/>
  <c r="T790"/>
  <c r="R790"/>
  <c r="P790"/>
  <c r="BK790"/>
  <c r="J790"/>
  <c r="BE790" s="1"/>
  <c r="BI789"/>
  <c r="BH789"/>
  <c r="BG789"/>
  <c r="BF789"/>
  <c r="T789"/>
  <c r="R789"/>
  <c r="P789"/>
  <c r="BK789"/>
  <c r="J789"/>
  <c r="BE789" s="1"/>
  <c r="BI787"/>
  <c r="BH787"/>
  <c r="BG787"/>
  <c r="BF787"/>
  <c r="T787"/>
  <c r="R787"/>
  <c r="P787"/>
  <c r="BK787"/>
  <c r="J787"/>
  <c r="BE787" s="1"/>
  <c r="BI785"/>
  <c r="BH785"/>
  <c r="BG785"/>
  <c r="BF785"/>
  <c r="T785"/>
  <c r="R785"/>
  <c r="P785"/>
  <c r="BK785"/>
  <c r="J785"/>
  <c r="BE785" s="1"/>
  <c r="BI783"/>
  <c r="BH783"/>
  <c r="BG783"/>
  <c r="BF783"/>
  <c r="BE783"/>
  <c r="T783"/>
  <c r="R783"/>
  <c r="P783"/>
  <c r="BK783"/>
  <c r="J783"/>
  <c r="BI781"/>
  <c r="BH781"/>
  <c r="BG781"/>
  <c r="BF781"/>
  <c r="BE781"/>
  <c r="T781"/>
  <c r="R781"/>
  <c r="P781"/>
  <c r="BK781"/>
  <c r="J781"/>
  <c r="BI780"/>
  <c r="BH780"/>
  <c r="BG780"/>
  <c r="BF780"/>
  <c r="BE780"/>
  <c r="T780"/>
  <c r="R780"/>
  <c r="P780"/>
  <c r="BK780"/>
  <c r="J780"/>
  <c r="BI779"/>
  <c r="BH779"/>
  <c r="BG779"/>
  <c r="BF779"/>
  <c r="BE779"/>
  <c r="T779"/>
  <c r="R779"/>
  <c r="P779"/>
  <c r="BK779"/>
  <c r="J779"/>
  <c r="BI778"/>
  <c r="BH778"/>
  <c r="BG778"/>
  <c r="BF778"/>
  <c r="BE778"/>
  <c r="T778"/>
  <c r="R778"/>
  <c r="P778"/>
  <c r="BK778"/>
  <c r="J778"/>
  <c r="BI776"/>
  <c r="BH776"/>
  <c r="BG776"/>
  <c r="BF776"/>
  <c r="BE776"/>
  <c r="T776"/>
  <c r="R776"/>
  <c r="P776"/>
  <c r="BK776"/>
  <c r="J776"/>
  <c r="BI774"/>
  <c r="BH774"/>
  <c r="BG774"/>
  <c r="BF774"/>
  <c r="BE774"/>
  <c r="T774"/>
  <c r="R774"/>
  <c r="P774"/>
  <c r="BK774"/>
  <c r="J774"/>
  <c r="BI772"/>
  <c r="BH772"/>
  <c r="BG772"/>
  <c r="BF772"/>
  <c r="BE772"/>
  <c r="T772"/>
  <c r="R772"/>
  <c r="P772"/>
  <c r="BK772"/>
  <c r="J772"/>
  <c r="BI770"/>
  <c r="BH770"/>
  <c r="BG770"/>
  <c r="BF770"/>
  <c r="BE770"/>
  <c r="T770"/>
  <c r="R770"/>
  <c r="P770"/>
  <c r="BK770"/>
  <c r="J770"/>
  <c r="BI766"/>
  <c r="BH766"/>
  <c r="BG766"/>
  <c r="BF766"/>
  <c r="BE766"/>
  <c r="T766"/>
  <c r="R766"/>
  <c r="P766"/>
  <c r="BK766"/>
  <c r="J766"/>
  <c r="BI764"/>
  <c r="BH764"/>
  <c r="BG764"/>
  <c r="BF764"/>
  <c r="BE764"/>
  <c r="T764"/>
  <c r="R764"/>
  <c r="P764"/>
  <c r="BK764"/>
  <c r="J764"/>
  <c r="BI763"/>
  <c r="BH763"/>
  <c r="BG763"/>
  <c r="BF763"/>
  <c r="BE763"/>
  <c r="T763"/>
  <c r="R763"/>
  <c r="P763"/>
  <c r="BK763"/>
  <c r="J763"/>
  <c r="BI761"/>
  <c r="BH761"/>
  <c r="BG761"/>
  <c r="BF761"/>
  <c r="BE761"/>
  <c r="T761"/>
  <c r="R761"/>
  <c r="P761"/>
  <c r="BK761"/>
  <c r="J761"/>
  <c r="BI759"/>
  <c r="BH759"/>
  <c r="BG759"/>
  <c r="BF759"/>
  <c r="BE759"/>
  <c r="T759"/>
  <c r="R759"/>
  <c r="P759"/>
  <c r="BK759"/>
  <c r="J759"/>
  <c r="BI758"/>
  <c r="BH758"/>
  <c r="BG758"/>
  <c r="BF758"/>
  <c r="BE758"/>
  <c r="T758"/>
  <c r="R758"/>
  <c r="P758"/>
  <c r="BK758"/>
  <c r="J758"/>
  <c r="BI754"/>
  <c r="BH754"/>
  <c r="BG754"/>
  <c r="BF754"/>
  <c r="BE754"/>
  <c r="T754"/>
  <c r="T753" s="1"/>
  <c r="R754"/>
  <c r="R753" s="1"/>
  <c r="P754"/>
  <c r="P753" s="1"/>
  <c r="BK754"/>
  <c r="BK753" s="1"/>
  <c r="J753" s="1"/>
  <c r="J72" s="1"/>
  <c r="J754"/>
  <c r="BI752"/>
  <c r="BH752"/>
  <c r="BG752"/>
  <c r="BF752"/>
  <c r="T752"/>
  <c r="R752"/>
  <c r="P752"/>
  <c r="BK752"/>
  <c r="J752"/>
  <c r="BE752" s="1"/>
  <c r="BI750"/>
  <c r="BH750"/>
  <c r="BG750"/>
  <c r="BF750"/>
  <c r="T750"/>
  <c r="R750"/>
  <c r="P750"/>
  <c r="BK750"/>
  <c r="J750"/>
  <c r="BE750" s="1"/>
  <c r="BI747"/>
  <c r="BH747"/>
  <c r="BG747"/>
  <c r="BF747"/>
  <c r="T747"/>
  <c r="R747"/>
  <c r="P747"/>
  <c r="BK747"/>
  <c r="J747"/>
  <c r="BE747" s="1"/>
  <c r="BI745"/>
  <c r="BH745"/>
  <c r="BG745"/>
  <c r="BF745"/>
  <c r="T745"/>
  <c r="R745"/>
  <c r="P745"/>
  <c r="BK745"/>
  <c r="J745"/>
  <c r="BE745" s="1"/>
  <c r="BI744"/>
  <c r="BH744"/>
  <c r="BG744"/>
  <c r="BF744"/>
  <c r="T744"/>
  <c r="R744"/>
  <c r="P744"/>
  <c r="BK744"/>
  <c r="J744"/>
  <c r="BE744" s="1"/>
  <c r="BI743"/>
  <c r="BH743"/>
  <c r="BG743"/>
  <c r="BF743"/>
  <c r="T743"/>
  <c r="R743"/>
  <c r="P743"/>
  <c r="BK743"/>
  <c r="J743"/>
  <c r="BE743" s="1"/>
  <c r="BI740"/>
  <c r="BH740"/>
  <c r="BG740"/>
  <c r="BF740"/>
  <c r="T740"/>
  <c r="R740"/>
  <c r="P740"/>
  <c r="BK740"/>
  <c r="J740"/>
  <c r="BE740" s="1"/>
  <c r="BI738"/>
  <c r="BH738"/>
  <c r="BG738"/>
  <c r="BF738"/>
  <c r="T738"/>
  <c r="R738"/>
  <c r="P738"/>
  <c r="BK738"/>
  <c r="J738"/>
  <c r="BE738" s="1"/>
  <c r="BI736"/>
  <c r="BH736"/>
  <c r="BG736"/>
  <c r="BF736"/>
  <c r="T736"/>
  <c r="R736"/>
  <c r="P736"/>
  <c r="BK736"/>
  <c r="J736"/>
  <c r="BE736" s="1"/>
  <c r="BI733"/>
  <c r="BH733"/>
  <c r="BG733"/>
  <c r="BF733"/>
  <c r="BE733"/>
  <c r="T733"/>
  <c r="R733"/>
  <c r="P733"/>
  <c r="BK733"/>
  <c r="J733"/>
  <c r="BI730"/>
  <c r="BH730"/>
  <c r="BG730"/>
  <c r="BF730"/>
  <c r="T730"/>
  <c r="T729" s="1"/>
  <c r="R730"/>
  <c r="R729" s="1"/>
  <c r="P730"/>
  <c r="P729" s="1"/>
  <c r="P728" s="1"/>
  <c r="BK730"/>
  <c r="BK729" s="1"/>
  <c r="J730"/>
  <c r="BE730" s="1"/>
  <c r="BI727"/>
  <c r="BH727"/>
  <c r="BG727"/>
  <c r="BF727"/>
  <c r="BE727"/>
  <c r="T727"/>
  <c r="T726" s="1"/>
  <c r="R727"/>
  <c r="R726" s="1"/>
  <c r="P727"/>
  <c r="P726" s="1"/>
  <c r="BK727"/>
  <c r="BK726" s="1"/>
  <c r="J726" s="1"/>
  <c r="J69" s="1"/>
  <c r="J727"/>
  <c r="BI725"/>
  <c r="BH725"/>
  <c r="BG725"/>
  <c r="BF725"/>
  <c r="T725"/>
  <c r="R725"/>
  <c r="P725"/>
  <c r="BK725"/>
  <c r="J725"/>
  <c r="BE725" s="1"/>
  <c r="BI723"/>
  <c r="BH723"/>
  <c r="BG723"/>
  <c r="BF723"/>
  <c r="T723"/>
  <c r="R723"/>
  <c r="P723"/>
  <c r="BK723"/>
  <c r="J723"/>
  <c r="BE723" s="1"/>
  <c r="BI722"/>
  <c r="BH722"/>
  <c r="BG722"/>
  <c r="BF722"/>
  <c r="T722"/>
  <c r="R722"/>
  <c r="P722"/>
  <c r="BK722"/>
  <c r="J722"/>
  <c r="BE722" s="1"/>
  <c r="BI721"/>
  <c r="BH721"/>
  <c r="BG721"/>
  <c r="BF721"/>
  <c r="BE721"/>
  <c r="T721"/>
  <c r="T720" s="1"/>
  <c r="R721"/>
  <c r="R720" s="1"/>
  <c r="P721"/>
  <c r="P720" s="1"/>
  <c r="BK721"/>
  <c r="BK720" s="1"/>
  <c r="J720" s="1"/>
  <c r="J68" s="1"/>
  <c r="J721"/>
  <c r="BI718"/>
  <c r="BH718"/>
  <c r="BG718"/>
  <c r="BF718"/>
  <c r="T718"/>
  <c r="R718"/>
  <c r="P718"/>
  <c r="BK718"/>
  <c r="J718"/>
  <c r="BE718" s="1"/>
  <c r="BI716"/>
  <c r="BH716"/>
  <c r="BG716"/>
  <c r="BF716"/>
  <c r="BE716"/>
  <c r="T716"/>
  <c r="R716"/>
  <c r="P716"/>
  <c r="BK716"/>
  <c r="J716"/>
  <c r="BI714"/>
  <c r="BH714"/>
  <c r="BG714"/>
  <c r="BF714"/>
  <c r="BE714"/>
  <c r="T714"/>
  <c r="R714"/>
  <c r="P714"/>
  <c r="BK714"/>
  <c r="J714"/>
  <c r="BI712"/>
  <c r="BH712"/>
  <c r="BG712"/>
  <c r="BF712"/>
  <c r="BE712"/>
  <c r="T712"/>
  <c r="R712"/>
  <c r="P712"/>
  <c r="BK712"/>
  <c r="J712"/>
  <c r="BI710"/>
  <c r="BH710"/>
  <c r="BG710"/>
  <c r="BF710"/>
  <c r="BE710"/>
  <c r="T710"/>
  <c r="R710"/>
  <c r="P710"/>
  <c r="BK710"/>
  <c r="J710"/>
  <c r="BI708"/>
  <c r="BH708"/>
  <c r="BG708"/>
  <c r="BF708"/>
  <c r="BE708"/>
  <c r="T708"/>
  <c r="R708"/>
  <c r="P708"/>
  <c r="BK708"/>
  <c r="J708"/>
  <c r="BI706"/>
  <c r="BH706"/>
  <c r="BG706"/>
  <c r="BF706"/>
  <c r="BE706"/>
  <c r="T706"/>
  <c r="R706"/>
  <c r="P706"/>
  <c r="BK706"/>
  <c r="J706"/>
  <c r="BI704"/>
  <c r="BH704"/>
  <c r="BG704"/>
  <c r="BF704"/>
  <c r="BE704"/>
  <c r="T704"/>
  <c r="R704"/>
  <c r="P704"/>
  <c r="BK704"/>
  <c r="J704"/>
  <c r="BI702"/>
  <c r="BH702"/>
  <c r="BG702"/>
  <c r="BF702"/>
  <c r="BE702"/>
  <c r="T702"/>
  <c r="R702"/>
  <c r="P702"/>
  <c r="BK702"/>
  <c r="J702"/>
  <c r="BI700"/>
  <c r="BH700"/>
  <c r="BG700"/>
  <c r="BF700"/>
  <c r="BE700"/>
  <c r="T700"/>
  <c r="R700"/>
  <c r="P700"/>
  <c r="BK700"/>
  <c r="J700"/>
  <c r="BI698"/>
  <c r="BH698"/>
  <c r="BG698"/>
  <c r="BF698"/>
  <c r="BE698"/>
  <c r="T698"/>
  <c r="R698"/>
  <c r="P698"/>
  <c r="BK698"/>
  <c r="J698"/>
  <c r="BI696"/>
  <c r="BH696"/>
  <c r="BG696"/>
  <c r="BF696"/>
  <c r="BE696"/>
  <c r="T696"/>
  <c r="R696"/>
  <c r="P696"/>
  <c r="BK696"/>
  <c r="J696"/>
  <c r="BI694"/>
  <c r="BH694"/>
  <c r="BG694"/>
  <c r="BF694"/>
  <c r="BE694"/>
  <c r="T694"/>
  <c r="R694"/>
  <c r="P694"/>
  <c r="BK694"/>
  <c r="J694"/>
  <c r="BI692"/>
  <c r="BH692"/>
  <c r="BG692"/>
  <c r="BF692"/>
  <c r="BE692"/>
  <c r="T692"/>
  <c r="R692"/>
  <c r="P692"/>
  <c r="BK692"/>
  <c r="J692"/>
  <c r="BI688"/>
  <c r="BH688"/>
  <c r="BG688"/>
  <c r="BF688"/>
  <c r="BE688"/>
  <c r="T688"/>
  <c r="R688"/>
  <c r="P688"/>
  <c r="BK688"/>
  <c r="J688"/>
  <c r="BI685"/>
  <c r="BH685"/>
  <c r="BG685"/>
  <c r="BF685"/>
  <c r="BE685"/>
  <c r="T685"/>
  <c r="R685"/>
  <c r="P685"/>
  <c r="BK685"/>
  <c r="J685"/>
  <c r="BI684"/>
  <c r="BH684"/>
  <c r="BG684"/>
  <c r="BF684"/>
  <c r="BE684"/>
  <c r="T684"/>
  <c r="R684"/>
  <c r="P684"/>
  <c r="BK684"/>
  <c r="J684"/>
  <c r="BI683"/>
  <c r="BH683"/>
  <c r="BG683"/>
  <c r="BF683"/>
  <c r="BE683"/>
  <c r="T683"/>
  <c r="R683"/>
  <c r="P683"/>
  <c r="BK683"/>
  <c r="J683"/>
  <c r="BI682"/>
  <c r="BH682"/>
  <c r="BG682"/>
  <c r="BF682"/>
  <c r="BE682"/>
  <c r="T682"/>
  <c r="R682"/>
  <c r="P682"/>
  <c r="BK682"/>
  <c r="J682"/>
  <c r="BI679"/>
  <c r="BH679"/>
  <c r="BG679"/>
  <c r="BF679"/>
  <c r="BE679"/>
  <c r="T679"/>
  <c r="R679"/>
  <c r="P679"/>
  <c r="BK679"/>
  <c r="J679"/>
  <c r="BI678"/>
  <c r="BH678"/>
  <c r="BG678"/>
  <c r="BF678"/>
  <c r="BE678"/>
  <c r="T678"/>
  <c r="R678"/>
  <c r="P678"/>
  <c r="BK678"/>
  <c r="J678"/>
  <c r="BI677"/>
  <c r="BH677"/>
  <c r="BG677"/>
  <c r="BF677"/>
  <c r="BE677"/>
  <c r="T677"/>
  <c r="R677"/>
  <c r="P677"/>
  <c r="BK677"/>
  <c r="J677"/>
  <c r="BI673"/>
  <c r="BH673"/>
  <c r="BG673"/>
  <c r="BF673"/>
  <c r="BE673"/>
  <c r="T673"/>
  <c r="R673"/>
  <c r="P673"/>
  <c r="BK673"/>
  <c r="J673"/>
  <c r="BI671"/>
  <c r="BH671"/>
  <c r="BG671"/>
  <c r="BF671"/>
  <c r="BE671"/>
  <c r="T671"/>
  <c r="R671"/>
  <c r="P671"/>
  <c r="BK671"/>
  <c r="J671"/>
  <c r="BI667"/>
  <c r="BH667"/>
  <c r="BG667"/>
  <c r="BF667"/>
  <c r="BE667"/>
  <c r="T667"/>
  <c r="R667"/>
  <c r="P667"/>
  <c r="BK667"/>
  <c r="J667"/>
  <c r="BI663"/>
  <c r="BH663"/>
  <c r="BG663"/>
  <c r="BF663"/>
  <c r="BE663"/>
  <c r="T663"/>
  <c r="R663"/>
  <c r="P663"/>
  <c r="BK663"/>
  <c r="J663"/>
  <c r="BI661"/>
  <c r="BH661"/>
  <c r="BG661"/>
  <c r="BF661"/>
  <c r="BE661"/>
  <c r="T661"/>
  <c r="R661"/>
  <c r="P661"/>
  <c r="BK661"/>
  <c r="J661"/>
  <c r="BI654"/>
  <c r="BH654"/>
  <c r="BG654"/>
  <c r="BF654"/>
  <c r="BE654"/>
  <c r="T654"/>
  <c r="R654"/>
  <c r="P654"/>
  <c r="BK654"/>
  <c r="J654"/>
  <c r="BI652"/>
  <c r="BH652"/>
  <c r="BG652"/>
  <c r="BF652"/>
  <c r="BE652"/>
  <c r="T652"/>
  <c r="R652"/>
  <c r="P652"/>
  <c r="BK652"/>
  <c r="J652"/>
  <c r="BI650"/>
  <c r="BH650"/>
  <c r="BG650"/>
  <c r="BF650"/>
  <c r="BE650"/>
  <c r="T650"/>
  <c r="R650"/>
  <c r="P650"/>
  <c r="BK650"/>
  <c r="J650"/>
  <c r="BI648"/>
  <c r="BH648"/>
  <c r="BG648"/>
  <c r="BF648"/>
  <c r="BE648"/>
  <c r="T648"/>
  <c r="R648"/>
  <c r="P648"/>
  <c r="BK648"/>
  <c r="J648"/>
  <c r="BI646"/>
  <c r="BH646"/>
  <c r="BG646"/>
  <c r="BF646"/>
  <c r="BE646"/>
  <c r="T646"/>
  <c r="R646"/>
  <c r="P646"/>
  <c r="BK646"/>
  <c r="J646"/>
  <c r="BI643"/>
  <c r="BH643"/>
  <c r="BG643"/>
  <c r="BF643"/>
  <c r="BE643"/>
  <c r="T643"/>
  <c r="R643"/>
  <c r="P643"/>
  <c r="BK643"/>
  <c r="J643"/>
  <c r="BI641"/>
  <c r="BH641"/>
  <c r="BG641"/>
  <c r="BF641"/>
  <c r="BE641"/>
  <c r="T641"/>
  <c r="R641"/>
  <c r="P641"/>
  <c r="BK641"/>
  <c r="J641"/>
  <c r="BI639"/>
  <c r="BH639"/>
  <c r="BG639"/>
  <c r="BF639"/>
  <c r="BE639"/>
  <c r="T639"/>
  <c r="R639"/>
  <c r="P639"/>
  <c r="BK639"/>
  <c r="J639"/>
  <c r="BI633"/>
  <c r="BH633"/>
  <c r="BG633"/>
  <c r="BF633"/>
  <c r="BE633"/>
  <c r="T633"/>
  <c r="R633"/>
  <c r="P633"/>
  <c r="BK633"/>
  <c r="J633"/>
  <c r="BI631"/>
  <c r="BH631"/>
  <c r="BG631"/>
  <c r="BF631"/>
  <c r="BE631"/>
  <c r="T631"/>
  <c r="T630" s="1"/>
  <c r="R631"/>
  <c r="R630" s="1"/>
  <c r="P631"/>
  <c r="P630" s="1"/>
  <c r="BK631"/>
  <c r="BK630" s="1"/>
  <c r="J630" s="1"/>
  <c r="J67" s="1"/>
  <c r="J631"/>
  <c r="BI629"/>
  <c r="BH629"/>
  <c r="BG629"/>
  <c r="BF629"/>
  <c r="T629"/>
  <c r="R629"/>
  <c r="P629"/>
  <c r="BK629"/>
  <c r="J629"/>
  <c r="BE629" s="1"/>
  <c r="BI628"/>
  <c r="BH628"/>
  <c r="BG628"/>
  <c r="BF628"/>
  <c r="T628"/>
  <c r="R628"/>
  <c r="P628"/>
  <c r="BK628"/>
  <c r="J628"/>
  <c r="BE628" s="1"/>
  <c r="BI626"/>
  <c r="BH626"/>
  <c r="BG626"/>
  <c r="BF626"/>
  <c r="T626"/>
  <c r="R626"/>
  <c r="P626"/>
  <c r="BK626"/>
  <c r="J626"/>
  <c r="BE626" s="1"/>
  <c r="BI624"/>
  <c r="BH624"/>
  <c r="BG624"/>
  <c r="BF624"/>
  <c r="T624"/>
  <c r="R624"/>
  <c r="P624"/>
  <c r="BK624"/>
  <c r="J624"/>
  <c r="BE624" s="1"/>
  <c r="BI621"/>
  <c r="BH621"/>
  <c r="BG621"/>
  <c r="BF621"/>
  <c r="T621"/>
  <c r="R621"/>
  <c r="P621"/>
  <c r="BK621"/>
  <c r="J621"/>
  <c r="BE621" s="1"/>
  <c r="BI618"/>
  <c r="BH618"/>
  <c r="BG618"/>
  <c r="BF618"/>
  <c r="T618"/>
  <c r="R618"/>
  <c r="P618"/>
  <c r="BK618"/>
  <c r="J618"/>
  <c r="BE618" s="1"/>
  <c r="BI617"/>
  <c r="BH617"/>
  <c r="BG617"/>
  <c r="BF617"/>
  <c r="T617"/>
  <c r="R617"/>
  <c r="P617"/>
  <c r="BK617"/>
  <c r="J617"/>
  <c r="BE617" s="1"/>
  <c r="BI615"/>
  <c r="BH615"/>
  <c r="BG615"/>
  <c r="BF615"/>
  <c r="T615"/>
  <c r="R615"/>
  <c r="P615"/>
  <c r="BK615"/>
  <c r="J615"/>
  <c r="BE615" s="1"/>
  <c r="BI613"/>
  <c r="BH613"/>
  <c r="BG613"/>
  <c r="BF613"/>
  <c r="T613"/>
  <c r="R613"/>
  <c r="P613"/>
  <c r="BK613"/>
  <c r="J613"/>
  <c r="BE613" s="1"/>
  <c r="BI612"/>
  <c r="BH612"/>
  <c r="BG612"/>
  <c r="BF612"/>
  <c r="T612"/>
  <c r="R612"/>
  <c r="P612"/>
  <c r="BK612"/>
  <c r="J612"/>
  <c r="BE612" s="1"/>
  <c r="BI611"/>
  <c r="BH611"/>
  <c r="BG611"/>
  <c r="BF611"/>
  <c r="T611"/>
  <c r="R611"/>
  <c r="P611"/>
  <c r="BK611"/>
  <c r="J611"/>
  <c r="BE611" s="1"/>
  <c r="BI610"/>
  <c r="BH610"/>
  <c r="BG610"/>
  <c r="BF610"/>
  <c r="T610"/>
  <c r="R610"/>
  <c r="P610"/>
  <c r="BK610"/>
  <c r="J610"/>
  <c r="BE610" s="1"/>
  <c r="BI609"/>
  <c r="BH609"/>
  <c r="BG609"/>
  <c r="BF609"/>
  <c r="T609"/>
  <c r="R609"/>
  <c r="P609"/>
  <c r="BK609"/>
  <c r="J609"/>
  <c r="BE609" s="1"/>
  <c r="BI608"/>
  <c r="BH608"/>
  <c r="BG608"/>
  <c r="BF608"/>
  <c r="T608"/>
  <c r="T607" s="1"/>
  <c r="R608"/>
  <c r="R607" s="1"/>
  <c r="P608"/>
  <c r="P607" s="1"/>
  <c r="BK608"/>
  <c r="BK607" s="1"/>
  <c r="J607" s="1"/>
  <c r="J66" s="1"/>
  <c r="J608"/>
  <c r="BE608" s="1"/>
  <c r="BI606"/>
  <c r="BH606"/>
  <c r="BG606"/>
  <c r="BF606"/>
  <c r="BE606"/>
  <c r="T606"/>
  <c r="R606"/>
  <c r="P606"/>
  <c r="BK606"/>
  <c r="J606"/>
  <c r="BI604"/>
  <c r="BH604"/>
  <c r="BG604"/>
  <c r="BF604"/>
  <c r="BE604"/>
  <c r="T604"/>
  <c r="R604"/>
  <c r="P604"/>
  <c r="BK604"/>
  <c r="J604"/>
  <c r="BI602"/>
  <c r="BH602"/>
  <c r="BG602"/>
  <c r="BF602"/>
  <c r="BE602"/>
  <c r="T602"/>
  <c r="R602"/>
  <c r="P602"/>
  <c r="BK602"/>
  <c r="J602"/>
  <c r="BI596"/>
  <c r="BH596"/>
  <c r="BG596"/>
  <c r="BF596"/>
  <c r="BE596"/>
  <c r="T596"/>
  <c r="R596"/>
  <c r="P596"/>
  <c r="BK596"/>
  <c r="J596"/>
  <c r="BI594"/>
  <c r="BH594"/>
  <c r="BG594"/>
  <c r="BF594"/>
  <c r="BE594"/>
  <c r="T594"/>
  <c r="R594"/>
  <c r="P594"/>
  <c r="BK594"/>
  <c r="J594"/>
  <c r="BI591"/>
  <c r="BH591"/>
  <c r="BG591"/>
  <c r="BF591"/>
  <c r="BE591"/>
  <c r="T591"/>
  <c r="R591"/>
  <c r="P591"/>
  <c r="BK591"/>
  <c r="J591"/>
  <c r="BI585"/>
  <c r="BH585"/>
  <c r="BG585"/>
  <c r="BF585"/>
  <c r="BE585"/>
  <c r="T585"/>
  <c r="R585"/>
  <c r="P585"/>
  <c r="BK585"/>
  <c r="J585"/>
  <c r="BI583"/>
  <c r="BH583"/>
  <c r="BG583"/>
  <c r="BF583"/>
  <c r="BE583"/>
  <c r="T583"/>
  <c r="R583"/>
  <c r="P583"/>
  <c r="BK583"/>
  <c r="J583"/>
  <c r="BI580"/>
  <c r="BH580"/>
  <c r="BG580"/>
  <c r="BF580"/>
  <c r="BE580"/>
  <c r="T580"/>
  <c r="R580"/>
  <c r="P580"/>
  <c r="BK580"/>
  <c r="J580"/>
  <c r="BI579"/>
  <c r="BH579"/>
  <c r="BG579"/>
  <c r="BF579"/>
  <c r="BE579"/>
  <c r="T579"/>
  <c r="R579"/>
  <c r="P579"/>
  <c r="BK579"/>
  <c r="J579"/>
  <c r="BI575"/>
  <c r="BH575"/>
  <c r="BG575"/>
  <c r="BF575"/>
  <c r="BE575"/>
  <c r="T575"/>
  <c r="R575"/>
  <c r="P575"/>
  <c r="BK575"/>
  <c r="J575"/>
  <c r="BI573"/>
  <c r="BH573"/>
  <c r="BG573"/>
  <c r="BF573"/>
  <c r="BE573"/>
  <c r="T573"/>
  <c r="R573"/>
  <c r="P573"/>
  <c r="BK573"/>
  <c r="J573"/>
  <c r="BI571"/>
  <c r="BH571"/>
  <c r="BG571"/>
  <c r="BF571"/>
  <c r="BE571"/>
  <c r="T571"/>
  <c r="R571"/>
  <c r="P571"/>
  <c r="BK571"/>
  <c r="J571"/>
  <c r="BI569"/>
  <c r="BH569"/>
  <c r="BG569"/>
  <c r="BF569"/>
  <c r="BE569"/>
  <c r="T569"/>
  <c r="R569"/>
  <c r="P569"/>
  <c r="BK569"/>
  <c r="J569"/>
  <c r="BI567"/>
  <c r="BH567"/>
  <c r="BG567"/>
  <c r="BF567"/>
  <c r="BE567"/>
  <c r="T567"/>
  <c r="R567"/>
  <c r="P567"/>
  <c r="BK567"/>
  <c r="J567"/>
  <c r="BI565"/>
  <c r="BH565"/>
  <c r="BG565"/>
  <c r="BF565"/>
  <c r="BE565"/>
  <c r="T565"/>
  <c r="R565"/>
  <c r="P565"/>
  <c r="BK565"/>
  <c r="J565"/>
  <c r="BI564"/>
  <c r="BH564"/>
  <c r="BG564"/>
  <c r="BF564"/>
  <c r="BE564"/>
  <c r="T564"/>
  <c r="R564"/>
  <c r="P564"/>
  <c r="BK564"/>
  <c r="J564"/>
  <c r="BI562"/>
  <c r="BH562"/>
  <c r="BG562"/>
  <c r="BF562"/>
  <c r="BE562"/>
  <c r="T562"/>
  <c r="R562"/>
  <c r="P562"/>
  <c r="BK562"/>
  <c r="J562"/>
  <c r="BI557"/>
  <c r="BH557"/>
  <c r="BG557"/>
  <c r="BF557"/>
  <c r="BE557"/>
  <c r="T557"/>
  <c r="R557"/>
  <c r="P557"/>
  <c r="BK557"/>
  <c r="J557"/>
  <c r="BI555"/>
  <c r="BH555"/>
  <c r="BG555"/>
  <c r="BF555"/>
  <c r="BE555"/>
  <c r="T555"/>
  <c r="T554" s="1"/>
  <c r="R555"/>
  <c r="P555"/>
  <c r="P554" s="1"/>
  <c r="BK555"/>
  <c r="BK554" s="1"/>
  <c r="J554" s="1"/>
  <c r="J65" s="1"/>
  <c r="J555"/>
  <c r="BI552"/>
  <c r="BH552"/>
  <c r="BG552"/>
  <c r="BF552"/>
  <c r="T552"/>
  <c r="R552"/>
  <c r="P552"/>
  <c r="BK552"/>
  <c r="J552"/>
  <c r="BE552" s="1"/>
  <c r="BI551"/>
  <c r="BH551"/>
  <c r="BG551"/>
  <c r="BF551"/>
  <c r="T551"/>
  <c r="R551"/>
  <c r="P551"/>
  <c r="BK551"/>
  <c r="J551"/>
  <c r="BE551" s="1"/>
  <c r="BI549"/>
  <c r="BH549"/>
  <c r="BG549"/>
  <c r="BF549"/>
  <c r="BE549"/>
  <c r="T549"/>
  <c r="R549"/>
  <c r="P549"/>
  <c r="BK549"/>
  <c r="J549"/>
  <c r="BI547"/>
  <c r="BH547"/>
  <c r="BG547"/>
  <c r="BF547"/>
  <c r="BE547"/>
  <c r="T547"/>
  <c r="R547"/>
  <c r="P547"/>
  <c r="BK547"/>
  <c r="J547"/>
  <c r="BI545"/>
  <c r="BH545"/>
  <c r="BG545"/>
  <c r="BF545"/>
  <c r="BE545"/>
  <c r="T545"/>
  <c r="R545"/>
  <c r="P545"/>
  <c r="BK545"/>
  <c r="J545"/>
  <c r="BI543"/>
  <c r="BH543"/>
  <c r="BG543"/>
  <c r="BF543"/>
  <c r="BE543"/>
  <c r="T543"/>
  <c r="R543"/>
  <c r="P543"/>
  <c r="BK543"/>
  <c r="J543"/>
  <c r="BI541"/>
  <c r="BH541"/>
  <c r="BG541"/>
  <c r="BF541"/>
  <c r="BE541"/>
  <c r="T541"/>
  <c r="R541"/>
  <c r="P541"/>
  <c r="BK541"/>
  <c r="J541"/>
  <c r="BI533"/>
  <c r="BH533"/>
  <c r="BG533"/>
  <c r="BF533"/>
  <c r="BE533"/>
  <c r="T533"/>
  <c r="R533"/>
  <c r="P533"/>
  <c r="BK533"/>
  <c r="J533"/>
  <c r="BI531"/>
  <c r="BH531"/>
  <c r="BG531"/>
  <c r="BF531"/>
  <c r="BE531"/>
  <c r="T531"/>
  <c r="R531"/>
  <c r="P531"/>
  <c r="BK531"/>
  <c r="J531"/>
  <c r="BI529"/>
  <c r="BH529"/>
  <c r="BG529"/>
  <c r="BF529"/>
  <c r="BE529"/>
  <c r="T529"/>
  <c r="R529"/>
  <c r="P529"/>
  <c r="BK529"/>
  <c r="J529"/>
  <c r="BI526"/>
  <c r="BH526"/>
  <c r="BG526"/>
  <c r="BF526"/>
  <c r="BE526"/>
  <c r="T526"/>
  <c r="R526"/>
  <c r="P526"/>
  <c r="BK526"/>
  <c r="J526"/>
  <c r="BI524"/>
  <c r="BH524"/>
  <c r="BG524"/>
  <c r="BF524"/>
  <c r="BE524"/>
  <c r="T524"/>
  <c r="R524"/>
  <c r="P524"/>
  <c r="BK524"/>
  <c r="J524"/>
  <c r="BI519"/>
  <c r="BH519"/>
  <c r="BG519"/>
  <c r="BF519"/>
  <c r="BE519"/>
  <c r="T519"/>
  <c r="R519"/>
  <c r="P519"/>
  <c r="BK519"/>
  <c r="J519"/>
  <c r="BI517"/>
  <c r="BH517"/>
  <c r="BG517"/>
  <c r="BF517"/>
  <c r="BE517"/>
  <c r="T517"/>
  <c r="R517"/>
  <c r="P517"/>
  <c r="BK517"/>
  <c r="J517"/>
  <c r="BI515"/>
  <c r="BH515"/>
  <c r="BG515"/>
  <c r="BF515"/>
  <c r="BE515"/>
  <c r="T515"/>
  <c r="R515"/>
  <c r="P515"/>
  <c r="BK515"/>
  <c r="J515"/>
  <c r="BI509"/>
  <c r="BH509"/>
  <c r="BG509"/>
  <c r="BF509"/>
  <c r="BE509"/>
  <c r="T509"/>
  <c r="R509"/>
  <c r="P509"/>
  <c r="BK509"/>
  <c r="J509"/>
  <c r="BI506"/>
  <c r="BH506"/>
  <c r="BG506"/>
  <c r="BF506"/>
  <c r="BE506"/>
  <c r="T506"/>
  <c r="R506"/>
  <c r="P506"/>
  <c r="BK506"/>
  <c r="J506"/>
  <c r="BI504"/>
  <c r="BH504"/>
  <c r="BG504"/>
  <c r="BF504"/>
  <c r="BE504"/>
  <c r="T504"/>
  <c r="R504"/>
  <c r="P504"/>
  <c r="BK504"/>
  <c r="J504"/>
  <c r="BI502"/>
  <c r="BH502"/>
  <c r="BG502"/>
  <c r="BF502"/>
  <c r="BE502"/>
  <c r="T502"/>
  <c r="R502"/>
  <c r="P502"/>
  <c r="BK502"/>
  <c r="J502"/>
  <c r="BI501"/>
  <c r="BH501"/>
  <c r="BG501"/>
  <c r="BF501"/>
  <c r="BE501"/>
  <c r="T501"/>
  <c r="R501"/>
  <c r="P501"/>
  <c r="BK501"/>
  <c r="J501"/>
  <c r="BI500"/>
  <c r="BH500"/>
  <c r="BG500"/>
  <c r="BF500"/>
  <c r="BE500"/>
  <c r="T500"/>
  <c r="R500"/>
  <c r="P500"/>
  <c r="BK500"/>
  <c r="J500"/>
  <c r="BI497"/>
  <c r="BH497"/>
  <c r="BG497"/>
  <c r="BF497"/>
  <c r="BE497"/>
  <c r="T497"/>
  <c r="T496" s="1"/>
  <c r="R497"/>
  <c r="R496" s="1"/>
  <c r="P497"/>
  <c r="BK497"/>
  <c r="J497"/>
  <c r="BI494"/>
  <c r="BH494"/>
  <c r="BG494"/>
  <c r="BF494"/>
  <c r="T494"/>
  <c r="R494"/>
  <c r="P494"/>
  <c r="BK494"/>
  <c r="J494"/>
  <c r="BE494" s="1"/>
  <c r="BI492"/>
  <c r="BH492"/>
  <c r="BG492"/>
  <c r="BF492"/>
  <c r="T492"/>
  <c r="R492"/>
  <c r="P492"/>
  <c r="BK492"/>
  <c r="J492"/>
  <c r="BE492" s="1"/>
  <c r="BI490"/>
  <c r="BH490"/>
  <c r="BG490"/>
  <c r="BF490"/>
  <c r="T490"/>
  <c r="R490"/>
  <c r="P490"/>
  <c r="BK490"/>
  <c r="J490"/>
  <c r="BE490" s="1"/>
  <c r="BI488"/>
  <c r="BH488"/>
  <c r="BG488"/>
  <c r="BF488"/>
  <c r="T488"/>
  <c r="R488"/>
  <c r="P488"/>
  <c r="BK488"/>
  <c r="J488"/>
  <c r="BE488" s="1"/>
  <c r="BI485"/>
  <c r="BH485"/>
  <c r="BG485"/>
  <c r="BF485"/>
  <c r="T485"/>
  <c r="R485"/>
  <c r="P485"/>
  <c r="BK485"/>
  <c r="J485"/>
  <c r="BE485" s="1"/>
  <c r="BI483"/>
  <c r="BH483"/>
  <c r="BG483"/>
  <c r="BF483"/>
  <c r="T483"/>
  <c r="R483"/>
  <c r="P483"/>
  <c r="BK483"/>
  <c r="J483"/>
  <c r="BE483" s="1"/>
  <c r="BI481"/>
  <c r="BH481"/>
  <c r="BG481"/>
  <c r="BF481"/>
  <c r="T481"/>
  <c r="R481"/>
  <c r="P481"/>
  <c r="BK481"/>
  <c r="J481"/>
  <c r="BE481" s="1"/>
  <c r="BI461"/>
  <c r="BH461"/>
  <c r="BG461"/>
  <c r="BF461"/>
  <c r="T461"/>
  <c r="R461"/>
  <c r="P461"/>
  <c r="BK461"/>
  <c r="J461"/>
  <c r="BE461" s="1"/>
  <c r="BI452"/>
  <c r="BH452"/>
  <c r="BG452"/>
  <c r="BF452"/>
  <c r="T452"/>
  <c r="R452"/>
  <c r="P452"/>
  <c r="BK452"/>
  <c r="J452"/>
  <c r="BE452" s="1"/>
  <c r="BI450"/>
  <c r="BH450"/>
  <c r="BG450"/>
  <c r="BF450"/>
  <c r="T450"/>
  <c r="R450"/>
  <c r="P450"/>
  <c r="BK450"/>
  <c r="J450"/>
  <c r="BE450" s="1"/>
  <c r="BI448"/>
  <c r="BH448"/>
  <c r="BG448"/>
  <c r="BF448"/>
  <c r="T448"/>
  <c r="R448"/>
  <c r="R447" s="1"/>
  <c r="P448"/>
  <c r="P447" s="1"/>
  <c r="BK448"/>
  <c r="J448"/>
  <c r="BE448" s="1"/>
  <c r="BI445"/>
  <c r="BH445"/>
  <c r="BG445"/>
  <c r="BF445"/>
  <c r="BE445"/>
  <c r="T445"/>
  <c r="R445"/>
  <c r="P445"/>
  <c r="BK445"/>
  <c r="J445"/>
  <c r="BI444"/>
  <c r="BH444"/>
  <c r="BG444"/>
  <c r="BF444"/>
  <c r="BE444"/>
  <c r="T444"/>
  <c r="R444"/>
  <c r="P444"/>
  <c r="BK444"/>
  <c r="J444"/>
  <c r="BI442"/>
  <c r="BH442"/>
  <c r="BG442"/>
  <c r="BF442"/>
  <c r="BE442"/>
  <c r="T442"/>
  <c r="R442"/>
  <c r="P442"/>
  <c r="BK442"/>
  <c r="J442"/>
  <c r="BI439"/>
  <c r="BH439"/>
  <c r="BG439"/>
  <c r="BF439"/>
  <c r="BE439"/>
  <c r="T439"/>
  <c r="T438" s="1"/>
  <c r="R439"/>
  <c r="R438" s="1"/>
  <c r="P439"/>
  <c r="BK439"/>
  <c r="J439"/>
  <c r="BI435"/>
  <c r="BH435"/>
  <c r="BG435"/>
  <c r="BF435"/>
  <c r="T435"/>
  <c r="R435"/>
  <c r="P435"/>
  <c r="BK435"/>
  <c r="J435"/>
  <c r="BE435" s="1"/>
  <c r="BI434"/>
  <c r="BH434"/>
  <c r="BG434"/>
  <c r="BF434"/>
  <c r="T434"/>
  <c r="R434"/>
  <c r="P434"/>
  <c r="BK434"/>
  <c r="J434"/>
  <c r="BE434" s="1"/>
  <c r="BI433"/>
  <c r="BH433"/>
  <c r="BG433"/>
  <c r="BF433"/>
  <c r="T433"/>
  <c r="R433"/>
  <c r="P433"/>
  <c r="BK433"/>
  <c r="J433"/>
  <c r="BE433" s="1"/>
  <c r="BI432"/>
  <c r="BH432"/>
  <c r="BG432"/>
  <c r="BF432"/>
  <c r="T432"/>
  <c r="R432"/>
  <c r="P432"/>
  <c r="BK432"/>
  <c r="J432"/>
  <c r="BE432" s="1"/>
  <c r="BI431"/>
  <c r="BH431"/>
  <c r="BG431"/>
  <c r="BF431"/>
  <c r="T431"/>
  <c r="R431"/>
  <c r="P431"/>
  <c r="BK431"/>
  <c r="J431"/>
  <c r="BE431" s="1"/>
  <c r="BI430"/>
  <c r="BH430"/>
  <c r="BG430"/>
  <c r="BF430"/>
  <c r="T430"/>
  <c r="R430"/>
  <c r="P430"/>
  <c r="BK430"/>
  <c r="J430"/>
  <c r="BE430" s="1"/>
  <c r="BI429"/>
  <c r="BH429"/>
  <c r="BG429"/>
  <c r="BF429"/>
  <c r="T429"/>
  <c r="R429"/>
  <c r="P429"/>
  <c r="BK429"/>
  <c r="J429"/>
  <c r="BE429" s="1"/>
  <c r="BI428"/>
  <c r="BH428"/>
  <c r="BG428"/>
  <c r="BF428"/>
  <c r="T428"/>
  <c r="R428"/>
  <c r="P428"/>
  <c r="BK428"/>
  <c r="J428"/>
  <c r="BE428" s="1"/>
  <c r="BI427"/>
  <c r="BH427"/>
  <c r="BG427"/>
  <c r="BF427"/>
  <c r="T427"/>
  <c r="R427"/>
  <c r="P427"/>
  <c r="BK427"/>
  <c r="J427"/>
  <c r="BE427" s="1"/>
  <c r="BI425"/>
  <c r="BH425"/>
  <c r="BG425"/>
  <c r="BF425"/>
  <c r="T425"/>
  <c r="R425"/>
  <c r="P425"/>
  <c r="BK425"/>
  <c r="J425"/>
  <c r="BE425" s="1"/>
  <c r="BI423"/>
  <c r="BH423"/>
  <c r="BG423"/>
  <c r="BF423"/>
  <c r="T423"/>
  <c r="R423"/>
  <c r="P423"/>
  <c r="BK423"/>
  <c r="J423"/>
  <c r="BE423" s="1"/>
  <c r="BI422"/>
  <c r="BH422"/>
  <c r="BG422"/>
  <c r="BF422"/>
  <c r="T422"/>
  <c r="R422"/>
  <c r="P422"/>
  <c r="BK422"/>
  <c r="J422"/>
  <c r="BE422" s="1"/>
  <c r="BI420"/>
  <c r="BH420"/>
  <c r="BG420"/>
  <c r="BF420"/>
  <c r="T420"/>
  <c r="R420"/>
  <c r="P420"/>
  <c r="BK420"/>
  <c r="J420"/>
  <c r="BE420" s="1"/>
  <c r="BI389"/>
  <c r="BH389"/>
  <c r="BG389"/>
  <c r="BF389"/>
  <c r="T389"/>
  <c r="R389"/>
  <c r="P389"/>
  <c r="BK389"/>
  <c r="J389"/>
  <c r="BE389" s="1"/>
  <c r="BI388"/>
  <c r="BH388"/>
  <c r="BG388"/>
  <c r="BF388"/>
  <c r="T388"/>
  <c r="R388"/>
  <c r="P388"/>
  <c r="BK388"/>
  <c r="J388"/>
  <c r="BE388" s="1"/>
  <c r="BI377"/>
  <c r="BH377"/>
  <c r="BG377"/>
  <c r="BF377"/>
  <c r="T377"/>
  <c r="R377"/>
  <c r="P377"/>
  <c r="BK377"/>
  <c r="J377"/>
  <c r="BE377" s="1"/>
  <c r="BI361"/>
  <c r="BH361"/>
  <c r="BG361"/>
  <c r="BF361"/>
  <c r="T361"/>
  <c r="R361"/>
  <c r="P361"/>
  <c r="BK361"/>
  <c r="J361"/>
  <c r="BE361" s="1"/>
  <c r="BI358"/>
  <c r="BH358"/>
  <c r="BG358"/>
  <c r="BF358"/>
  <c r="T358"/>
  <c r="R358"/>
  <c r="P358"/>
  <c r="BK358"/>
  <c r="J358"/>
  <c r="BE358" s="1"/>
  <c r="BI355"/>
  <c r="BH355"/>
  <c r="BG355"/>
  <c r="BF355"/>
  <c r="T355"/>
  <c r="R355"/>
  <c r="P355"/>
  <c r="BK355"/>
  <c r="J355"/>
  <c r="BE355" s="1"/>
  <c r="BI353"/>
  <c r="BH353"/>
  <c r="BG353"/>
  <c r="BF353"/>
  <c r="T353"/>
  <c r="R353"/>
  <c r="P353"/>
  <c r="BK353"/>
  <c r="J353"/>
  <c r="BE353" s="1"/>
  <c r="BI351"/>
  <c r="BH351"/>
  <c r="BG351"/>
  <c r="BF351"/>
  <c r="T351"/>
  <c r="R351"/>
  <c r="P351"/>
  <c r="BK351"/>
  <c r="J351"/>
  <c r="BE351" s="1"/>
  <c r="BI349"/>
  <c r="BH349"/>
  <c r="BG349"/>
  <c r="BF349"/>
  <c r="T349"/>
  <c r="R349"/>
  <c r="P349"/>
  <c r="BK349"/>
  <c r="J349"/>
  <c r="BE349" s="1"/>
  <c r="BI347"/>
  <c r="BH347"/>
  <c r="BG347"/>
  <c r="BF347"/>
  <c r="T347"/>
  <c r="R347"/>
  <c r="P347"/>
  <c r="BK347"/>
  <c r="J347"/>
  <c r="BE347" s="1"/>
  <c r="BI344"/>
  <c r="BH344"/>
  <c r="BG344"/>
  <c r="BF344"/>
  <c r="T344"/>
  <c r="R344"/>
  <c r="P344"/>
  <c r="BK344"/>
  <c r="J344"/>
  <c r="BE344" s="1"/>
  <c r="BI338"/>
  <c r="BH338"/>
  <c r="BG338"/>
  <c r="BF338"/>
  <c r="T338"/>
  <c r="R338"/>
  <c r="P338"/>
  <c r="BK338"/>
  <c r="J338"/>
  <c r="BE338" s="1"/>
  <c r="BI336"/>
  <c r="BH336"/>
  <c r="BG336"/>
  <c r="BF336"/>
  <c r="T336"/>
  <c r="R336"/>
  <c r="P336"/>
  <c r="BK336"/>
  <c r="J336"/>
  <c r="BE336" s="1"/>
  <c r="BI334"/>
  <c r="BH334"/>
  <c r="BG334"/>
  <c r="BF334"/>
  <c r="BE334"/>
  <c r="T334"/>
  <c r="R334"/>
  <c r="P334"/>
  <c r="BK334"/>
  <c r="J334"/>
  <c r="BI331"/>
  <c r="BH331"/>
  <c r="BG331"/>
  <c r="BF331"/>
  <c r="T331"/>
  <c r="R331"/>
  <c r="P331"/>
  <c r="BK331"/>
  <c r="J331"/>
  <c r="BE331" s="1"/>
  <c r="BI328"/>
  <c r="BH328"/>
  <c r="BG328"/>
  <c r="BF328"/>
  <c r="BE328"/>
  <c r="T328"/>
  <c r="R328"/>
  <c r="P328"/>
  <c r="BK328"/>
  <c r="J328"/>
  <c r="BI326"/>
  <c r="BH326"/>
  <c r="BG326"/>
  <c r="BF326"/>
  <c r="T326"/>
  <c r="R326"/>
  <c r="P326"/>
  <c r="BK326"/>
  <c r="J326"/>
  <c r="BE326" s="1"/>
  <c r="BI323"/>
  <c r="BH323"/>
  <c r="BG323"/>
  <c r="BF323"/>
  <c r="BE323"/>
  <c r="T323"/>
  <c r="R323"/>
  <c r="P323"/>
  <c r="BK323"/>
  <c r="J323"/>
  <c r="BI320"/>
  <c r="BH320"/>
  <c r="BG320"/>
  <c r="BF320"/>
  <c r="T320"/>
  <c r="T319" s="1"/>
  <c r="R320"/>
  <c r="R319" s="1"/>
  <c r="P320"/>
  <c r="BK320"/>
  <c r="BK319" s="1"/>
  <c r="J319" s="1"/>
  <c r="J61" s="1"/>
  <c r="J320"/>
  <c r="BE320" s="1"/>
  <c r="BI317"/>
  <c r="BH317"/>
  <c r="BG317"/>
  <c r="BF317"/>
  <c r="T317"/>
  <c r="R317"/>
  <c r="P317"/>
  <c r="BK317"/>
  <c r="J317"/>
  <c r="BE317" s="1"/>
  <c r="BI316"/>
  <c r="BH316"/>
  <c r="BG316"/>
  <c r="BF316"/>
  <c r="BE316"/>
  <c r="T316"/>
  <c r="R316"/>
  <c r="P316"/>
  <c r="BK316"/>
  <c r="J316"/>
  <c r="BI315"/>
  <c r="BH315"/>
  <c r="BG315"/>
  <c r="BF315"/>
  <c r="T315"/>
  <c r="R315"/>
  <c r="P315"/>
  <c r="BK315"/>
  <c r="J315"/>
  <c r="BE315" s="1"/>
  <c r="BI313"/>
  <c r="BH313"/>
  <c r="BG313"/>
  <c r="BF313"/>
  <c r="BE313"/>
  <c r="T313"/>
  <c r="R313"/>
  <c r="P313"/>
  <c r="BK313"/>
  <c r="J313"/>
  <c r="BI311"/>
  <c r="BH311"/>
  <c r="BG311"/>
  <c r="BF311"/>
  <c r="T311"/>
  <c r="R311"/>
  <c r="P311"/>
  <c r="BK311"/>
  <c r="J311"/>
  <c r="BE311" s="1"/>
  <c r="BI309"/>
  <c r="BH309"/>
  <c r="BG309"/>
  <c r="BF309"/>
  <c r="BE309"/>
  <c r="T309"/>
  <c r="R309"/>
  <c r="P309"/>
  <c r="BK309"/>
  <c r="J309"/>
  <c r="BI307"/>
  <c r="BH307"/>
  <c r="BG307"/>
  <c r="BF307"/>
  <c r="T307"/>
  <c r="R307"/>
  <c r="P307"/>
  <c r="BK307"/>
  <c r="J307"/>
  <c r="BE307" s="1"/>
  <c r="BI306"/>
  <c r="BH306"/>
  <c r="BG306"/>
  <c r="BF306"/>
  <c r="BE306"/>
  <c r="T306"/>
  <c r="R306"/>
  <c r="P306"/>
  <c r="BK306"/>
  <c r="J306"/>
  <c r="BI305"/>
  <c r="BH305"/>
  <c r="BG305"/>
  <c r="BF305"/>
  <c r="BE305"/>
  <c r="T305"/>
  <c r="R305"/>
  <c r="P305"/>
  <c r="BK305"/>
  <c r="J305"/>
  <c r="BI304"/>
  <c r="BH304"/>
  <c r="BG304"/>
  <c r="BF304"/>
  <c r="BE304"/>
  <c r="T304"/>
  <c r="R304"/>
  <c r="P304"/>
  <c r="BK304"/>
  <c r="J304"/>
  <c r="BI303"/>
  <c r="BH303"/>
  <c r="BG303"/>
  <c r="BF303"/>
  <c r="BE303"/>
  <c r="T303"/>
  <c r="R303"/>
  <c r="P303"/>
  <c r="BK303"/>
  <c r="J303"/>
  <c r="BI302"/>
  <c r="BH302"/>
  <c r="BG302"/>
  <c r="BF302"/>
  <c r="BE302"/>
  <c r="T302"/>
  <c r="R302"/>
  <c r="P302"/>
  <c r="BK302"/>
  <c r="J302"/>
  <c r="BI301"/>
  <c r="BH301"/>
  <c r="BG301"/>
  <c r="BF301"/>
  <c r="BE301"/>
  <c r="T301"/>
  <c r="R301"/>
  <c r="P301"/>
  <c r="BK301"/>
  <c r="J301"/>
  <c r="BI298"/>
  <c r="BH298"/>
  <c r="BG298"/>
  <c r="BF298"/>
  <c r="BE298"/>
  <c r="T298"/>
  <c r="R298"/>
  <c r="P298"/>
  <c r="BK298"/>
  <c r="J298"/>
  <c r="BI295"/>
  <c r="BH295"/>
  <c r="BG295"/>
  <c r="BF295"/>
  <c r="BE295"/>
  <c r="T295"/>
  <c r="R295"/>
  <c r="P295"/>
  <c r="BK295"/>
  <c r="J295"/>
  <c r="BI292"/>
  <c r="BH292"/>
  <c r="BG292"/>
  <c r="BF292"/>
  <c r="BE292"/>
  <c r="T292"/>
  <c r="R292"/>
  <c r="P292"/>
  <c r="BK292"/>
  <c r="J292"/>
  <c r="BI289"/>
  <c r="BH289"/>
  <c r="BG289"/>
  <c r="BF289"/>
  <c r="BE289"/>
  <c r="T289"/>
  <c r="R289"/>
  <c r="P289"/>
  <c r="BK289"/>
  <c r="J289"/>
  <c r="BI282"/>
  <c r="BH282"/>
  <c r="BG282"/>
  <c r="BF282"/>
  <c r="BE282"/>
  <c r="T282"/>
  <c r="R282"/>
  <c r="P282"/>
  <c r="BK282"/>
  <c r="J282"/>
  <c r="BI280"/>
  <c r="BH280"/>
  <c r="BG280"/>
  <c r="BF280"/>
  <c r="BE280"/>
  <c r="T280"/>
  <c r="R280"/>
  <c r="P280"/>
  <c r="BK280"/>
  <c r="J280"/>
  <c r="BI279"/>
  <c r="BH279"/>
  <c r="BG279"/>
  <c r="BF279"/>
  <c r="BE279"/>
  <c r="T279"/>
  <c r="R279"/>
  <c r="P279"/>
  <c r="BK279"/>
  <c r="J279"/>
  <c r="BI277"/>
  <c r="BH277"/>
  <c r="BG277"/>
  <c r="BF277"/>
  <c r="BE277"/>
  <c r="T277"/>
  <c r="R277"/>
  <c r="P277"/>
  <c r="BK277"/>
  <c r="J277"/>
  <c r="BI276"/>
  <c r="BH276"/>
  <c r="BG276"/>
  <c r="BF276"/>
  <c r="BE276"/>
  <c r="T276"/>
  <c r="R276"/>
  <c r="P276"/>
  <c r="BK276"/>
  <c r="J276"/>
  <c r="BI274"/>
  <c r="BH274"/>
  <c r="BG274"/>
  <c r="BF274"/>
  <c r="BE274"/>
  <c r="T274"/>
  <c r="R274"/>
  <c r="P274"/>
  <c r="BK274"/>
  <c r="J274"/>
  <c r="BI273"/>
  <c r="BH273"/>
  <c r="BG273"/>
  <c r="BF273"/>
  <c r="BE273"/>
  <c r="T273"/>
  <c r="R273"/>
  <c r="P273"/>
  <c r="BK273"/>
  <c r="J273"/>
  <c r="BI269"/>
  <c r="BH269"/>
  <c r="BG269"/>
  <c r="BF269"/>
  <c r="BE269"/>
  <c r="T269"/>
  <c r="R269"/>
  <c r="P269"/>
  <c r="BK269"/>
  <c r="J269"/>
  <c r="BI265"/>
  <c r="BH265"/>
  <c r="BG265"/>
  <c r="BF265"/>
  <c r="BE265"/>
  <c r="T265"/>
  <c r="R265"/>
  <c r="P265"/>
  <c r="BK265"/>
  <c r="J265"/>
  <c r="BI263"/>
  <c r="BH263"/>
  <c r="BG263"/>
  <c r="BF263"/>
  <c r="BE263"/>
  <c r="T263"/>
  <c r="R263"/>
  <c r="P263"/>
  <c r="BK263"/>
  <c r="J263"/>
  <c r="BI261"/>
  <c r="BH261"/>
  <c r="BG261"/>
  <c r="BF261"/>
  <c r="BE261"/>
  <c r="T261"/>
  <c r="R261"/>
  <c r="P261"/>
  <c r="BK261"/>
  <c r="J261"/>
  <c r="BI259"/>
  <c r="BH259"/>
  <c r="BG259"/>
  <c r="BF259"/>
  <c r="BE259"/>
  <c r="T259"/>
  <c r="R259"/>
  <c r="P259"/>
  <c r="BK259"/>
  <c r="J259"/>
  <c r="BI257"/>
  <c r="BH257"/>
  <c r="BG257"/>
  <c r="BF257"/>
  <c r="BE257"/>
  <c r="T257"/>
  <c r="R257"/>
  <c r="P257"/>
  <c r="BK257"/>
  <c r="J257"/>
  <c r="BI255"/>
  <c r="BH255"/>
  <c r="BG255"/>
  <c r="BF255"/>
  <c r="BE255"/>
  <c r="T255"/>
  <c r="R255"/>
  <c r="P255"/>
  <c r="BK255"/>
  <c r="J255"/>
  <c r="BI253"/>
  <c r="BH253"/>
  <c r="BG253"/>
  <c r="BF253"/>
  <c r="BE253"/>
  <c r="T253"/>
  <c r="R253"/>
  <c r="P253"/>
  <c r="BK253"/>
  <c r="J253"/>
  <c r="BI248"/>
  <c r="BH248"/>
  <c r="BG248"/>
  <c r="BF248"/>
  <c r="BE248"/>
  <c r="T248"/>
  <c r="R248"/>
  <c r="P248"/>
  <c r="BK248"/>
  <c r="J248"/>
  <c r="BI246"/>
  <c r="BH246"/>
  <c r="BG246"/>
  <c r="BF246"/>
  <c r="BE246"/>
  <c r="T246"/>
  <c r="R246"/>
  <c r="P246"/>
  <c r="BK246"/>
  <c r="J246"/>
  <c r="BI244"/>
  <c r="BH244"/>
  <c r="BG244"/>
  <c r="BF244"/>
  <c r="BE244"/>
  <c r="T244"/>
  <c r="R244"/>
  <c r="P244"/>
  <c r="BK244"/>
  <c r="J244"/>
  <c r="BI241"/>
  <c r="BH241"/>
  <c r="BG241"/>
  <c r="BF241"/>
  <c r="BE241"/>
  <c r="T241"/>
  <c r="R241"/>
  <c r="P241"/>
  <c r="BK241"/>
  <c r="J241"/>
  <c r="BI239"/>
  <c r="BH239"/>
  <c r="BG239"/>
  <c r="BF239"/>
  <c r="BE239"/>
  <c r="T239"/>
  <c r="R239"/>
  <c r="P239"/>
  <c r="BK239"/>
  <c r="J239"/>
  <c r="BI237"/>
  <c r="BH237"/>
  <c r="BG237"/>
  <c r="BF237"/>
  <c r="BE237"/>
  <c r="T237"/>
  <c r="R237"/>
  <c r="P237"/>
  <c r="BK237"/>
  <c r="J237"/>
  <c r="BI234"/>
  <c r="BH234"/>
  <c r="BG234"/>
  <c r="BF234"/>
  <c r="BE234"/>
  <c r="T234"/>
  <c r="R234"/>
  <c r="P234"/>
  <c r="BK234"/>
  <c r="J234"/>
  <c r="BI232"/>
  <c r="BH232"/>
  <c r="BG232"/>
  <c r="BF232"/>
  <c r="BE232"/>
  <c r="T232"/>
  <c r="R232"/>
  <c r="P232"/>
  <c r="BK232"/>
  <c r="J232"/>
  <c r="BI228"/>
  <c r="BH228"/>
  <c r="BG228"/>
  <c r="BF228"/>
  <c r="BE228"/>
  <c r="T228"/>
  <c r="R228"/>
  <c r="P228"/>
  <c r="BK228"/>
  <c r="J228"/>
  <c r="BI224"/>
  <c r="BH224"/>
  <c r="BG224"/>
  <c r="BF224"/>
  <c r="BE224"/>
  <c r="T224"/>
  <c r="R224"/>
  <c r="P224"/>
  <c r="BK224"/>
  <c r="J224"/>
  <c r="BI221"/>
  <c r="BH221"/>
  <c r="BG221"/>
  <c r="BF221"/>
  <c r="BE221"/>
  <c r="T221"/>
  <c r="R221"/>
  <c r="P221"/>
  <c r="BK221"/>
  <c r="J221"/>
  <c r="BI219"/>
  <c r="BH219"/>
  <c r="BG219"/>
  <c r="BF219"/>
  <c r="BE219"/>
  <c r="T219"/>
  <c r="R219"/>
  <c r="P219"/>
  <c r="BK219"/>
  <c r="J219"/>
  <c r="BI217"/>
  <c r="BH217"/>
  <c r="BG217"/>
  <c r="BF217"/>
  <c r="BE217"/>
  <c r="T217"/>
  <c r="R217"/>
  <c r="P217"/>
  <c r="BK217"/>
  <c r="J217"/>
  <c r="BI211"/>
  <c r="BH211"/>
  <c r="BG211"/>
  <c r="BF211"/>
  <c r="BE211"/>
  <c r="T211"/>
  <c r="R211"/>
  <c r="P211"/>
  <c r="BK211"/>
  <c r="J211"/>
  <c r="BI209"/>
  <c r="BH209"/>
  <c r="BG209"/>
  <c r="BF209"/>
  <c r="BE209"/>
  <c r="T209"/>
  <c r="R209"/>
  <c r="P209"/>
  <c r="BK209"/>
  <c r="J209"/>
  <c r="BI207"/>
  <c r="BH207"/>
  <c r="BG207"/>
  <c r="BF207"/>
  <c r="BE207"/>
  <c r="T207"/>
  <c r="R207"/>
  <c r="P207"/>
  <c r="BK207"/>
  <c r="J207"/>
  <c r="BI201"/>
  <c r="BH201"/>
  <c r="BG201"/>
  <c r="BF201"/>
  <c r="BE201"/>
  <c r="T201"/>
  <c r="R201"/>
  <c r="P201"/>
  <c r="BK201"/>
  <c r="J201"/>
  <c r="BI198"/>
  <c r="BH198"/>
  <c r="BG198"/>
  <c r="BF198"/>
  <c r="BE198"/>
  <c r="T198"/>
  <c r="T197" s="1"/>
  <c r="R198"/>
  <c r="P198"/>
  <c r="P197" s="1"/>
  <c r="BK198"/>
  <c r="BK197" s="1"/>
  <c r="J197" s="1"/>
  <c r="J60" s="1"/>
  <c r="J198"/>
  <c r="BI194"/>
  <c r="BH194"/>
  <c r="BG194"/>
  <c r="BF194"/>
  <c r="T194"/>
  <c r="R194"/>
  <c r="P194"/>
  <c r="BK194"/>
  <c r="J194"/>
  <c r="BE194" s="1"/>
  <c r="BI193"/>
  <c r="BH193"/>
  <c r="BG193"/>
  <c r="BF193"/>
  <c r="T193"/>
  <c r="R193"/>
  <c r="P193"/>
  <c r="BK193"/>
  <c r="J193"/>
  <c r="BE193" s="1"/>
  <c r="BI190"/>
  <c r="BH190"/>
  <c r="BG190"/>
  <c r="BF190"/>
  <c r="T190"/>
  <c r="R190"/>
  <c r="P190"/>
  <c r="BK190"/>
  <c r="J190"/>
  <c r="BE190" s="1"/>
  <c r="BI187"/>
  <c r="BH187"/>
  <c r="BG187"/>
  <c r="BF187"/>
  <c r="T187"/>
  <c r="R187"/>
  <c r="P187"/>
  <c r="BK187"/>
  <c r="J187"/>
  <c r="BE187" s="1"/>
  <c r="BI186"/>
  <c r="BH186"/>
  <c r="BG186"/>
  <c r="BF186"/>
  <c r="T186"/>
  <c r="R186"/>
  <c r="P186"/>
  <c r="BK186"/>
  <c r="J186"/>
  <c r="BE186" s="1"/>
  <c r="BI175"/>
  <c r="BH175"/>
  <c r="BG175"/>
  <c r="BF175"/>
  <c r="T175"/>
  <c r="R175"/>
  <c r="P175"/>
  <c r="BK175"/>
  <c r="J175"/>
  <c r="BE175" s="1"/>
  <c r="BI164"/>
  <c r="BH164"/>
  <c r="BG164"/>
  <c r="BF164"/>
  <c r="T164"/>
  <c r="R164"/>
  <c r="P164"/>
  <c r="BK164"/>
  <c r="J164"/>
  <c r="BE164" s="1"/>
  <c r="BI163"/>
  <c r="BH163"/>
  <c r="BG163"/>
  <c r="BF163"/>
  <c r="T163"/>
  <c r="R163"/>
  <c r="P163"/>
  <c r="BK163"/>
  <c r="J163"/>
  <c r="BE163" s="1"/>
  <c r="BI161"/>
  <c r="BH161"/>
  <c r="BG161"/>
  <c r="BF161"/>
  <c r="T161"/>
  <c r="R161"/>
  <c r="P161"/>
  <c r="BK161"/>
  <c r="J161"/>
  <c r="BE161" s="1"/>
  <c r="BI159"/>
  <c r="BH159"/>
  <c r="BG159"/>
  <c r="BF159"/>
  <c r="T159"/>
  <c r="R159"/>
  <c r="P159"/>
  <c r="BK159"/>
  <c r="J159"/>
  <c r="BE159" s="1"/>
  <c r="BI157"/>
  <c r="BH157"/>
  <c r="BG157"/>
  <c r="BF157"/>
  <c r="T157"/>
  <c r="R157"/>
  <c r="P157"/>
  <c r="BK157"/>
  <c r="J157"/>
  <c r="BE157" s="1"/>
  <c r="BI153"/>
  <c r="BH153"/>
  <c r="BG153"/>
  <c r="BF153"/>
  <c r="T153"/>
  <c r="R153"/>
  <c r="R152" s="1"/>
  <c r="P153"/>
  <c r="P152" s="1"/>
  <c r="BK153"/>
  <c r="BK152" s="1"/>
  <c r="J152" s="1"/>
  <c r="J59" s="1"/>
  <c r="J153"/>
  <c r="BE153" s="1"/>
  <c r="BI147"/>
  <c r="BH147"/>
  <c r="BG147"/>
  <c r="BF147"/>
  <c r="BE147"/>
  <c r="T147"/>
  <c r="R147"/>
  <c r="P147"/>
  <c r="BK147"/>
  <c r="J147"/>
  <c r="BI145"/>
  <c r="BH145"/>
  <c r="BG145"/>
  <c r="BF145"/>
  <c r="T145"/>
  <c r="R145"/>
  <c r="P145"/>
  <c r="BK145"/>
  <c r="J145"/>
  <c r="BE145" s="1"/>
  <c r="BI143"/>
  <c r="BH143"/>
  <c r="BG143"/>
  <c r="BF143"/>
  <c r="BE143"/>
  <c r="T143"/>
  <c r="R143"/>
  <c r="P143"/>
  <c r="BK143"/>
  <c r="J143"/>
  <c r="BI142"/>
  <c r="BH142"/>
  <c r="BG142"/>
  <c r="BF142"/>
  <c r="BE142"/>
  <c r="T142"/>
  <c r="R142"/>
  <c r="P142"/>
  <c r="BK142"/>
  <c r="J142"/>
  <c r="BI140"/>
  <c r="BH140"/>
  <c r="BG140"/>
  <c r="BF140"/>
  <c r="BE140"/>
  <c r="T140"/>
  <c r="R140"/>
  <c r="P140"/>
  <c r="BK140"/>
  <c r="J140"/>
  <c r="BI138"/>
  <c r="BH138"/>
  <c r="BG138"/>
  <c r="BF138"/>
  <c r="BE138"/>
  <c r="T138"/>
  <c r="R138"/>
  <c r="P138"/>
  <c r="BK138"/>
  <c r="J138"/>
  <c r="BI135"/>
  <c r="BH135"/>
  <c r="BG135"/>
  <c r="BF135"/>
  <c r="BE135"/>
  <c r="T135"/>
  <c r="R135"/>
  <c r="P135"/>
  <c r="BK135"/>
  <c r="J135"/>
  <c r="BI131"/>
  <c r="BH131"/>
  <c r="BG131"/>
  <c r="BF131"/>
  <c r="BE131"/>
  <c r="T131"/>
  <c r="R131"/>
  <c r="P131"/>
  <c r="BK131"/>
  <c r="J131"/>
  <c r="BI120"/>
  <c r="BH120"/>
  <c r="BG120"/>
  <c r="BF120"/>
  <c r="BE120"/>
  <c r="T120"/>
  <c r="R120"/>
  <c r="P120"/>
  <c r="BK120"/>
  <c r="J120"/>
  <c r="BI118"/>
  <c r="BH118"/>
  <c r="BG118"/>
  <c r="BF118"/>
  <c r="BE118"/>
  <c r="T118"/>
  <c r="R118"/>
  <c r="P118"/>
  <c r="BK118"/>
  <c r="J118"/>
  <c r="BI114"/>
  <c r="BH114"/>
  <c r="BG114"/>
  <c r="BF114"/>
  <c r="BE114"/>
  <c r="T114"/>
  <c r="R114"/>
  <c r="P114"/>
  <c r="BK114"/>
  <c r="J114"/>
  <c r="BI112"/>
  <c r="BH112"/>
  <c r="BG112"/>
  <c r="F32" s="1"/>
  <c r="BB52" i="1" s="1"/>
  <c r="BB51" s="1"/>
  <c r="BF112" i="2"/>
  <c r="BE112"/>
  <c r="T112"/>
  <c r="T111" s="1"/>
  <c r="R112"/>
  <c r="R111" s="1"/>
  <c r="P112"/>
  <c r="P111" s="1"/>
  <c r="BK112"/>
  <c r="J112"/>
  <c r="J105"/>
  <c r="F105"/>
  <c r="F103"/>
  <c r="E101"/>
  <c r="E99"/>
  <c r="J51"/>
  <c r="F51"/>
  <c r="F49"/>
  <c r="E47"/>
  <c r="J18"/>
  <c r="E18"/>
  <c r="F106" s="1"/>
  <c r="J17"/>
  <c r="J12"/>
  <c r="J49" s="1"/>
  <c r="E7"/>
  <c r="E45" s="1"/>
  <c r="AS51" i="1"/>
  <c r="L47"/>
  <c r="AM46"/>
  <c r="L46"/>
  <c r="AM44"/>
  <c r="L44"/>
  <c r="L42"/>
  <c r="L41"/>
  <c r="W28" l="1"/>
  <c r="AX51"/>
  <c r="J126" i="4"/>
  <c r="J62" s="1"/>
  <c r="BK125"/>
  <c r="J125" s="1"/>
  <c r="J61" s="1"/>
  <c r="J83" i="5"/>
  <c r="J57" s="1"/>
  <c r="BK82"/>
  <c r="J82" s="1"/>
  <c r="F31" i="2"/>
  <c r="BA52" i="1" s="1"/>
  <c r="BA51" s="1"/>
  <c r="J31" i="2"/>
  <c r="AW52" i="1" s="1"/>
  <c r="BK728" i="2"/>
  <c r="J728" s="1"/>
  <c r="J70" s="1"/>
  <c r="J729"/>
  <c r="J71" s="1"/>
  <c r="J30" i="5"/>
  <c r="AV55" i="1" s="1"/>
  <c r="F30" i="5"/>
  <c r="AZ55" i="1" s="1"/>
  <c r="BK83" i="6"/>
  <c r="J84"/>
  <c r="J58" s="1"/>
  <c r="J78" i="7"/>
  <c r="J57" s="1"/>
  <c r="BK77"/>
  <c r="J77" s="1"/>
  <c r="F52" i="2"/>
  <c r="J103"/>
  <c r="P110"/>
  <c r="P109" s="1"/>
  <c r="AU52" i="1" s="1"/>
  <c r="P438" i="2"/>
  <c r="BK447"/>
  <c r="J447" s="1"/>
  <c r="J63" s="1"/>
  <c r="P496"/>
  <c r="R554"/>
  <c r="P1182"/>
  <c r="T96" i="3"/>
  <c r="P182"/>
  <c r="T84" i="4"/>
  <c r="T125"/>
  <c r="T82" i="5"/>
  <c r="J30" i="2"/>
  <c r="AV52" i="1" s="1"/>
  <c r="AT52" s="1"/>
  <c r="F30" i="2"/>
  <c r="AZ52" i="1" s="1"/>
  <c r="AZ51" s="1"/>
  <c r="J1183" i="2"/>
  <c r="J88" s="1"/>
  <c r="BK1182"/>
  <c r="J1182" s="1"/>
  <c r="J87" s="1"/>
  <c r="BK182" i="3"/>
  <c r="J182" s="1"/>
  <c r="J67" s="1"/>
  <c r="J183"/>
  <c r="J68" s="1"/>
  <c r="F30" i="6"/>
  <c r="AZ56" i="1" s="1"/>
  <c r="J30" i="6"/>
  <c r="AV56" i="1" s="1"/>
  <c r="AT56" s="1"/>
  <c r="F30" i="7"/>
  <c r="AZ57" i="1" s="1"/>
  <c r="J30" i="7"/>
  <c r="AV57" i="1" s="1"/>
  <c r="BK111" i="2"/>
  <c r="F34"/>
  <c r="BD52" i="1" s="1"/>
  <c r="BD51" s="1"/>
  <c r="W30" s="1"/>
  <c r="T152" i="2"/>
  <c r="R197"/>
  <c r="R110" s="1"/>
  <c r="R109" s="1"/>
  <c r="P319"/>
  <c r="BK438"/>
  <c r="J438" s="1"/>
  <c r="J62" s="1"/>
  <c r="T447"/>
  <c r="BK496"/>
  <c r="J496" s="1"/>
  <c r="J64" s="1"/>
  <c r="T728"/>
  <c r="R96" i="3"/>
  <c r="R95" s="1"/>
  <c r="R85" i="4"/>
  <c r="R125"/>
  <c r="R82" i="5"/>
  <c r="T83" i="6"/>
  <c r="T82" s="1"/>
  <c r="J97" i="3"/>
  <c r="J58" s="1"/>
  <c r="BK96"/>
  <c r="J86" i="4"/>
  <c r="J58" s="1"/>
  <c r="BK85"/>
  <c r="T110" i="2"/>
  <c r="T109" s="1"/>
  <c r="F33"/>
  <c r="BC52" i="1" s="1"/>
  <c r="BC51" s="1"/>
  <c r="R728" i="2"/>
  <c r="P96" i="3"/>
  <c r="P95" s="1"/>
  <c r="AU53" i="1" s="1"/>
  <c r="T182" i="3"/>
  <c r="P125" i="4"/>
  <c r="P84" s="1"/>
  <c r="AU54" i="1" s="1"/>
  <c r="P82" i="5"/>
  <c r="AU55" i="1" s="1"/>
  <c r="R83" i="6"/>
  <c r="R82" s="1"/>
  <c r="J30" i="3"/>
  <c r="AV53" i="1" s="1"/>
  <c r="AT53" s="1"/>
  <c r="J49" i="4"/>
  <c r="J30"/>
  <c r="AV54" i="1" s="1"/>
  <c r="F52" i="5"/>
  <c r="J76"/>
  <c r="J49" i="6"/>
  <c r="J31"/>
  <c r="AW56" i="1" s="1"/>
  <c r="F52" i="7"/>
  <c r="J71"/>
  <c r="J49" i="3"/>
  <c r="F52" i="4"/>
  <c r="J31" i="5"/>
  <c r="AW55" i="1" s="1"/>
  <c r="F52" i="6"/>
  <c r="F52" i="3"/>
  <c r="J31"/>
  <c r="AW53" i="1" s="1"/>
  <c r="J31" i="4"/>
  <c r="AW54" i="1" s="1"/>
  <c r="E45" i="5"/>
  <c r="J31" i="7"/>
  <c r="AW57" i="1" s="1"/>
  <c r="J85" i="4" l="1"/>
  <c r="J57" s="1"/>
  <c r="BK84"/>
  <c r="J84" s="1"/>
  <c r="BK82" i="6"/>
  <c r="J82" s="1"/>
  <c r="J83"/>
  <c r="J57" s="1"/>
  <c r="J27" i="5"/>
  <c r="J56"/>
  <c r="T95" i="3"/>
  <c r="AT54" i="1"/>
  <c r="R84" i="4"/>
  <c r="AV51" i="1"/>
  <c r="W26"/>
  <c r="W27"/>
  <c r="AW51"/>
  <c r="AK27" s="1"/>
  <c r="AU51"/>
  <c r="AT55"/>
  <c r="J96" i="3"/>
  <c r="J57" s="1"/>
  <c r="BK95"/>
  <c r="J95" s="1"/>
  <c r="W29" i="1"/>
  <c r="AY51"/>
  <c r="BK110" i="2"/>
  <c r="J111"/>
  <c r="J58" s="1"/>
  <c r="J27" i="7"/>
  <c r="J56"/>
  <c r="AT57" i="1"/>
  <c r="J27" i="3" l="1"/>
  <c r="J56"/>
  <c r="AG55" i="1"/>
  <c r="AN55" s="1"/>
  <c r="J36" i="5"/>
  <c r="J36" i="7"/>
  <c r="AG57" i="1"/>
  <c r="AN57" s="1"/>
  <c r="AK26"/>
  <c r="AT51"/>
  <c r="J27" i="4"/>
  <c r="J56"/>
  <c r="J56" i="6"/>
  <c r="J27"/>
  <c r="J110" i="2"/>
  <c r="J57" s="1"/>
  <c r="BK109"/>
  <c r="J109" s="1"/>
  <c r="AG54" i="1" l="1"/>
  <c r="AN54" s="1"/>
  <c r="J36" i="4"/>
  <c r="J36" i="3"/>
  <c r="AG53" i="1"/>
  <c r="AN53" s="1"/>
  <c r="AG56"/>
  <c r="AN56" s="1"/>
  <c r="J36" i="6"/>
  <c r="J27" i="2"/>
  <c r="J56"/>
  <c r="AG52" i="1" l="1"/>
  <c r="J36" i="2"/>
  <c r="AG51" i="1" l="1"/>
  <c r="AN52"/>
  <c r="AN51" l="1"/>
  <c r="AK23"/>
  <c r="AK32" s="1"/>
</calcChain>
</file>

<file path=xl/sharedStrings.xml><?xml version="1.0" encoding="utf-8"?>
<sst xmlns="http://schemas.openxmlformats.org/spreadsheetml/2006/main" count="22088" uniqueCount="4667">
  <si>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</si>
  <si>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</si>
  <si>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</si>
  <si>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</si>
  <si>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</si>
  <si>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</si>
  <si>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</si>
  <si>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{e7e55d62-3950-41fc-b2a7-d35c4ead0438}</t>
  </si>
  <si>
    <t>0,1</t>
  </si>
  <si>
    <t>21</t>
  </si>
  <si>
    <t>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</si>
  <si>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</si>
  <si>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</si>
  <si>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</si>
  <si>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</si>
  <si>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</si>
  <si>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</si>
  <si>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4242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</si>
  <si>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</si>
  <si>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0,01</t>
  </si>
  <si>
    <t>Stavba:</t>
  </si>
  <si>
    <t>Přístavba a nástavba MŠ Radomyšl na parcelách č.st.335, 210 a 186/1 v k.ú.Radomyšl</t>
  </si>
  <si>
    <t>KSO:</t>
  </si>
  <si>
    <t/>
  </si>
  <si>
    <t>CC-CZ:</t>
  </si>
  <si>
    <t>Místo:</t>
  </si>
  <si>
    <t>Radomyšl</t>
  </si>
  <si>
    <t>Datum:</t>
  </si>
  <si>
    <t>15.2.2017</t>
  </si>
  <si>
    <t>10</t>
  </si>
  <si>
    <t>100</t>
  </si>
  <si>
    <t>Zadavatel:</t>
  </si>
  <si>
    <t>IČ:</t>
  </si>
  <si>
    <t>Městys Radomyšl</t>
  </si>
  <si>
    <t>DIČ:</t>
  </si>
  <si>
    <t>Uchazeč:</t>
  </si>
  <si>
    <t>Vyplň údaj</t>
  </si>
  <si>
    <t>True</t>
  </si>
  <si>
    <t>Projektant:</t>
  </si>
  <si>
    <t>Ing. Škoda Martin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</si>
  <si>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</si>
  <si>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</si>
  <si>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</si>
  <si>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</si>
  <si>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</si>
  <si>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</si>
  <si>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</si>
  <si>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</si>
  <si>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</si>
  <si>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</si>
  <si>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</si>
  <si>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</si>
  <si>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</si>
  <si>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</si>
  <si>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</si>
  <si>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</si>
  <si>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</si>
  <si>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</si>
  <si>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</si>
  <si>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</si>
  <si>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</si>
  <si>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</si>
  <si>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</si>
  <si>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</si>
  <si>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</si>
  <si>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</si>
  <si>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</si>
  <si>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</si>
  <si>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</si>
  <si>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</si>
  <si>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</si>
  <si>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</si>
  <si>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</si>
  <si>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</si>
  <si>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</si>
  <si>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</si>
  <si>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</si>
  <si>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</si>
  <si>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</si>
  <si>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</si>
  <si>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010</t>
  </si>
  <si>
    <t>Stavební část - etapa I</t>
  </si>
  <si>
    <t>STA</t>
  </si>
  <si>
    <t>{85d55e93-79cd-41cf-99d1-cfbd0fb81316}</t>
  </si>
  <si>
    <t>2</t>
  </si>
  <si>
    <t>020</t>
  </si>
  <si>
    <t>Stavební část - etapa II</t>
  </si>
  <si>
    <t>{4a13118b-b736-4900-aa1c-d1f301a2593d}</t>
  </si>
  <si>
    <t>030</t>
  </si>
  <si>
    <t>Zdravotně technické instalace</t>
  </si>
  <si>
    <t>{b4f49a4b-ebfa-459c-98dc-7dc158b9ea84}</t>
  </si>
  <si>
    <t>040</t>
  </si>
  <si>
    <t>Ústřední vytápění</t>
  </si>
  <si>
    <t>{bb7f5ece-42a9-448b-aa09-d5efd723dce4}</t>
  </si>
  <si>
    <t>050</t>
  </si>
  <si>
    <t>Elektroinstalace</t>
  </si>
  <si>
    <t>{2d6fc5e8-c095-4a4f-981d-e5641382a5d2}</t>
  </si>
  <si>
    <t>060</t>
  </si>
  <si>
    <t>Vedlejší rozpočtové náklady</t>
  </si>
  <si>
    <t>{2a72de5c-f8f2-48e1-b082-f9272f992097}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</si>
  <si>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</si>
  <si>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</si>
  <si>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</si>
  <si>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</si>
  <si>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</si>
  <si>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</si>
  <si>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</si>
  <si>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010 - Stavební část - etapa I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</si>
  <si>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</si>
  <si>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</si>
  <si>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</si>
  <si>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</si>
  <si>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</si>
  <si>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</si>
  <si>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</si>
  <si>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</si>
  <si>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</si>
  <si>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</si>
  <si>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</si>
  <si>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</si>
  <si>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</si>
  <si>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</si>
  <si>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9 - Ostatní konstrukce a práce, lešení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</si>
  <si>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</si>
  <si>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</si>
  <si>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</si>
  <si>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</si>
  <si>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</si>
  <si>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</si>
  <si>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</si>
  <si>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714 - Akustická a protiotřesová opatření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</si>
  <si>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</si>
  <si>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</si>
  <si>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</si>
  <si>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</si>
  <si>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</si>
  <si>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</si>
  <si>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</si>
  <si>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</si>
  <si>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</si>
  <si>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</si>
  <si>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</si>
  <si>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</si>
  <si>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M - Práce a dodávky M</t>
  </si>
  <si>
    <t xml:space="preserve">    33-M - Montáže dopr.zaříz.,sklad. zař. a váh</t>
  </si>
  <si>
    <t xml:space="preserve">    46-M - Zemní práce při extr.mont.pracích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</si>
  <si>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</si>
  <si>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</si>
  <si>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</si>
  <si>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</si>
  <si>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</si>
  <si>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</si>
  <si>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</si>
  <si>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</si>
  <si>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</si>
  <si>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</si>
  <si>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</si>
  <si>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</si>
  <si>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</si>
  <si>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</si>
  <si>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</si>
  <si>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</si>
  <si>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</si>
  <si>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</si>
  <si>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4</t>
  </si>
  <si>
    <t>K</t>
  </si>
  <si>
    <t>121101101</t>
  </si>
  <si>
    <t>Sejmutí ornice s přemístěním na vzdálenost do 50 m</t>
  </si>
  <si>
    <t>m3</t>
  </si>
  <si>
    <t>CS ÚRS 2017 01</t>
  </si>
  <si>
    <t>2124592023</t>
  </si>
  <si>
    <t>VV</t>
  </si>
  <si>
    <t>A1</t>
  </si>
  <si>
    <t>(20*6.5+(3.7+4.1)/2*(17-1.8))*0.2</t>
  </si>
  <si>
    <t>122201101</t>
  </si>
  <si>
    <t>Odkopávky a prokopávky nezapažené v hornině tř. 3 objem do 100 m3</t>
  </si>
  <si>
    <t>-2113442312</t>
  </si>
  <si>
    <t>A2</t>
  </si>
  <si>
    <t>"Pro rampu" 16.5*3.81*0.95/2</t>
  </si>
  <si>
    <t>B2</t>
  </si>
  <si>
    <t>"Pro přístavbu" (1.05*(0.3+0.95)/2+3.6*(0.95+1.2)/2)*6.4</t>
  </si>
  <si>
    <t>C2</t>
  </si>
  <si>
    <t>"Pro zadní přístavbu" 3.65*1.5*1.5</t>
  </si>
  <si>
    <t>3</t>
  </si>
  <si>
    <t>131201101</t>
  </si>
  <si>
    <t>Hloubení jam nezapažených v hornině tř. 3 objemu do 100 m3</t>
  </si>
  <si>
    <t>1384056819</t>
  </si>
  <si>
    <t>A3</t>
  </si>
  <si>
    <t>"Pro výtah" 2.5*2.85*1.55*1.25</t>
  </si>
  <si>
    <t>132201101</t>
  </si>
  <si>
    <t>Hloubení rýh š do 600 mm v hornině tř. 3 objemu do 100 m3</t>
  </si>
  <si>
    <t>-1658957933</t>
  </si>
  <si>
    <t>A4</t>
  </si>
  <si>
    <t>"Rampa" ((0.3*1.35*2+1.31+2.3)*0.3+(3.36+2.15+0.4+5.44+1.8+12.3)*0.45)*0.8+1.6*0.45*0.6</t>
  </si>
  <si>
    <t>B4</t>
  </si>
  <si>
    <t>1.6*0.3*(0.6*3+0.9*2+1.25)</t>
  </si>
  <si>
    <t>C4</t>
  </si>
  <si>
    <t xml:space="preserve">"Přístavba - š.400mm" (2.35+6.65)*0.715*0.4 </t>
  </si>
  <si>
    <t>D4</t>
  </si>
  <si>
    <t>"- š.600mm" ((5.135+1.35+0.75)*0.83+(1.95+1.235+1.3+0.63)*1.37)*0.6</t>
  </si>
  <si>
    <t>"Pod mytím nádobí" (1,15+2,355+2,2)*0.625*0,83</t>
  </si>
  <si>
    <t>"Únikové schodiště 1.30" 1,3*0,4*0,79</t>
  </si>
  <si>
    <t>"Únikové schodiště 1.31" 1,3*0,4*(0,79+0,7)</t>
  </si>
  <si>
    <t>"Únikové schodiště 2.22" 1,6*0,5*0,8</t>
  </si>
  <si>
    <t>"Únikové schodiště 2.23" 1,5*0,6*0,8</t>
  </si>
  <si>
    <t>F4</t>
  </si>
  <si>
    <t>"Rozšíření výkopu" 28,87*0.25</t>
  </si>
  <si>
    <t>5</t>
  </si>
  <si>
    <t>132201201</t>
  </si>
  <si>
    <t>Hloubení rýh š do 2000 mm v hornině tř. 3 objemu do 100 m3</t>
  </si>
  <si>
    <t>1835327457</t>
  </si>
  <si>
    <t>A5</t>
  </si>
  <si>
    <t>"Přístavba - š.700mm" (11.78*0.83+0.6*2.115+0.6*1.515+(4.545+5.885)*0.915)*0.7</t>
  </si>
  <si>
    <t>B5</t>
  </si>
  <si>
    <t>"Zadní přístavba" (2.9+3.3)*0.7*0.9</t>
  </si>
  <si>
    <t>C5</t>
  </si>
  <si>
    <t>"Rozšíření výkopu" 18.955*0.25</t>
  </si>
  <si>
    <t>6</t>
  </si>
  <si>
    <t>133201101</t>
  </si>
  <si>
    <t>Hloubení šachet v hornině tř. 3 objemu do 100 m3</t>
  </si>
  <si>
    <t>1354884585</t>
  </si>
  <si>
    <t>"U vstupu" 1.5*0.875*0.915*1,25</t>
  </si>
  <si>
    <t>"Evakuační schodiště 2.22" ((0,9*0,9*2+0,9*0,74*2)*0,6+0,34*0,34*4*0,35)*1,25</t>
  </si>
  <si>
    <t>7</t>
  </si>
  <si>
    <t>162701105</t>
  </si>
  <si>
    <t>Vodorovné přemístění do 10000 m výkopku/sypaniny z horniny tř. 1 až 4</t>
  </si>
  <si>
    <t>-1151024503</t>
  </si>
  <si>
    <t>A7</t>
  </si>
  <si>
    <t>"Přebytečná zemina" 67.042+13.805+36.088+23.694+3,917-15.697</t>
  </si>
  <si>
    <t>8</t>
  </si>
  <si>
    <t>162701109</t>
  </si>
  <si>
    <t>Příplatek k vodorovnému přemístění výkopku/sypaniny z horniny tř. 1 až 4 ZKD 1000 m přes 10000 m</t>
  </si>
  <si>
    <t>-288676833</t>
  </si>
  <si>
    <t>A8</t>
  </si>
  <si>
    <t>128,849*5</t>
  </si>
  <si>
    <t>9</t>
  </si>
  <si>
    <t>171201201</t>
  </si>
  <si>
    <t>Uložení sypaniny na skládky</t>
  </si>
  <si>
    <t>-1888514534</t>
  </si>
  <si>
    <t>171201211</t>
  </si>
  <si>
    <t>Poplatek za uložení odpadu ze sypaniny na skládce (skládkovné)</t>
  </si>
  <si>
    <t>t</t>
  </si>
  <si>
    <t>-870294373</t>
  </si>
  <si>
    <t>A10</t>
  </si>
  <si>
    <t>128.849*1.75</t>
  </si>
  <si>
    <t>11</t>
  </si>
  <si>
    <t>174101101</t>
  </si>
  <si>
    <t>Zásyp jam, šachet rýh nebo kolem objektů sypaninou se zhutněním</t>
  </si>
  <si>
    <t>-589083690</t>
  </si>
  <si>
    <t>A11</t>
  </si>
  <si>
    <t>"Okolo základů" 2.761+7.218+4.739+3,917*0,25</t>
  </si>
  <si>
    <t>12</t>
  </si>
  <si>
    <t>181951102</t>
  </si>
  <si>
    <t>Úprava pláně v hornině tř. 1 až 4 se zhutněním</t>
  </si>
  <si>
    <t>m2</t>
  </si>
  <si>
    <t>1354488863</t>
  </si>
  <si>
    <t>A12</t>
  </si>
  <si>
    <t>"P10 - rampa" (3*4+3.26+1.5*2+0.2)*1.5+2.1*3.7</t>
  </si>
  <si>
    <t>B12</t>
  </si>
  <si>
    <t>"Pod rampou" 6.15*(2+2.55)/2</t>
  </si>
  <si>
    <t>C12</t>
  </si>
  <si>
    <t>"Schodiště" 3.03*1.5</t>
  </si>
  <si>
    <t>D12</t>
  </si>
  <si>
    <t>"Přístavba" 6*20+4*7</t>
  </si>
  <si>
    <t>Zakládání</t>
  </si>
  <si>
    <t>13</t>
  </si>
  <si>
    <t>213141112</t>
  </si>
  <si>
    <t>Zřízení vrstvy z geotextilie v rovině nebo ve sklonu do 1:5 š do 6 m</t>
  </si>
  <si>
    <t>28285286</t>
  </si>
  <si>
    <t>A13</t>
  </si>
  <si>
    <t>B13</t>
  </si>
  <si>
    <t>C13</t>
  </si>
  <si>
    <t>14</t>
  </si>
  <si>
    <t>M</t>
  </si>
  <si>
    <t>693111460</t>
  </si>
  <si>
    <t>geotextilie  300 g/m2 do š 8,8 m</t>
  </si>
  <si>
    <t>1903903606</t>
  </si>
  <si>
    <t>53.996*1.2</t>
  </si>
  <si>
    <t>273313711</t>
  </si>
  <si>
    <t>Základové desky z betonu tř. C 20/25</t>
  </si>
  <si>
    <t>1173758323</t>
  </si>
  <si>
    <t>A15</t>
  </si>
  <si>
    <t>"Pod výtahem" 2.5*2.85*0.25</t>
  </si>
  <si>
    <t>16</t>
  </si>
  <si>
    <t>273351215</t>
  </si>
  <si>
    <t>Zřízení bednění stěn základových desek</t>
  </si>
  <si>
    <t>384850582</t>
  </si>
  <si>
    <t>A16</t>
  </si>
  <si>
    <t>(2.85+2.5)*2*0.25</t>
  </si>
  <si>
    <t>17</t>
  </si>
  <si>
    <t>273351216</t>
  </si>
  <si>
    <t>Odstranění bednění stěn základových desek</t>
  </si>
  <si>
    <t>1232401027</t>
  </si>
  <si>
    <t>18</t>
  </si>
  <si>
    <t>274313711</t>
  </si>
  <si>
    <t>Základové pásy z betonu tř. C 20/25</t>
  </si>
  <si>
    <t>-1677973016</t>
  </si>
  <si>
    <t>B18</t>
  </si>
  <si>
    <t>C18</t>
  </si>
  <si>
    <t>D18</t>
  </si>
  <si>
    <t>E18</t>
  </si>
  <si>
    <t>"- š.700mm" (11.78*0.83+0.6*2.115+0.6*1.515+(4.545+5.885)*0.915)*0.7</t>
  </si>
  <si>
    <t>F18</t>
  </si>
  <si>
    <t>"Únikové schodiště 1.31" 1,3*0,4*(0,79+0,7)+1,2*0,3*0,49</t>
  </si>
  <si>
    <t>19</t>
  </si>
  <si>
    <t>274351215</t>
  </si>
  <si>
    <t>Zřízení bednění stěn základových pasů</t>
  </si>
  <si>
    <t>-984845542</t>
  </si>
  <si>
    <t>A19</t>
  </si>
  <si>
    <t>"Rampa" (0.3*1.35*2+1.31+2.3+3.36+2.15+0.4+5.44+1.8+12.3)*0.8*2+1.6*0.6*2</t>
  </si>
  <si>
    <t>B19</t>
  </si>
  <si>
    <t>1.6*(0.6*3+0.9*2+1.25)*2</t>
  </si>
  <si>
    <t>C19</t>
  </si>
  <si>
    <t>D19</t>
  </si>
  <si>
    <t>"- š.600mm" ((5.135+1.35+0.75)*0.83+(1.95+1.235+1.3+0.63)*1.37)*2</t>
  </si>
  <si>
    <t>E19</t>
  </si>
  <si>
    <t>"- š.700mm" (11.78*0.83+0.6*2.115+0.6*1.515+(4.545+5.885)*0.915)*2</t>
  </si>
  <si>
    <t>"Pod mytím nádobí" (1,15+2,355+2,2)*0,83*2</t>
  </si>
  <si>
    <t>"Únikové schodiště 1.30" (1,3+0,4)*2*0,79</t>
  </si>
  <si>
    <t>"Únikové schodiště 1.31" (1,3+0,4)*2*0,79+(1,3+0,4*2)*0,7+(1,2+0,3*2)*0,49</t>
  </si>
  <si>
    <t>"Únikové schodiště 2.22" (1,6+0,5)*2*0,8</t>
  </si>
  <si>
    <t>"Únikové schodiště 2.23" (1,5+0,6)*2*0,8</t>
  </si>
  <si>
    <t>20</t>
  </si>
  <si>
    <t>274351216</t>
  </si>
  <si>
    <t>Odstranění bednění stěn základových pasů</t>
  </si>
  <si>
    <t>898167461</t>
  </si>
  <si>
    <t>275313711</t>
  </si>
  <si>
    <t>Základové patky z betonu tř. C 20/25</t>
  </si>
  <si>
    <t>1232130427</t>
  </si>
  <si>
    <t>A21</t>
  </si>
  <si>
    <t>"U vstupu" 1.5*0.875*0.915</t>
  </si>
  <si>
    <t>B21</t>
  </si>
  <si>
    <t>"Evakuační schodiště 2.22" (0,9*0,9*2+0,9*0,74*2)*0,6+0,34*0,34*4*0,35</t>
  </si>
  <si>
    <t>22</t>
  </si>
  <si>
    <t>275351215</t>
  </si>
  <si>
    <t>Zřízení bednění stěn základových patek</t>
  </si>
  <si>
    <t>465943072</t>
  </si>
  <si>
    <t>"U vstupu" (0.875+1.5)*2*0.915</t>
  </si>
  <si>
    <t>"Evakuační schodiště 2.22" (0,9*10+0,74*4)*0,6+0,34*4*4*0,35</t>
  </si>
  <si>
    <t>23</t>
  </si>
  <si>
    <t>275351216</t>
  </si>
  <si>
    <t>Odstranění bednění stěn základových patek</t>
  </si>
  <si>
    <t>838943377</t>
  </si>
  <si>
    <t>24</t>
  </si>
  <si>
    <t>275361821</t>
  </si>
  <si>
    <t>Výztuž základových patek betonářskou ocelí 10 505 (R)</t>
  </si>
  <si>
    <t>512</t>
  </si>
  <si>
    <t>-1774704641</t>
  </si>
  <si>
    <t>"Evakuační schodiště 2.22 - R12" 8*0,6*4*0,88/1000</t>
  </si>
  <si>
    <t>"- R6" 0,3*4*5*4*0,222/1000</t>
  </si>
  <si>
    <t>Svislé a kompletní konstrukce</t>
  </si>
  <si>
    <t>25</t>
  </si>
  <si>
    <t>311113134</t>
  </si>
  <si>
    <t>Nosná zeď tl do 300 mm z hladkých tvárnic ztraceného bednění včetně výplně z betonu tř. C 16/20</t>
  </si>
  <si>
    <t>629793981</t>
  </si>
  <si>
    <t>A24</t>
  </si>
  <si>
    <t>"Výtahová šachta" (1.6+2.55)*2*2-1.6*1.25</t>
  </si>
  <si>
    <t>B24</t>
  </si>
  <si>
    <t>"Pod únikovým schodištěm" 1.2*1.2</t>
  </si>
  <si>
    <t>26</t>
  </si>
  <si>
    <t>311238115</t>
  </si>
  <si>
    <t>Zdivo nosné vnitřní - cihly děrované, tl 300 mm pevnosti P 10 na MVC</t>
  </si>
  <si>
    <t>-83226800</t>
  </si>
  <si>
    <t>A25</t>
  </si>
  <si>
    <t>"1.NP" (5.435+1.35+3.65)*3.9-1*2.02+(3.9+3.3+1.535)*1.3</t>
  </si>
  <si>
    <t>B25</t>
  </si>
  <si>
    <t>"2.NP" (3.975+12+6.2+1.6+10.95+16.8)*3.056+(7.625+3.275+5.275)*3.676+(6.045+1.5+10.911)*3.148</t>
  </si>
  <si>
    <t>C25</t>
  </si>
  <si>
    <t>-(1*2.02*4+0.9*2.02+4.425*2.2)</t>
  </si>
  <si>
    <t>D25</t>
  </si>
  <si>
    <t>"U výtahu" 2.35*(0.25+1.75+2+0.478+0.528)</t>
  </si>
  <si>
    <t>E25</t>
  </si>
  <si>
    <t>"Podezdění stropu nad 1.NP" 17.9*0.3</t>
  </si>
  <si>
    <t>27</t>
  </si>
  <si>
    <t>311238216</t>
  </si>
  <si>
    <t>Zdivo nosné - cihly děrované tl 400 mm pevnosti P 15 na MC</t>
  </si>
  <si>
    <t>-784662450</t>
  </si>
  <si>
    <t>"2.NP" 6,045*3,148-3,545*2,2</t>
  </si>
  <si>
    <t>28</t>
  </si>
  <si>
    <t>311238314</t>
  </si>
  <si>
    <t>Zdivo nosné vnitřní - cihly děrované, tl 200 mm pevnosti P 10 na MVC</t>
  </si>
  <si>
    <t>-371983590</t>
  </si>
  <si>
    <t>A26</t>
  </si>
  <si>
    <t>"U výtahu" (1.8*2+1.95)*(0.25+1.75+2+0.478+0.528)+1.6*1.29-1.188*2.22*4</t>
  </si>
  <si>
    <t>29</t>
  </si>
  <si>
    <t>311238713</t>
  </si>
  <si>
    <t>Zdivo nosné vnější tepelně izolační tl 365 mm U = 0,26 W/m2K</t>
  </si>
  <si>
    <t>940650620</t>
  </si>
  <si>
    <t>A27</t>
  </si>
  <si>
    <t>"1.NP" (5.35+5.435+1)*3.2+11.5*4.5-1.8*2.1*2-0.9*1.2*3-0.6*1.2-0.9*2.8-1.6*2.2</t>
  </si>
  <si>
    <t>B27</t>
  </si>
  <si>
    <t>"M.č.1.15" (3.35+3.78)*3.25+(2.75+3.48)*1.4-1.8*1.5</t>
  </si>
  <si>
    <t>C27</t>
  </si>
  <si>
    <t>"2.NP" (25.65+13.75+12*2+10.5*3)*3.056+(4*2+11.85+0.75-2.4)*3.676+(18.65+9.7*2+6.75)*3.148</t>
  </si>
  <si>
    <t>D27</t>
  </si>
  <si>
    <t>-(1.8*1.5*8+0.9*1.5*2+1.2*2.1+1.8*2.1*8+2.7*2.1*3+2.4*2.4*6+1.1*2.1+0.9*1.2*5)</t>
  </si>
  <si>
    <t>E27</t>
  </si>
  <si>
    <t>"Podezdění stropu nad 1.NP" (18.65+3.355*2)*0.5+3.8*0.3/2*2</t>
  </si>
  <si>
    <t>30</t>
  </si>
  <si>
    <t>311272312</t>
  </si>
  <si>
    <t>Zdivo nosné tl 300 mm z pórobetonových přesných hladkých tvárnic hmotnosti 400 kg/m3</t>
  </si>
  <si>
    <t>-1865935835</t>
  </si>
  <si>
    <t>"Podezdění vnitř. schodiště č.3" (0,958*0,255+0,685*0,152+0,385*0,152)*0,3*3+1,8*0,3*0,103</t>
  </si>
  <si>
    <t>31</t>
  </si>
  <si>
    <t>311361821</t>
  </si>
  <si>
    <t>Výztuž nosných zdí betonářskou ocelí 10 505</t>
  </si>
  <si>
    <t>1414604383</t>
  </si>
  <si>
    <t>A28</t>
  </si>
  <si>
    <t>"Šalovací tvárnice - R10" 16.04*12*0.617/1000</t>
  </si>
  <si>
    <t>32</t>
  </si>
  <si>
    <t>317168130</t>
  </si>
  <si>
    <t>Překlad keramický vysoký v 23,8 cm dl 100 cm</t>
  </si>
  <si>
    <t>kus</t>
  </si>
  <si>
    <t>182668708</t>
  </si>
  <si>
    <t>A29</t>
  </si>
  <si>
    <t>"Pv1" 3</t>
  </si>
  <si>
    <t>B29</t>
  </si>
  <si>
    <t>"Př1" 4</t>
  </si>
  <si>
    <t>33</t>
  </si>
  <si>
    <t>317168131</t>
  </si>
  <si>
    <t>Překlad keramický vysoký v 23,8 cm dl 125 cm</t>
  </si>
  <si>
    <t>381986686</t>
  </si>
  <si>
    <t>A30</t>
  </si>
  <si>
    <t>"Pv2" 11</t>
  </si>
  <si>
    <t>B30</t>
  </si>
  <si>
    <t>"Pv3" 4*2</t>
  </si>
  <si>
    <t>C30</t>
  </si>
  <si>
    <t>"Př2" 5*10</t>
  </si>
  <si>
    <t>34</t>
  </si>
  <si>
    <t>317168132</t>
  </si>
  <si>
    <t>Překlad keramický vysoký v 23,8 cm dl 150 cm</t>
  </si>
  <si>
    <t>-1773892694</t>
  </si>
  <si>
    <t>A31</t>
  </si>
  <si>
    <t>"Pv4" 4*2</t>
  </si>
  <si>
    <t>B31</t>
  </si>
  <si>
    <t>"Pv5" 3*2</t>
  </si>
  <si>
    <t>C31</t>
  </si>
  <si>
    <t>"Př6" 5*2</t>
  </si>
  <si>
    <t>35</t>
  </si>
  <si>
    <t>317168134</t>
  </si>
  <si>
    <t>Překlad keramický vysoký v 23,8 cm dl 200 cm</t>
  </si>
  <si>
    <t>-624274116</t>
  </si>
  <si>
    <t>A32</t>
  </si>
  <si>
    <t>"Př4" 5*1</t>
  </si>
  <si>
    <t>36</t>
  </si>
  <si>
    <t>317168135</t>
  </si>
  <si>
    <t>Překlad keramický vysoký v 23,8 cm dl 225 cm</t>
  </si>
  <si>
    <t>1835147602</t>
  </si>
  <si>
    <t>A33</t>
  </si>
  <si>
    <t>"Př3" 15*5</t>
  </si>
  <si>
    <t>B33</t>
  </si>
  <si>
    <t>"Př5" 4*2</t>
  </si>
  <si>
    <t>37</t>
  </si>
  <si>
    <t>317168138</t>
  </si>
  <si>
    <t>Překlad keramický vysoký v 23,8 cm dl 300 cm</t>
  </si>
  <si>
    <t>-644928538</t>
  </si>
  <si>
    <t>A34</t>
  </si>
  <si>
    <t>"Př8" 6*5</t>
  </si>
  <si>
    <t>38</t>
  </si>
  <si>
    <t>317168139</t>
  </si>
  <si>
    <t>Překlad keramický vysoký v 23,8 cm dl 325 cm</t>
  </si>
  <si>
    <t>250266577</t>
  </si>
  <si>
    <t>A35</t>
  </si>
  <si>
    <t>"Př7" 3*5</t>
  </si>
  <si>
    <t>39</t>
  </si>
  <si>
    <t>317234410</t>
  </si>
  <si>
    <t>Vyzdívka mezi nosníky z cihel pálených na MC</t>
  </si>
  <si>
    <t>1970747683</t>
  </si>
  <si>
    <t>A36</t>
  </si>
  <si>
    <t>"1.NP" 7.575*0.375*0.3</t>
  </si>
  <si>
    <t>B36</t>
  </si>
  <si>
    <t>1.64*0.6*0.16</t>
  </si>
  <si>
    <t>40</t>
  </si>
  <si>
    <t>317941123</t>
  </si>
  <si>
    <t>Osazování ocelových válcovaných nosníků na zdivu I, IE, U, UE nebo L do č 22</t>
  </si>
  <si>
    <t>1182245029</t>
  </si>
  <si>
    <t>A37</t>
  </si>
  <si>
    <t>"IPE 200" (2.1+3.6)*2*22.4/1000</t>
  </si>
  <si>
    <t>41</t>
  </si>
  <si>
    <t>130107520</t>
  </si>
  <si>
    <t>ocel profilová IPE, v jakosti 11 375, h=200 mm</t>
  </si>
  <si>
    <t>1914391166</t>
  </si>
  <si>
    <t>A38</t>
  </si>
  <si>
    <t>(2.1+3.6)*2*22.4/1000*1.08</t>
  </si>
  <si>
    <t>42</t>
  </si>
  <si>
    <t>317941125</t>
  </si>
  <si>
    <t>Osazování ocelových válcovaných nosníků na zdivu I, IE, U, UE nebo L č 24 a vyšší</t>
  </si>
  <si>
    <t>825307734</t>
  </si>
  <si>
    <t>A39</t>
  </si>
  <si>
    <t>"I č.240" 5*2*36.2/1000</t>
  </si>
  <si>
    <t>"I č.300" 4,35*2*54.2/1000</t>
  </si>
  <si>
    <t>B39</t>
  </si>
  <si>
    <t>"IPE 240" (4.1+3.3)*3*30.7/1000</t>
  </si>
  <si>
    <t>C39</t>
  </si>
  <si>
    <t>"IPE č.300" 6.1*2*42.2/1000</t>
  </si>
  <si>
    <t>43</t>
  </si>
  <si>
    <t>130107260</t>
  </si>
  <si>
    <t>ocel profilová IPN, v jakosti 11 375, h=240 mm</t>
  </si>
  <si>
    <t>847570214</t>
  </si>
  <si>
    <t>A40</t>
  </si>
  <si>
    <t>5*2*36.2/1000*1.08</t>
  </si>
  <si>
    <t>44</t>
  </si>
  <si>
    <t>130107560</t>
  </si>
  <si>
    <t>ocel profilová IPE, v jakosti 11 375, h=240 mm</t>
  </si>
  <si>
    <t>-402558385</t>
  </si>
  <si>
    <t>A41</t>
  </si>
  <si>
    <t>(4.1+3.3)*3*30.7/1000*1.08</t>
  </si>
  <si>
    <t>45</t>
  </si>
  <si>
    <t>130107600</t>
  </si>
  <si>
    <t>ocel profilová IPE, v jakosti 11 375, h=300 mm</t>
  </si>
  <si>
    <t>337202841</t>
  </si>
  <si>
    <t>A42</t>
  </si>
  <si>
    <t>6.1*2*42.2/1000*1.08</t>
  </si>
  <si>
    <t>46</t>
  </si>
  <si>
    <t>130107320</t>
  </si>
  <si>
    <t>ocel profilová IPN, v jakosti 11 375, h=300 mm</t>
  </si>
  <si>
    <t>-1209724205</t>
  </si>
  <si>
    <t>4,35*2*54.2/1000*1,08</t>
  </si>
  <si>
    <t>47</t>
  </si>
  <si>
    <t>317944323</t>
  </si>
  <si>
    <t>Válcované nosníky č.14 až 22 dodatečně osazované do připravených otvorů</t>
  </si>
  <si>
    <t>1924509450</t>
  </si>
  <si>
    <t>A43</t>
  </si>
  <si>
    <t>"I č.160" 1.64*3*17.9/1000</t>
  </si>
  <si>
    <t>48</t>
  </si>
  <si>
    <t>319202321</t>
  </si>
  <si>
    <t>Vyrovnání nerovného povrchu zdiva tl do 80 mm přizděním</t>
  </si>
  <si>
    <t>-1581423630</t>
  </si>
  <si>
    <t>A44</t>
  </si>
  <si>
    <t>"Vybourané otvory" 0.3*(0.9*6+2.4*2)+0.5*2.02*2+0.6*2.2*2</t>
  </si>
  <si>
    <t>49</t>
  </si>
  <si>
    <t>327323129</t>
  </si>
  <si>
    <t>Opěrné zdi a valy ze ŽB tř. C 20/25</t>
  </si>
  <si>
    <t>1265261946</t>
  </si>
  <si>
    <t>A45</t>
  </si>
  <si>
    <t>"Rampa" (3*0.416/2+(1.5*2+3.66)*0.416+12.2*0.4+3.7*1.07+2.15*0.36+2.15*1.43+0.9*(1.43+0.8)/2+0.93*0.8+1.2*0.9/2)*0.2</t>
  </si>
  <si>
    <t>B45</t>
  </si>
  <si>
    <t>1.6*0.85*0.3+((3*0.431+0.749)/2+1.5*0.749+3*(0.749+1.082)/2+1.5*1.082+3*(1.082+1.41)/2)*0.2</t>
  </si>
  <si>
    <t>"Evakuační schodiště 2.23" 1,2*0,3*0,8</t>
  </si>
  <si>
    <t>50</t>
  </si>
  <si>
    <t>327351211</t>
  </si>
  <si>
    <t>Bednění opěrných zdí a valů svislých i skloněných zřízení</t>
  </si>
  <si>
    <t>-183295774</t>
  </si>
  <si>
    <t>A46</t>
  </si>
  <si>
    <t>"Rampa" (3*0.416/2+(1.5*2+3.66)*0.416+12.2*0.4+3.7*1.07+2.15*0.36+2.15*1.43+0.9*(1.43+0.8)/2+0.93*0.8+1.2*0.9/2)*2</t>
  </si>
  <si>
    <t>B46</t>
  </si>
  <si>
    <t>1.6*0.85*2+((3*0.431+0.749)/2+1.5*0.749+3*(0.749+1.082)/2+1.5*1.082+3*(1.082+1.41)/2)*2</t>
  </si>
  <si>
    <t>"Evakuační schodiště 2.23" (1,2+0,3)*2*0,8</t>
  </si>
  <si>
    <t>51</t>
  </si>
  <si>
    <t>327351221</t>
  </si>
  <si>
    <t>Bednění opěrných zdí a valů svislých i skloněných odstranění</t>
  </si>
  <si>
    <t>-415626651</t>
  </si>
  <si>
    <t>52</t>
  </si>
  <si>
    <t>327361006</t>
  </si>
  <si>
    <t>Výztuž opěrných zdí a valů D 12 mm z betonářské oceli 10 505</t>
  </si>
  <si>
    <t>-1043675135</t>
  </si>
  <si>
    <t>A48</t>
  </si>
  <si>
    <t>"Předpoklad" 6.42*0.09</t>
  </si>
  <si>
    <t>53</t>
  </si>
  <si>
    <t>338171121</t>
  </si>
  <si>
    <t>Osazování sloupků a vzpěr plotových ocelových v 2,60 m se zalitím MC</t>
  </si>
  <si>
    <t>863290285</t>
  </si>
  <si>
    <t>54</t>
  </si>
  <si>
    <t>342272523</t>
  </si>
  <si>
    <t>Příčky tl 150 mm z pórobetonových přesných hladkých příčkovek objemové hmotnosti 500 kg/m3</t>
  </si>
  <si>
    <t>-230600648</t>
  </si>
  <si>
    <t>"Podezdění vnitř. schodiště č.3" 0,45*2*0,63</t>
  </si>
  <si>
    <t>55</t>
  </si>
  <si>
    <t>553422620</t>
  </si>
  <si>
    <t>sloupek plotový koncový pozinkovaný a komaxitový 2350/48x1,5 mm</t>
  </si>
  <si>
    <t>528990682</t>
  </si>
  <si>
    <t>56</t>
  </si>
  <si>
    <t>340239220</t>
  </si>
  <si>
    <t>Zazdívka otvorů pl do 4 m2 v příčkách nebo stěnách z cihel děrovaných P+D tl 80 mm</t>
  </si>
  <si>
    <t>371432868</t>
  </si>
  <si>
    <t>A51</t>
  </si>
  <si>
    <t>"1.NP" 2.22*2.02-0.9*1.97</t>
  </si>
  <si>
    <t>57</t>
  </si>
  <si>
    <t>342248110</t>
  </si>
  <si>
    <t>Příčky z cihel děrovaných tl 80 mm pevnosti P 10 na MVC</t>
  </si>
  <si>
    <t>1376814974</t>
  </si>
  <si>
    <t>A52</t>
  </si>
  <si>
    <t>"1.NP" (3.445+0.95+1.25+1.8+1.3)*3.9-0.7*1.97</t>
  </si>
  <si>
    <t>B52</t>
  </si>
  <si>
    <t>"M.č.1.03  32.727 1.16" 1.84*3.2*2-0.8*1.97</t>
  </si>
  <si>
    <t>C52</t>
  </si>
  <si>
    <t>"M.č.1.22" (2.12+3.13)*2.89-0.8*1.97</t>
  </si>
  <si>
    <t>D52</t>
  </si>
  <si>
    <t>"M.č.1.26" 1.84*2.89-0.8*1.97</t>
  </si>
  <si>
    <t>E52</t>
  </si>
  <si>
    <t>"2.NP" (5.175+2.4+5.725)*3.306+(2.5+0.58+14)*3.926+(4.65+1.69+1.665+5.49+0.59+2.765+3.355)*3.398</t>
  </si>
  <si>
    <t>F52</t>
  </si>
  <si>
    <t>-(0.7*1.97+0.8*1.97*5+0.9*1.97*3)</t>
  </si>
  <si>
    <t>58</t>
  </si>
  <si>
    <t>342291111</t>
  </si>
  <si>
    <t>Ukotvení příček montážní polyuretanovou pěnou tl příčky do 100 mm</t>
  </si>
  <si>
    <t>m</t>
  </si>
  <si>
    <t>1782197908</t>
  </si>
  <si>
    <t>A53</t>
  </si>
  <si>
    <t>"1.NP" 3.445+0.95+1.25+1.8+1.3+3.13+2.12+1.84*3</t>
  </si>
  <si>
    <t>B53</t>
  </si>
  <si>
    <t>"2.NP" 5.175+5.725+2.4+2.5+0.58+4.65+1.69+1.665+5.49+0.59+2.765+3.355</t>
  </si>
  <si>
    <t>59</t>
  </si>
  <si>
    <t>342291121</t>
  </si>
  <si>
    <t>Ukotvení příček k cihelným konstrukcím plochými kotvami</t>
  </si>
  <si>
    <t>1907949466</t>
  </si>
  <si>
    <t>A54</t>
  </si>
  <si>
    <t>"1.NP" 3.9*7+2.89*6+3.2*4</t>
  </si>
  <si>
    <t>B54</t>
  </si>
  <si>
    <t>"2.NP" 3.306*2+3.926*2+3.398*7</t>
  </si>
  <si>
    <t>60</t>
  </si>
  <si>
    <t>346244382</t>
  </si>
  <si>
    <t>Plentování jednostranné v do 300 mm válcovaných nosníků cihlami</t>
  </si>
  <si>
    <t>-925867197</t>
  </si>
  <si>
    <t>A55</t>
  </si>
  <si>
    <t>"1.NP" 7.55*0.3*2+(4.1+3.3)*2*0.24+(2.1+3.6)*2*0.2</t>
  </si>
  <si>
    <t>B55</t>
  </si>
  <si>
    <t>"2.NP" 4,35*2*0,3+5*2*0.24+6.1*2*0.3</t>
  </si>
  <si>
    <t>61</t>
  </si>
  <si>
    <t>346271111</t>
  </si>
  <si>
    <t>Přizdívky izolační tl 65 mm z cihel betonových dl 290 mm</t>
  </si>
  <si>
    <t>-25519308</t>
  </si>
  <si>
    <t>A56</t>
  </si>
  <si>
    <t>"Změna úrovně" (3.9+3.3+1.535)*1.3</t>
  </si>
  <si>
    <t>B56</t>
  </si>
  <si>
    <t>"Výtahová šachta" (2.1+2.2)*2*1.1</t>
  </si>
  <si>
    <t>62</t>
  </si>
  <si>
    <t>348101210</t>
  </si>
  <si>
    <t>Osazení vrat a vrátek k oplocení na ocelové sloupky do 2 m2</t>
  </si>
  <si>
    <t>641093828</t>
  </si>
  <si>
    <t>63</t>
  </si>
  <si>
    <t>3489-M-010</t>
  </si>
  <si>
    <t>vrátka jednokřídlová cca 1200/1500mm vč.povrchové úpravy</t>
  </si>
  <si>
    <t>KS</t>
  </si>
  <si>
    <t>-1852647876</t>
  </si>
  <si>
    <t>64</t>
  </si>
  <si>
    <t>348101220</t>
  </si>
  <si>
    <t>Osazení vrat a vrátek k oplocení na ocelové sloupky do 4 m2</t>
  </si>
  <si>
    <t>1394364540</t>
  </si>
  <si>
    <t>65</t>
  </si>
  <si>
    <t>3489-M-011</t>
  </si>
  <si>
    <t>vrátka dvoukřídlová cca 1800/1500mm vč.povrchové úpravy</t>
  </si>
  <si>
    <t>-1541364038</t>
  </si>
  <si>
    <t>66</t>
  </si>
  <si>
    <t>348171130</t>
  </si>
  <si>
    <t>Osazení rámového oplocení výšky do 2 m ve sklonu svahu do 15°</t>
  </si>
  <si>
    <t>-724742762</t>
  </si>
  <si>
    <t>67</t>
  </si>
  <si>
    <t>3489-M-020</t>
  </si>
  <si>
    <t>plotové pole s výplní z pletiva v. cca 1500mm vč.povrchové úpravy</t>
  </si>
  <si>
    <t>936004304</t>
  </si>
  <si>
    <t>68</t>
  </si>
  <si>
    <t>348272113R</t>
  </si>
  <si>
    <t>Atiková zeď tl 190 mm z betonových tvarovek hladkých přírodních na MC</t>
  </si>
  <si>
    <t>M2</t>
  </si>
  <si>
    <t>1821384723</t>
  </si>
  <si>
    <t>A63</t>
  </si>
  <si>
    <t>"Atika" (18.65+10.45*2+19.9+25.25+12.95)*0.4</t>
  </si>
  <si>
    <t>69</t>
  </si>
  <si>
    <t>348272313R</t>
  </si>
  <si>
    <t>Ztužující věnec atikové zdi tl 190 mm z věncovek betonových vč výplně betonem C16/20 a výztuže</t>
  </si>
  <si>
    <t>-173769132</t>
  </si>
  <si>
    <t>A64</t>
  </si>
  <si>
    <t>"Atika" 18.65+10.45*2+19.9+25.25+12.95</t>
  </si>
  <si>
    <t>70</t>
  </si>
  <si>
    <t>348321218</t>
  </si>
  <si>
    <t>Zábradelní zídky a podezdívky ze ŽB tř. C 20/25</t>
  </si>
  <si>
    <t>-1320233576</t>
  </si>
  <si>
    <t>A65</t>
  </si>
  <si>
    <t>"Doplnění podezdívky" 2*0.25*0.4</t>
  </si>
  <si>
    <t>71</t>
  </si>
  <si>
    <t>348351211</t>
  </si>
  <si>
    <t>Bednění zábradelních zídek a podezdívek plné zřízení</t>
  </si>
  <si>
    <t>-54336773</t>
  </si>
  <si>
    <t>A66</t>
  </si>
  <si>
    <t>2*0.4*2</t>
  </si>
  <si>
    <t>72</t>
  </si>
  <si>
    <t>348351212</t>
  </si>
  <si>
    <t>Bednění zábradelních zídek a podezdívek plné odstranění</t>
  </si>
  <si>
    <t>-1207330749</t>
  </si>
  <si>
    <t>73</t>
  </si>
  <si>
    <t>3489-010</t>
  </si>
  <si>
    <t>Úprava stávajícího oplocení pro osazení nových vrátek</t>
  </si>
  <si>
    <t>HOD</t>
  </si>
  <si>
    <t>-667842759</t>
  </si>
  <si>
    <t>74</t>
  </si>
  <si>
    <t>3489-020</t>
  </si>
  <si>
    <t>Příplatek na výškovou úpravu cihelného zdiva zaříznutím</t>
  </si>
  <si>
    <t>478258234</t>
  </si>
  <si>
    <t>A69</t>
  </si>
  <si>
    <t>(32.4+30.45)*2+11.15*2+14+11.5+12+4+17.8</t>
  </si>
  <si>
    <t>Vodorovné konstrukce</t>
  </si>
  <si>
    <t>75</t>
  </si>
  <si>
    <t>411133901</t>
  </si>
  <si>
    <t>Montáž stropních panelů z betonu předpjatého bez závěsných háků hmotnosti do 1,5 t budova v do 18 m</t>
  </si>
  <si>
    <t>-2092368488</t>
  </si>
  <si>
    <t>A72</t>
  </si>
  <si>
    <t>"1.NP"29</t>
  </si>
  <si>
    <t>B72</t>
  </si>
  <si>
    <t>"2.NP" 6+6</t>
  </si>
  <si>
    <t>76</t>
  </si>
  <si>
    <t>411133902</t>
  </si>
  <si>
    <t>Montáž stropních panelů z betonu předpjatého bez závěsných háků hmotnosti do 3 t budova v do 18 m</t>
  </si>
  <si>
    <t>1946201789</t>
  </si>
  <si>
    <t>A73</t>
  </si>
  <si>
    <t>"1.NP" 15+3+1+4+3</t>
  </si>
  <si>
    <t>B73</t>
  </si>
  <si>
    <t>"2.NP" 70-12-15</t>
  </si>
  <si>
    <t>77</t>
  </si>
  <si>
    <t>411133903</t>
  </si>
  <si>
    <t>Montáž stropních panelů z betonu předpjatého bez závěsných háků hmotnosti do 5 t budova v do 18 m</t>
  </si>
  <si>
    <t>-1688982090</t>
  </si>
  <si>
    <t>15+5*4</t>
  </si>
  <si>
    <t>78</t>
  </si>
  <si>
    <t>593468620</t>
  </si>
  <si>
    <t>panel stropní předpjatý  PPS...š. 1200mm, tl. 250 mm</t>
  </si>
  <si>
    <t>1517873749</t>
  </si>
  <si>
    <t>A75</t>
  </si>
  <si>
    <t>"1.NP" 9,2*4*2+3.68*15+4.625*3+4.3+3.615*3+2.1*3</t>
  </si>
  <si>
    <t>B75</t>
  </si>
  <si>
    <t>"2.NP" 3.6*6+3.68*15+6.05*10+6.1*8+6.25*8+7.9*15+9,2*5*2</t>
  </si>
  <si>
    <t>79</t>
  </si>
  <si>
    <t>593468621</t>
  </si>
  <si>
    <t>panel stropní předpjatý PPS  tl.250mm - různé šířky</t>
  </si>
  <si>
    <t>-1642173099</t>
  </si>
  <si>
    <t>A76</t>
  </si>
  <si>
    <t>"1.NP" 4.625*(0.25*2+0.785)+2.1*1.01+5.8*(0.56*2+0.34)+4.3*0.34*2+9,2*1,01*2</t>
  </si>
  <si>
    <t>B76</t>
  </si>
  <si>
    <t>"2.NP" 7.9*2*0.785+12.35*0.56+24.7*0.34</t>
  </si>
  <si>
    <t>80</t>
  </si>
  <si>
    <t>593468690</t>
  </si>
  <si>
    <t>panel stropní předpjatý  PPS...š. 1200mm, tl. 200 mm</t>
  </si>
  <si>
    <t>-2141306643</t>
  </si>
  <si>
    <t>A77</t>
  </si>
  <si>
    <t>"1.NP" 3.78*2+4.025+7.975+5.76*4+2.165*4</t>
  </si>
  <si>
    <t>81</t>
  </si>
  <si>
    <t>593468691</t>
  </si>
  <si>
    <t>panel stropní předpjatý  PPS... tl. 200 mm, různé šířky</t>
  </si>
  <si>
    <t>-1651994414</t>
  </si>
  <si>
    <t>A78</t>
  </si>
  <si>
    <t>"1.NP" 3.78*1.01+4.025*(0.5+0.65)+7.975*(0.84+0.845)+5.76*0.82*2+2.165*0.82*2</t>
  </si>
  <si>
    <t>82</t>
  </si>
  <si>
    <t>411321515</t>
  </si>
  <si>
    <t>Stropy deskové ze ŽB tř. C 20/25</t>
  </si>
  <si>
    <t>-220428129</t>
  </si>
  <si>
    <t>A79</t>
  </si>
  <si>
    <t>"Beton mezi panely" (17.9+5.435*2+6.575+1.35+4.35+7.25+3.35+17.9+6.045+5.175+13.8+3.275+3.975+12+10.9)*0.25*0.25</t>
  </si>
  <si>
    <t>B79</t>
  </si>
  <si>
    <t>"Okolo stropu tl.200mm" (3.78+7.95+9.7)*0.25*0.2</t>
  </si>
  <si>
    <t>C79</t>
  </si>
  <si>
    <t>"- tl.250mm - 1.NP" (17.7+18.65+10.45+6.75+10.25)*0.25*0.25</t>
  </si>
  <si>
    <t>D79</t>
  </si>
  <si>
    <t>"- 2.NP" ((25.65+6.75+30.45)*2+11.05)*0.25*0.25</t>
  </si>
  <si>
    <t>E79</t>
  </si>
  <si>
    <t>"Zálivka mezi panely" (636.22+47.173/0.5)*(0.02+0.04)/2*0.25+(51.26+51.26/0.5)*(0.02+0.04)/2*0.2</t>
  </si>
  <si>
    <t>83</t>
  </si>
  <si>
    <t>411361821</t>
  </si>
  <si>
    <t>Výztuž stropů betonářskou ocelí 10 505</t>
  </si>
  <si>
    <t>480342447</t>
  </si>
  <si>
    <t>A80</t>
  </si>
  <si>
    <t>"Provaření panelů - R10" (124.715+21.43+63.8+136.75)*1.1*0.617/1000</t>
  </si>
  <si>
    <t>B80</t>
  </si>
  <si>
    <t>"Mezi panely - R10" (636.22+51.26+(47.173+51.26)/0.5)*1.1*0.617/1000</t>
  </si>
  <si>
    <t>84</t>
  </si>
  <si>
    <t>413941125</t>
  </si>
  <si>
    <t>Osazování ocelových válcovaných nosníků stropů I, IE, U, UE nebo L č. 24 a vyšší</t>
  </si>
  <si>
    <t>-1558934234</t>
  </si>
  <si>
    <t>A81</t>
  </si>
  <si>
    <t>"IPE 300" 7.55*3*42.2/1000</t>
  </si>
  <si>
    <t>85</t>
  </si>
  <si>
    <t>341941002</t>
  </si>
  <si>
    <t>Nosné nebo spojovací svary tl do 12 mm ocelových doplňkových konstrukcí při montáži dílců</t>
  </si>
  <si>
    <t>1265936088</t>
  </si>
  <si>
    <t>A82</t>
  </si>
  <si>
    <t>"IPE 300" 0.2*5*4</t>
  </si>
  <si>
    <t>86</t>
  </si>
  <si>
    <t>-1257942569</t>
  </si>
  <si>
    <t>A83</t>
  </si>
  <si>
    <t>7.55*3*42.2/1000*1.05</t>
  </si>
  <si>
    <t>87</t>
  </si>
  <si>
    <t>417238121</t>
  </si>
  <si>
    <t>Obezdívka věnce jednostranná věncovkou keramickou v do 210 mm bez tepelné izolace</t>
  </si>
  <si>
    <t>-1913624203</t>
  </si>
  <si>
    <t>A84</t>
  </si>
  <si>
    <t>"Okolo stropu tl.200mm" 3.78+7.95+9.7</t>
  </si>
  <si>
    <t>88</t>
  </si>
  <si>
    <t>417238122</t>
  </si>
  <si>
    <t>Obezdívka věnce jednostranná věncovkou keramickou v přes 210 do 250 mm bez tepelné izolace</t>
  </si>
  <si>
    <t>-859885493</t>
  </si>
  <si>
    <t>A85</t>
  </si>
  <si>
    <t>"1.NP" 17.7+18.65+10.45+6.75+10.25</t>
  </si>
  <si>
    <t>B85</t>
  </si>
  <si>
    <t>"2.NP" (25.65+6.75+30.45)*2+11.05</t>
  </si>
  <si>
    <t>89</t>
  </si>
  <si>
    <t>417238126</t>
  </si>
  <si>
    <t>Obezdívka věnce oboustranná věncovkou keramickou v přes 210 do 250 mm bez tepelné izolace</t>
  </si>
  <si>
    <t>1279752330</t>
  </si>
  <si>
    <t>A86</t>
  </si>
  <si>
    <t>"Obvodový věnec" 10.025*2+17.9+20+1+7.97+(25.65+6.75+30.45)*2+5.175+3.575</t>
  </si>
  <si>
    <t>"Vnitřní věnec" 6,045</t>
  </si>
  <si>
    <t>90</t>
  </si>
  <si>
    <t>417321414</t>
  </si>
  <si>
    <t>Ztužující pásy a věnce ze ŽB tř. C 20/25</t>
  </si>
  <si>
    <t>-2116722033</t>
  </si>
  <si>
    <t>"V1" (2,55+1,6)*2*0,3*0,325</t>
  </si>
  <si>
    <t>"V2" ((2,35+1,6)*2*5-1,18*4)*2*0,25</t>
  </si>
  <si>
    <t>"V3" (17,9+7,95+3,78+6,57+5,43+1,35+4,73)*0,3*0,25</t>
  </si>
  <si>
    <t>"V4" (10,83+9,62+5,815+10,02+10,29+18,49)*0,215*0,25</t>
  </si>
  <si>
    <t>"V5" 5,99*0,24*0,25</t>
  </si>
  <si>
    <t>"V6" 18,49*0,35*(0,15+0,13)/2</t>
  </si>
  <si>
    <t>"V7" (9,62+25,49+3,845+3,875+3,78+0,9)*0,215*0,21</t>
  </si>
  <si>
    <t>"V8" (11,705+3,275+10,29*2+0,65*2)*0,215*0,23</t>
  </si>
  <si>
    <t>"V9" (10,38+3,55)*0,215*0,25</t>
  </si>
  <si>
    <t>"V10" (12,295*2+10,95+4,48+3,95)*0,3*0,21</t>
  </si>
  <si>
    <t>"V11" (10,69+1,28)*0,3*0,23</t>
  </si>
  <si>
    <t>"V12" (5,255+3,47)*0,3*0,25</t>
  </si>
  <si>
    <t>"V13" 6,045*0,24*0,23</t>
  </si>
  <si>
    <t>"Pod rameny únikových schodišť" 1,3*0,3*0,2+1,3*0,3*0,086</t>
  </si>
  <si>
    <t>"Roznášecí bloky pod nosníky" 0,5*0,4*0,3*2</t>
  </si>
  <si>
    <t>91</t>
  </si>
  <si>
    <t>417351115</t>
  </si>
  <si>
    <t>Zřízení bednění ztužujících věnců</t>
  </si>
  <si>
    <t>-1417883928</t>
  </si>
  <si>
    <t>"V1" (2,55+1,6)*2*0,325*2</t>
  </si>
  <si>
    <t>"V2" ((2,35+1,6)*2*5-1,18*4)*0,25*2</t>
  </si>
  <si>
    <t>"V3" (17,9+7,95+3,78+6,57+5,43+1,35+4,73)*0,25*2</t>
  </si>
  <si>
    <t>"V5" 5,99*0,25*2</t>
  </si>
  <si>
    <t>"V6" 18,49*0,13</t>
  </si>
  <si>
    <t>"V10" (12,295*2+10,95+4,48+3,95)*0,21*2</t>
  </si>
  <si>
    <t>"V11" (10,69+1,28)*0,23*2</t>
  </si>
  <si>
    <t>"V12" (5,255+3,47)*0,25*2</t>
  </si>
  <si>
    <t>"Pod rameny únikových schodišť" (1,3+2*0,3)*0,2+(1,3+0,3*2)*0,086</t>
  </si>
  <si>
    <t>"Roznášecí bloky pod nosníky" (0,5*2+0,4)*0,3*2</t>
  </si>
  <si>
    <t>92</t>
  </si>
  <si>
    <t>417351116</t>
  </si>
  <si>
    <t>Odstranění bednění ztužujících věnců</t>
  </si>
  <si>
    <t>1032400532</t>
  </si>
  <si>
    <t>93</t>
  </si>
  <si>
    <t>417361821</t>
  </si>
  <si>
    <t>Výztuž ztužujících pásů a věnců betonářskou ocelí 10 505</t>
  </si>
  <si>
    <t>-1924933606</t>
  </si>
  <si>
    <t>"V1" (2,55+1,6)*2*4*0,88/1000</t>
  </si>
  <si>
    <t>"V2" ((2,35+1,6)*2*5-1,18*4)*4*0,88/1000</t>
  </si>
  <si>
    <t>"V3" (17,9+7,95+3,78+6,57+5,43+1,35+4,73)*4*0,88/1000</t>
  </si>
  <si>
    <t>"V4" (10,83+9,62+5,815+10,02+10,29+18,49)*4*0,88/1000</t>
  </si>
  <si>
    <t>"V5" 5,99*4*0,88/1000</t>
  </si>
  <si>
    <t>"V6" 18,49*4*0,88/1000</t>
  </si>
  <si>
    <t>"V7" (9,62+25,49+3,845+3,875+3,78+0,9)*4*0,88/1000</t>
  </si>
  <si>
    <t>"V8" (11,705+3,275+10,29*2+0,65*2)*4*0,88/1000</t>
  </si>
  <si>
    <t>"V9" (10,38+3,55)*4*0,88/1000</t>
  </si>
  <si>
    <t>"V10" (12,295*2+10,95+4,48+3,95)*4*0,88/1000</t>
  </si>
  <si>
    <t>"V11" (10,69+1,28)*4*0,88/1000</t>
  </si>
  <si>
    <t>"V12" (5,255+3,47)*4*0,88/1000</t>
  </si>
  <si>
    <t>"V13" 6,045*4*0,88/1000</t>
  </si>
  <si>
    <t>"Příložky do rohů" 14*9*12*0,88/1000</t>
  </si>
  <si>
    <t>"Příložky do T" 1,4*6*(15+17)*0,88/1000</t>
  </si>
  <si>
    <t>V 10 :</t>
  </si>
  <si>
    <t>"Trny do V6 " 18,49/0,5*0,25*0,617/1000</t>
  </si>
  <si>
    <t>"V1" (2,55+1,6)*2*0,3*4*1,186*0,222/1000</t>
  </si>
  <si>
    <t>"V2" ((2,35+1,6)*2*5-1,18*4)*4*0,836*0,222/1000</t>
  </si>
  <si>
    <t>"V3" (17,9+7,95+3,78+6,57+5,43+1,35+4,73)*4*1,036*0,222/1000</t>
  </si>
  <si>
    <t>"V4" (10,83+9,62+5,815+10,02+10,29+18,49)*4*0,87*0,222/1000</t>
  </si>
  <si>
    <t>"V5" 5,99*4*0,916*0,222/1000</t>
  </si>
  <si>
    <t>"V6" 18,49*4*0,97*0,222/1000</t>
  </si>
  <si>
    <t>"V7" (9,62+25,49+3,845+3,875+3,78+0,9)*4*0,79*0,222/1000</t>
  </si>
  <si>
    <t>"V8" (11,705+3,275+10,29*2+0,65*2)*4*0,83*0,222/1000</t>
  </si>
  <si>
    <t>"V9" (10,38+3,55)*4*0,87*0,222/1000</t>
  </si>
  <si>
    <t>"V10" (12,295*2+10,95+4,48+3,95)*4*0,956*0,222/1000</t>
  </si>
  <si>
    <t>"V11" (10,69+1,28)*4*0,996*0,222/1000</t>
  </si>
  <si>
    <t>"V12" (5,255+3,47)*4*1,036*0,222/1000</t>
  </si>
  <si>
    <t>"V13" 6,045*4*0,876*0,222/1000</t>
  </si>
  <si>
    <t>94</t>
  </si>
  <si>
    <t>434121425</t>
  </si>
  <si>
    <t>Osazení ŽB schodišťových stupňů broušených nebo leštěných na desku</t>
  </si>
  <si>
    <t>1454884183</t>
  </si>
  <si>
    <t>A93</t>
  </si>
  <si>
    <t>"U rampy" 1.8*9</t>
  </si>
  <si>
    <t>95</t>
  </si>
  <si>
    <t>593737885-R</t>
  </si>
  <si>
    <t>stupeň schodišťový betonový 300/143mm, dl. 1800 mm</t>
  </si>
  <si>
    <t>KUS</t>
  </si>
  <si>
    <t>-1416373299</t>
  </si>
  <si>
    <t>96</t>
  </si>
  <si>
    <t>434311113</t>
  </si>
  <si>
    <t>Schodišťové stupně dusané na terén z betonu tř. C 12/15 bez potěru</t>
  </si>
  <si>
    <t>849634821</t>
  </si>
  <si>
    <t>B95</t>
  </si>
  <si>
    <t>"U rampy" 9*1.8</t>
  </si>
  <si>
    <t>97</t>
  </si>
  <si>
    <t>434351141</t>
  </si>
  <si>
    <t>Zřízení bednění stupňů přímočarých schodišť</t>
  </si>
  <si>
    <t>83244660</t>
  </si>
  <si>
    <t>B96</t>
  </si>
  <si>
    <t>"U rampy" 9*1.8*0.143+0.3*0.143/2*9</t>
  </si>
  <si>
    <t>98</t>
  </si>
  <si>
    <t>434351142</t>
  </si>
  <si>
    <t>Odstranění bednění stupňů přímočarých schodišť</t>
  </si>
  <si>
    <t>-1665271628</t>
  </si>
  <si>
    <t>99</t>
  </si>
  <si>
    <t>434141214</t>
  </si>
  <si>
    <t>Schodišťový stupeň pórobetonový základní v 150 mm š 300 mm šířka schodiště 1800 mm</t>
  </si>
  <si>
    <t>-1700367749</t>
  </si>
  <si>
    <t>435123912</t>
  </si>
  <si>
    <t>Montáž schodišťových ramen se svařovanými spoji hmotnosti do 5 t budova v do 18 m</t>
  </si>
  <si>
    <t>158746635</t>
  </si>
  <si>
    <t>101</t>
  </si>
  <si>
    <t>593721-010</t>
  </si>
  <si>
    <t>rameno schodišťové prefabrikované vč. podesty R1.1 - atyp</t>
  </si>
  <si>
    <t>529475355</t>
  </si>
  <si>
    <t>102</t>
  </si>
  <si>
    <t>593721-020</t>
  </si>
  <si>
    <t>rameno schodišťové prefabrikované vč. podesty R1.2 - atyp</t>
  </si>
  <si>
    <t>-119671249</t>
  </si>
  <si>
    <t>103</t>
  </si>
  <si>
    <t>593721-030</t>
  </si>
  <si>
    <t>rameno schodišťové prefabrikované vč. podesty - únikové 2.23 - atyp</t>
  </si>
  <si>
    <t>-1172868134</t>
  </si>
  <si>
    <t>104</t>
  </si>
  <si>
    <t>593721-040</t>
  </si>
  <si>
    <t>rameno schodišťové prefabrikované - únikové 1.30 - atyp</t>
  </si>
  <si>
    <t>1637633977</t>
  </si>
  <si>
    <t>105</t>
  </si>
  <si>
    <t>593721-050</t>
  </si>
  <si>
    <t>rameno schodišťové prefabrikované vč. podesty - únikové 1.31 - atyp</t>
  </si>
  <si>
    <t>1219620207</t>
  </si>
  <si>
    <t>106</t>
  </si>
  <si>
    <t>4359-010</t>
  </si>
  <si>
    <t>Dodávka a montáž pryžové podloky tl. 10mm pod prefa schodiště</t>
  </si>
  <si>
    <t>-1337090251</t>
  </si>
  <si>
    <t>"Úniková schodiště" 0,3*1,2*6</t>
  </si>
  <si>
    <t>"Vnitřní schodiště" 1,8*0,3*5</t>
  </si>
  <si>
    <t>Komunikace pozemní</t>
  </si>
  <si>
    <t>107</t>
  </si>
  <si>
    <t>596811220</t>
  </si>
  <si>
    <t>Kladení betonové dlažby komunikací pro pěší do lože z kameniva vel do 0,25 m2 plochy do 50 m2</t>
  </si>
  <si>
    <t>2089641146</t>
  </si>
  <si>
    <t>A106</t>
  </si>
  <si>
    <t>B106</t>
  </si>
  <si>
    <t>108</t>
  </si>
  <si>
    <t>596841220</t>
  </si>
  <si>
    <t>Kladení betonové dlažby komunikací pro pěší do lože z cement malty vel do 0,25 m2 plochy do 50 m2</t>
  </si>
  <si>
    <t>-505717409</t>
  </si>
  <si>
    <t>A107</t>
  </si>
  <si>
    <t>"P11" 26.35+12.61</t>
  </si>
  <si>
    <t>109</t>
  </si>
  <si>
    <t>451577777</t>
  </si>
  <si>
    <t>Podklad nebo lože pod dlažbu vodorovný nebo do sklonu 1:5 z kameniva těženého tl do 100 mm</t>
  </si>
  <si>
    <t>-2100240673</t>
  </si>
  <si>
    <t>110</t>
  </si>
  <si>
    <t>592457160</t>
  </si>
  <si>
    <t>dlažba betonová plošná vymývaná 40x40x4.5 cm</t>
  </si>
  <si>
    <t>CS ÚRS 2016 01</t>
  </si>
  <si>
    <t>441900002</t>
  </si>
  <si>
    <t>A109</t>
  </si>
  <si>
    <t>(49.451+38.96)*1.05</t>
  </si>
  <si>
    <t>Úprava povrchů vnitřních</t>
  </si>
  <si>
    <t>111</t>
  </si>
  <si>
    <t>611321345</t>
  </si>
  <si>
    <t>Vápenocementová omítka štuková dvouvrstvá vnitřních schodišťových konstrukcí nanášená strojně</t>
  </si>
  <si>
    <t>-136288250</t>
  </si>
  <si>
    <t>A110</t>
  </si>
  <si>
    <t>"M.č.1.17 12.15 1.20" 1.8*5.4*1.25</t>
  </si>
  <si>
    <t>112</t>
  </si>
  <si>
    <t>611325222</t>
  </si>
  <si>
    <t>Vápenocementová štuková omítka malých ploch do 0,25 m2 na stropech</t>
  </si>
  <si>
    <t>-2067792417</t>
  </si>
  <si>
    <t>A111</t>
  </si>
  <si>
    <t>"M.č.1.25 - svod" 1</t>
  </si>
  <si>
    <t>113</t>
  </si>
  <si>
    <t>612321321</t>
  </si>
  <si>
    <t>Vápenocementová omítka hladká jednovrstvá vnitřních stěn nanášená strojně</t>
  </si>
  <si>
    <t>-72488766</t>
  </si>
  <si>
    <t>A112</t>
  </si>
  <si>
    <t>"Pod obklady - M.č.1.20" (3.6+5.25)*2*2-0.9*0.4*2-0.9*1.97+0.3*(0.4*4+0.9*2)-1.8*0.8/2*2-1.4*0.8</t>
  </si>
  <si>
    <t>B112</t>
  </si>
  <si>
    <t>"M.č.1.24" 3.13*2-0.8*1.97</t>
  </si>
  <si>
    <t>C112</t>
  </si>
  <si>
    <t>"M.č.1.27 31.367 1.28" (1.25*2+1.25+1.95)*2*2-0.7*1.97*2-0.9*2+0.3*2*2</t>
  </si>
  <si>
    <t>D112</t>
  </si>
  <si>
    <t>"M.č.1.36" (2.745+0.95)*2*2-0.6*1.97-0.6*0.4+0.3*(0.6+0.4*2)+0.5*2*2</t>
  </si>
  <si>
    <t>E112</t>
  </si>
  <si>
    <t>"M.č.1.15" (3.35+3.48+0.4)*2*2-1.8*0.7-1.8*2+0.3*(1.8*0.7*2)</t>
  </si>
  <si>
    <t>F112</t>
  </si>
  <si>
    <t>"M.č.2.04-2.06" ((2.4+3.875)*2+1.8+1.5+2.275)*2-0.9*0.7*2+0.3*(0.9*2+0.7*4)-0.9*1.97</t>
  </si>
  <si>
    <t>G112</t>
  </si>
  <si>
    <t>"M.č.2.08-2.09" (5.775+4.95*2)*2*2-0.9*1.97-1.8*0.7*2+0.3*(1.8*2+0.7*4)</t>
  </si>
  <si>
    <t>H112</t>
  </si>
  <si>
    <t>"M.č.2.16-2.17" (9.71+2.355+1+1.665)*2*2-0.8*1.97*2-0.7*1.97*2-0.9*1.97-0.9*0.8*4+0.3*(0.9*4+0.8*8)</t>
  </si>
  <si>
    <t>114</t>
  </si>
  <si>
    <t>612321341</t>
  </si>
  <si>
    <t>Vápenocementová omítka štuková dvouvrstvá vnitřních stěn nanášená strojně</t>
  </si>
  <si>
    <t>-1558002327</t>
  </si>
  <si>
    <t>A113</t>
  </si>
  <si>
    <t>"Výtahová šachta" (1.5+1.6)*2*1.3</t>
  </si>
  <si>
    <t>B113</t>
  </si>
  <si>
    <t>"1.NP - zdivo tl.300" ((5.435+5.435+1.35)*3.9-1*2.02)*2+(3.9+3.3+1.535)*1.3</t>
  </si>
  <si>
    <t>C113</t>
  </si>
  <si>
    <t>"- zdivo tl.365" (5.35+5.435)*3.2+11.5*4.5-1.8*2.1*2-0.9*1.2*3-0.6*1.2-0.9*2.8-1.6*2.2</t>
  </si>
  <si>
    <t>D113</t>
  </si>
  <si>
    <t>"M.č.1.15" (3.35+3.78)*3.25-1.8*1.5</t>
  </si>
  <si>
    <t>E113</t>
  </si>
  <si>
    <t>"- příčky" ((3.445+0.95+1.25+1.8+1.3)*3.9-0.7*1.97)*2</t>
  </si>
  <si>
    <t>F113</t>
  </si>
  <si>
    <t>"-ostění" 0.3*(1.8*3+2.1*4+0.9*4+0.6+1.2*8+2.8*2+1.6+2.2*2+1.5*2)</t>
  </si>
  <si>
    <t>G113</t>
  </si>
  <si>
    <t xml:space="preserve">"- na stávající zdi" 8.95*3.2+(7.95+5.335)*3.807-1.8*2.4*2-1.6*1.5-1.4*2.4-0.9*1.97-1.54*2.5-0.8*1.97 </t>
  </si>
  <si>
    <t>H113</t>
  </si>
  <si>
    <t>"M.č.1.15" (3.35+3.48)*3.25-1.8*2.1</t>
  </si>
  <si>
    <t>I113</t>
  </si>
  <si>
    <t>"M.č.1.03  8.06 1.16" (1.84*3.2*2-0.8*1.97)*2</t>
  </si>
  <si>
    <t>J113</t>
  </si>
  <si>
    <t>"M.č.1.22" (3.13+2.12)*2.89-0.8*1.97+3.13*0.89</t>
  </si>
  <si>
    <t>K113</t>
  </si>
  <si>
    <t>L113</t>
  </si>
  <si>
    <t>"2.NP - zdivo tl.300" ((3.975+12+6.2+1.6+10.95+16.8)*3.2+(7.625+3.275+5.275)*3.808+(6.045+1.5+10.911)*3.28)*2</t>
  </si>
  <si>
    <t>M113</t>
  </si>
  <si>
    <t>-(1*2.02*4+0.9*2.02+4.545*2.2+4.425*2.2)*2</t>
  </si>
  <si>
    <t>N113</t>
  </si>
  <si>
    <t>"- zdivo tl.365" (25.65+13.75+12*2+10.5*3)*3.2+(8*2+11.85+0.75*2-2.4)*3.808+(18.65+9.7*2+6.75+2.8+3.475)*3.28</t>
  </si>
  <si>
    <t>O113</t>
  </si>
  <si>
    <t>P113</t>
  </si>
  <si>
    <t>"- ostění" 0.3*(1.8*16+0.9*7+2.7*3+2.4*5+1.2+1.1+(1.5*10+2.1*13+2.4*6+1.2*5)*2)</t>
  </si>
  <si>
    <t>Q113</t>
  </si>
  <si>
    <t>0.3*(4.545+4.425+2.2*4)+0.375*(2.4+2.9*3+2.5)</t>
  </si>
  <si>
    <t>R113</t>
  </si>
  <si>
    <t>"-příčky" 165.103*2</t>
  </si>
  <si>
    <t>S113</t>
  </si>
  <si>
    <t>"Odpočet obkladů" -237.684</t>
  </si>
  <si>
    <t>115</t>
  </si>
  <si>
    <t>612321391</t>
  </si>
  <si>
    <t>Příplatek k vápenocementové omítce vnitřních stěn za každých dalších 5 mm tloušťky strojně</t>
  </si>
  <si>
    <t>-700682991</t>
  </si>
  <si>
    <t>A114</t>
  </si>
  <si>
    <t xml:space="preserve">"1.NP - na stávající zdi" (8.95*3.2+(7.95+5.335)*3.807-1.8*2.4*2-1.6*1.5-1.4*2.4-0.9*1.97-1.54*2.5-0.8*1.97)*2 </t>
  </si>
  <si>
    <t>116</t>
  </si>
  <si>
    <t>612325223</t>
  </si>
  <si>
    <t>Vápenocementová štuková omítka malých ploch do 1,0 m2 na stěnách</t>
  </si>
  <si>
    <t>1273798467</t>
  </si>
  <si>
    <t>A115</t>
  </si>
  <si>
    <t>"I č.160" 1</t>
  </si>
  <si>
    <t>117</t>
  </si>
  <si>
    <t>612325225</t>
  </si>
  <si>
    <t>Vápenocementová štuková omítka malých ploch do 4,0 m2 na stěnách</t>
  </si>
  <si>
    <t>-1055325911</t>
  </si>
  <si>
    <t>A116</t>
  </si>
  <si>
    <t>"1.NP - m.č.1.19/1.22" 1</t>
  </si>
  <si>
    <t>B116</t>
  </si>
  <si>
    <t>"- m.č.1.22 1 1.24" 2</t>
  </si>
  <si>
    <t>118</t>
  </si>
  <si>
    <t>612325302</t>
  </si>
  <si>
    <t>Vápenocementová štuková omítka ostění nebo nadpraží</t>
  </si>
  <si>
    <t>-526258171</t>
  </si>
  <si>
    <t>A117</t>
  </si>
  <si>
    <t>"1.NP" (1.8+2.25+3.2+2.4*6)*0.3+(1.8+2.4*2)+(1.24+2.2*2)*0.6+(0.88+2.02*2)*0.5+(1.8+2.1*2)*0.4</t>
  </si>
  <si>
    <t>119</t>
  </si>
  <si>
    <t>619991001</t>
  </si>
  <si>
    <t>Zakrytí podlah fólií přilepenou lepící páskou</t>
  </si>
  <si>
    <t>883220003</t>
  </si>
  <si>
    <t>A118</t>
  </si>
  <si>
    <t>"Stávající polahy" 25</t>
  </si>
  <si>
    <t>120</t>
  </si>
  <si>
    <t>619991011</t>
  </si>
  <si>
    <t>Obalení konstrukcí a prvků fólií přilepenou lepící páskou</t>
  </si>
  <si>
    <t>1052267886</t>
  </si>
  <si>
    <t>A119</t>
  </si>
  <si>
    <t>0.6*1.2+0.9*1.2*3+1.8*2*10+1.84*2.3+1.8*1.5*9+0.9*1.5*7+2.7*2.1*3+2.4*2.18*6+0.9*2.63+1.6*2.23+1.176*2.83+1.1*2.13+1.2*3.28</t>
  </si>
  <si>
    <t>121</t>
  </si>
  <si>
    <t>619995001</t>
  </si>
  <si>
    <t>Začištění omítek kolem oken, dveří, podlah nebo obkladů</t>
  </si>
  <si>
    <t>1911455343</t>
  </si>
  <si>
    <t>A120</t>
  </si>
  <si>
    <t>"1.NP" 1.8*3+2.4*8+3+0.7+2.02*2+1.24+2.2*2+1.8+2.1*2</t>
  </si>
  <si>
    <t>Úprava povrchů vnějších</t>
  </si>
  <si>
    <t>122</t>
  </si>
  <si>
    <t>621221041</t>
  </si>
  <si>
    <t>Montáž kontaktního zateplení vnějších podhledů z minerální vlny s podélnou orientací tl přes 160 mm</t>
  </si>
  <si>
    <t>-115934558</t>
  </si>
  <si>
    <t>A121</t>
  </si>
  <si>
    <t>"M.č.1.01" 26.35</t>
  </si>
  <si>
    <t>B121</t>
  </si>
  <si>
    <t>"M.č.1.21" 12.61</t>
  </si>
  <si>
    <t>123</t>
  </si>
  <si>
    <t>621251105</t>
  </si>
  <si>
    <t>Příplatek k cenám kontaktního zateplení podhledů za použití tepelněizolačních zátek z minerální vlny</t>
  </si>
  <si>
    <t>1714817937</t>
  </si>
  <si>
    <t>124</t>
  </si>
  <si>
    <t>621531011</t>
  </si>
  <si>
    <t>Tenkovrstvá silikonová zrnitá omítka tl. 1,5 mm včetně penetrace vnějších podhledů</t>
  </si>
  <si>
    <t>-1816142868</t>
  </si>
  <si>
    <t>125</t>
  </si>
  <si>
    <t>622143003</t>
  </si>
  <si>
    <t>Montáž omítkových plastových nebo pozinkovaných rohových profilů s tkaninou</t>
  </si>
  <si>
    <t>1975844657</t>
  </si>
  <si>
    <t>A124</t>
  </si>
  <si>
    <t>"Sloup v m.č. 1.01" 3.1*4</t>
  </si>
  <si>
    <t>126</t>
  </si>
  <si>
    <t>590514840</t>
  </si>
  <si>
    <t>lišta rohová PVC 10/10 cm s tkaninou bal. 2,5 m</t>
  </si>
  <si>
    <t>838642322</t>
  </si>
  <si>
    <t>A125</t>
  </si>
  <si>
    <t>12.4*1.1</t>
  </si>
  <si>
    <t>127</t>
  </si>
  <si>
    <t>622221031</t>
  </si>
  <si>
    <t>Montáž kontaktního zateplení vnějších stěn z minerální vlny s podélnou orientací vláken tl do 160 mm</t>
  </si>
  <si>
    <t>258964963</t>
  </si>
  <si>
    <t>A126</t>
  </si>
  <si>
    <t>"1.NP - přístavba" 5.8*4.25+1.1*(4.2+3.6)/2+10*(3.6+3.1)/2-0.84*1.17*5-0.9*2.77-1.74*2.07*2+5.81*3.2-1.6*2.2</t>
  </si>
  <si>
    <t>B126</t>
  </si>
  <si>
    <t>2.91*3.1+(3.78+0.16)*4.6-1.74*1.47</t>
  </si>
  <si>
    <t>128</t>
  </si>
  <si>
    <t>622221041</t>
  </si>
  <si>
    <t>Montáž kontaktního zateplení vnějších stěn z minerální vlny s podélnou orientací tl přes 160 mm</t>
  </si>
  <si>
    <t>1927365639</t>
  </si>
  <si>
    <t>A127</t>
  </si>
  <si>
    <t>"Pohled západní" 10.45*15.22+20*4.83</t>
  </si>
  <si>
    <t>B127</t>
  </si>
  <si>
    <t>"2.NP - Pohled jižní" 18.65*4.94+13.75*3.91-2.64*2.07*3-1.74*2.07</t>
  </si>
  <si>
    <t>C127</t>
  </si>
  <si>
    <t>"Pohled východní" 11.1*4.28+3.6*3.82+14.1*5.22</t>
  </si>
  <si>
    <t>D127</t>
  </si>
  <si>
    <t>"Pohled severní" 26.05*4.28+8.1*0.3+1.2*0.25+6.75*5.22</t>
  </si>
  <si>
    <t>E127</t>
  </si>
  <si>
    <t>"Odpočet otvorů" -(1.74*1.47*8+0.84*1.47*2+1.14*2.07+1.74*2.07*7+2.34*2.37*6+1.04*2.07+0.84*1.17*5)</t>
  </si>
  <si>
    <t>129</t>
  </si>
  <si>
    <t>631515380</t>
  </si>
  <si>
    <t>deska minerální izolační fasádní tl. 160 mm</t>
  </si>
  <si>
    <t>-376145440</t>
  </si>
  <si>
    <t>A128</t>
  </si>
  <si>
    <t>87.488*1.05</t>
  </si>
  <si>
    <t>130</t>
  </si>
  <si>
    <t>631515400</t>
  </si>
  <si>
    <t>deska minerální izolační fasádní tl. 200 mm</t>
  </si>
  <si>
    <t>367512918</t>
  </si>
  <si>
    <t>A129</t>
  </si>
  <si>
    <t>(38.96+575.021)*1.05+100</t>
  </si>
  <si>
    <t>131</t>
  </si>
  <si>
    <t>622222001</t>
  </si>
  <si>
    <t>Montáž kontaktního zateplení vnějšího ostění hl. špalety do 200 mm z minerální vlny tl do 40 mm</t>
  </si>
  <si>
    <t>1485901851</t>
  </si>
  <si>
    <t>A130</t>
  </si>
  <si>
    <t>"Nadpraží - 1.NP" 0.86*6+1.74*3+1.6</t>
  </si>
  <si>
    <t>B130</t>
  </si>
  <si>
    <t>"Nadpraží - 2.NP" 1.74*8+0.84*2+1.14+1.74*8+2.64*3+2.34*6+1.04+0.84*5</t>
  </si>
  <si>
    <t>C130</t>
  </si>
  <si>
    <t>"Ostěn - 1.NP" (1.17*5+2.77+2.07*2+3.2+1.43+2.2)*2</t>
  </si>
  <si>
    <t>D130</t>
  </si>
  <si>
    <t>"Ostění - 2.NP" (1.47*8+1.47*2+2.07+2.07*8+2.06*3+2.37*6+2.07+1.17*5)*2</t>
  </si>
  <si>
    <t>132</t>
  </si>
  <si>
    <t>622251105</t>
  </si>
  <si>
    <t>Příplatek k cenám kontaktního zateplení stěn za použití tepelněizolačních zátek z minerální vlny</t>
  </si>
  <si>
    <t>832991471</t>
  </si>
  <si>
    <t>87,488+575,021</t>
  </si>
  <si>
    <t>133</t>
  </si>
  <si>
    <t>622252001</t>
  </si>
  <si>
    <t>Montáž zakládacích soklových lišt kontaktního zateplení</t>
  </si>
  <si>
    <t>-160913807</t>
  </si>
  <si>
    <t>A132</t>
  </si>
  <si>
    <t>"1.NP" 16.9+6.35+0.45+1.3+0.16*4-1.6</t>
  </si>
  <si>
    <t>B132</t>
  </si>
  <si>
    <t>"2.NP" (30.85+32.8)*2</t>
  </si>
  <si>
    <t>134</t>
  </si>
  <si>
    <t>590516530</t>
  </si>
  <si>
    <t>lišta soklová Al s okapničkou, zakládací U 16 cm, 0,95/200 cm</t>
  </si>
  <si>
    <t>190497269</t>
  </si>
  <si>
    <t>A133</t>
  </si>
  <si>
    <t>"1.NP" (16.9+0.6+0.45+1.3+0.16*4+6.35-1.6)*1.1</t>
  </si>
  <si>
    <t>135</t>
  </si>
  <si>
    <t>590516570</t>
  </si>
  <si>
    <t>lišta soklová Al s okapničkou, zakládací U 20 cm, 0,95/200 cm</t>
  </si>
  <si>
    <t>-455677659</t>
  </si>
  <si>
    <t>A134</t>
  </si>
  <si>
    <t>"2.NP" ((30.85+32.8)*2)*1.1</t>
  </si>
  <si>
    <t>136</t>
  </si>
  <si>
    <t>622252002</t>
  </si>
  <si>
    <t>Montáž ostatních lišt kontaktního zateplení</t>
  </si>
  <si>
    <t>-1426863879</t>
  </si>
  <si>
    <t>A135</t>
  </si>
  <si>
    <t>"Rohová lišta" 3.1*2+3+4.83+5.22*2+0.6+4.28+4.38+5.22</t>
  </si>
  <si>
    <t>B135</t>
  </si>
  <si>
    <t>"APU lišta - Nadpraží - 1.NP" 0.86*6+1.74*2+1.74</t>
  </si>
  <si>
    <t>C135</t>
  </si>
  <si>
    <t>D135</t>
  </si>
  <si>
    <t>"Ostěn - 1.NP" (1.17*5+2.77+2.07*2+3.2+1.47)*2</t>
  </si>
  <si>
    <t>E135</t>
  </si>
  <si>
    <t>F135</t>
  </si>
  <si>
    <t>"Parapetní - 1.NP" 0.86*5+1.74*2+1.74</t>
  </si>
  <si>
    <t>G135</t>
  </si>
  <si>
    <t>"- 2.NP" 1.74*8+0.84*2+1.74*8+2.64*3+2.34*6+0.84*5</t>
  </si>
  <si>
    <t>137</t>
  </si>
  <si>
    <t>590514750</t>
  </si>
  <si>
    <t>profil okenní začišťovací s tkaninou 6 mm/2,4 m</t>
  </si>
  <si>
    <t>-501976998</t>
  </si>
  <si>
    <t>A136</t>
  </si>
  <si>
    <t>226.4*1.1</t>
  </si>
  <si>
    <t>138</t>
  </si>
  <si>
    <t>590514800</t>
  </si>
  <si>
    <t>lišta rohová Al 10/10 cm s tkaninou bal. 2,5 m</t>
  </si>
  <si>
    <t>1620326800</t>
  </si>
  <si>
    <t>A137</t>
  </si>
  <si>
    <t>38.95*1.1</t>
  </si>
  <si>
    <t>139</t>
  </si>
  <si>
    <t>590515120</t>
  </si>
  <si>
    <t>profil parapetní - LPE plast 2 m</t>
  </si>
  <si>
    <t>-1353960734</t>
  </si>
  <si>
    <t>A138</t>
  </si>
  <si>
    <t>65.2*1.1</t>
  </si>
  <si>
    <t>140</t>
  </si>
  <si>
    <t>622531011</t>
  </si>
  <si>
    <t>Tenkovrstvá silikonová zrnitá omítka tl. 1,5 mm včetně penetrace vnějších stěn</t>
  </si>
  <si>
    <t>-166671434</t>
  </si>
  <si>
    <t>A139</t>
  </si>
  <si>
    <t>87.488+575.021+226.32*0.2</t>
  </si>
  <si>
    <t>141</t>
  </si>
  <si>
    <t>623321121</t>
  </si>
  <si>
    <t>Vápenocementová omítka hladká jednovrstvá vnějších pilířů nebo sloupů nanášená ručně</t>
  </si>
  <si>
    <t>-544071492</t>
  </si>
  <si>
    <t>A140</t>
  </si>
  <si>
    <t>"Sloup v m.č. 1.01" (1+0.375)*2*3.1</t>
  </si>
  <si>
    <t>142</t>
  </si>
  <si>
    <t>623531011</t>
  </si>
  <si>
    <t>Tenkovrstvá silikonová zrnitá omítka tl. 1,5 mm včetně penetrace vnějších pilířů nebo sloupů</t>
  </si>
  <si>
    <t>-1551263638</t>
  </si>
  <si>
    <t>143</t>
  </si>
  <si>
    <t>629991011</t>
  </si>
  <si>
    <t>Zakrytí výplní otvorů a svislých ploch fólií přilepenou lepící páskou</t>
  </si>
  <si>
    <t>713264341</t>
  </si>
  <si>
    <t>Podlahy a podlahové konstrukce</t>
  </si>
  <si>
    <t>144</t>
  </si>
  <si>
    <t>631311124</t>
  </si>
  <si>
    <t>Mazanina tl do 120 mm z betonu prostého bez zvýšených nároků na prostředí tř. C 16/20</t>
  </si>
  <si>
    <t>1570110965</t>
  </si>
  <si>
    <t>A143</t>
  </si>
  <si>
    <t>"Na střeše pod TČ" 1.35*1.28*0.1*2</t>
  </si>
  <si>
    <t>145</t>
  </si>
  <si>
    <t>631311135</t>
  </si>
  <si>
    <t>Mazanina tl do 240 mm z betonu prostého bez zvýšených nároků na prostředí tř. C 20/25</t>
  </si>
  <si>
    <t>-624605589</t>
  </si>
  <si>
    <t>A144</t>
  </si>
  <si>
    <t>"P3" (5.97*13.8+3.65*3.78)*0.125</t>
  </si>
  <si>
    <t>B144</t>
  </si>
  <si>
    <t>"P11" (26.35+12.61)*(0.125+0.13)</t>
  </si>
  <si>
    <t>C144</t>
  </si>
  <si>
    <t>"Pod schodištěm u rampy" (1.5+0.7+1.3)*1.8*0.18</t>
  </si>
  <si>
    <t>D144</t>
  </si>
  <si>
    <t>"V šachtě výtahu" 1.6*1.95*0.2</t>
  </si>
  <si>
    <t>146</t>
  </si>
  <si>
    <t>631319022</t>
  </si>
  <si>
    <t>Příplatek k mazanině tl do 120 mm za přehlazení s poprášením cementem</t>
  </si>
  <si>
    <t>-308922702</t>
  </si>
  <si>
    <t>A145</t>
  </si>
  <si>
    <t>147</t>
  </si>
  <si>
    <t>631319013</t>
  </si>
  <si>
    <t>Příplatek k mazanině tl do 240 mm za přehlazení povrchu</t>
  </si>
  <si>
    <t>-2078419363</t>
  </si>
  <si>
    <t>148</t>
  </si>
  <si>
    <t>631319173</t>
  </si>
  <si>
    <t>Příplatek k mazanině tl do 120 mm za stržení povrchu spodní vrstvy před vložením výztuže</t>
  </si>
  <si>
    <t>-295219568</t>
  </si>
  <si>
    <t>A147</t>
  </si>
  <si>
    <t>149</t>
  </si>
  <si>
    <t>631319185</t>
  </si>
  <si>
    <t>Příplatek k mazanině tl do 240 mm za sklon do 35°</t>
  </si>
  <si>
    <t>-1780358605</t>
  </si>
  <si>
    <t>A148</t>
  </si>
  <si>
    <t>150</t>
  </si>
  <si>
    <t>631319196</t>
  </si>
  <si>
    <t>Příplatek k mazanině tl do 120 mm za plochu do 5 m2</t>
  </si>
  <si>
    <t>919552536</t>
  </si>
  <si>
    <t>A149</t>
  </si>
  <si>
    <t>151</t>
  </si>
  <si>
    <t>631319197</t>
  </si>
  <si>
    <t>Příplatek k mazanině tl do 240 mm za plochu do 5 m2</t>
  </si>
  <si>
    <t>28087276</t>
  </si>
  <si>
    <t>A150</t>
  </si>
  <si>
    <t>152</t>
  </si>
  <si>
    <t>631341133</t>
  </si>
  <si>
    <t>Mazanina tl do 240 mm z betonu lehkého konstrukčního liaporového LC 16/18</t>
  </si>
  <si>
    <t>70740243</t>
  </si>
  <si>
    <t>A151</t>
  </si>
  <si>
    <t>"Pod vyrovnávacím schodištěm ve 2.NP" 1*0.5/2*1.84</t>
  </si>
  <si>
    <t>153</t>
  </si>
  <si>
    <t>631351101</t>
  </si>
  <si>
    <t>Zřízení bednění rýh a hran v podlahách</t>
  </si>
  <si>
    <t>1590168676</t>
  </si>
  <si>
    <t>A152</t>
  </si>
  <si>
    <t>"P3" (5.97+13.8+3.65+3.78)*0.125</t>
  </si>
  <si>
    <t>B152</t>
  </si>
  <si>
    <t>"P11" (2.725+6.9+3.47)*0.125</t>
  </si>
  <si>
    <t>C152</t>
  </si>
  <si>
    <t>"Na střeše pod TČ" (1.35+1.28)*2*0.1*2</t>
  </si>
  <si>
    <t>154</t>
  </si>
  <si>
    <t>631351102</t>
  </si>
  <si>
    <t>Odstranění bednění rýh a hran v podlahách</t>
  </si>
  <si>
    <t>812053253</t>
  </si>
  <si>
    <t>155</t>
  </si>
  <si>
    <t>631362021</t>
  </si>
  <si>
    <t>Výztuž mazanin svařovanými sítěmi Kari</t>
  </si>
  <si>
    <t>-10098514</t>
  </si>
  <si>
    <t>A154</t>
  </si>
  <si>
    <t>"Na střeše pod TČ" 1.35*1.28*1.1*2*4.44/1000</t>
  </si>
  <si>
    <t>B154</t>
  </si>
  <si>
    <t>"Pod schodištěm u rampy" (1.5+0.7+1.3)*1.8*1.1*4.44/1000</t>
  </si>
  <si>
    <t>156</t>
  </si>
  <si>
    <t>632450131</t>
  </si>
  <si>
    <t>Vyrovnávací cementový potěr tl do 20 mm ze suchých směsí provedený v ploše</t>
  </si>
  <si>
    <t>-995458878</t>
  </si>
  <si>
    <t>A155</t>
  </si>
  <si>
    <t>"M.č.1,14" 10.36</t>
  </si>
  <si>
    <t>157</t>
  </si>
  <si>
    <t>635111241</t>
  </si>
  <si>
    <t>Násyp pod podlahy z hrubého kameniva 8-16 se zhutněním</t>
  </si>
  <si>
    <t>1859553811</t>
  </si>
  <si>
    <t>A156</t>
  </si>
  <si>
    <t>"P10 - rampa" ((3*4+3.26+1.5*2+0.2)*1.5+2.1*3.7)*0.6</t>
  </si>
  <si>
    <t>B156</t>
  </si>
  <si>
    <t>"Pod rampou" 6.15*(2+2.55)/2*0.3</t>
  </si>
  <si>
    <t>C156</t>
  </si>
  <si>
    <t>"Schodiště" 3.03*1.5*0.8</t>
  </si>
  <si>
    <t>D156</t>
  </si>
  <si>
    <t>"P3" (4.2*5.135+6.38*1.45+3.135*2.9+0.6*0.95-0.6*1.35+1.235*2.25+5.775*5.185-2.05*1.23+11.55)*0.1</t>
  </si>
  <si>
    <t>E156</t>
  </si>
  <si>
    <t>"P11" (2.55*7.5-0.85*0.225+12.61)*0.1</t>
  </si>
  <si>
    <t>158</t>
  </si>
  <si>
    <t>635211121R</t>
  </si>
  <si>
    <t>Násyp pod podlahy z vyrovnávacího podsypu  0 - 4 mm</t>
  </si>
  <si>
    <t>M3</t>
  </si>
  <si>
    <t>-1763512386</t>
  </si>
  <si>
    <t>A157</t>
  </si>
  <si>
    <t>"P4" (231+115.96+11.72)*0.057</t>
  </si>
  <si>
    <t>B157</t>
  </si>
  <si>
    <t>"P7" 29.05*0.069</t>
  </si>
  <si>
    <t>159</t>
  </si>
  <si>
    <t>590309690</t>
  </si>
  <si>
    <t>podsyp vyrovnávací 0-4 mm bal. 50 l (20 kg)</t>
  </si>
  <si>
    <t>litr</t>
  </si>
  <si>
    <t>1756779418</t>
  </si>
  <si>
    <t>A158</t>
  </si>
  <si>
    <t>22,449*1000+11</t>
  </si>
  <si>
    <t>160</t>
  </si>
  <si>
    <t>635611114-R</t>
  </si>
  <si>
    <t>Montáž podkladu pod podlahy - rychletuhnoucí podsyp</t>
  </si>
  <si>
    <t>-2144028820</t>
  </si>
  <si>
    <t>A159</t>
  </si>
  <si>
    <t>"P3" (31.43+11.55+8.09+19.28+9.59+31.15+1.56+2.44+2.68)*0.135</t>
  </si>
  <si>
    <t>B159</t>
  </si>
  <si>
    <t>"P5" (2.7+4.1+26.67+1.62+8.73)*0.056</t>
  </si>
  <si>
    <t>C159</t>
  </si>
  <si>
    <t>"P6" (44.06+9.3+14)*0.046</t>
  </si>
  <si>
    <t>D159</t>
  </si>
  <si>
    <t>"P8" (42.13+11.91+112.1)*0.068</t>
  </si>
  <si>
    <t>E159</t>
  </si>
  <si>
    <t>"P9" (23.42+1.67+7.38+15.55+17.14)*0.068</t>
  </si>
  <si>
    <t>161</t>
  </si>
  <si>
    <t>590309695</t>
  </si>
  <si>
    <t>rychletuhnoucí podsyp  bal. 80 l (21 kg)</t>
  </si>
  <si>
    <t>LITR</t>
  </si>
  <si>
    <t>-518396171</t>
  </si>
  <si>
    <t>A160</t>
  </si>
  <si>
    <t>37.181*1000+19</t>
  </si>
  <si>
    <t>162</t>
  </si>
  <si>
    <t>637211121</t>
  </si>
  <si>
    <t>Okapový chodník z betonových dlaždic tl 40 mm kladených do písku se zalitím spár MC</t>
  </si>
  <si>
    <t>661062742</t>
  </si>
  <si>
    <t>A161</t>
  </si>
  <si>
    <t>(16.9+2.6)*0.4</t>
  </si>
  <si>
    <t>163</t>
  </si>
  <si>
    <t>1692852706</t>
  </si>
  <si>
    <t>Ostatní konstrukce a práce, lešení</t>
  </si>
  <si>
    <t>164</t>
  </si>
  <si>
    <t>935113111</t>
  </si>
  <si>
    <t>Osazení odvodňovacího polymerbetonového žlabu s krycím roštem šířky do 200 mm</t>
  </si>
  <si>
    <t>-695301406</t>
  </si>
  <si>
    <t>165</t>
  </si>
  <si>
    <t>592270000</t>
  </si>
  <si>
    <t>žlab odvodňovací polymerbeton 100 x 13 x 15,5 x 16 cm</t>
  </si>
  <si>
    <t>1221947946</t>
  </si>
  <si>
    <t>166</t>
  </si>
  <si>
    <t>592270200</t>
  </si>
  <si>
    <t>rošt můstkový - pozink.ocel 100cm x 13cm x 280cm2/m, tř.zatíž. A15</t>
  </si>
  <si>
    <t>-247964839</t>
  </si>
  <si>
    <t>167</t>
  </si>
  <si>
    <t>592270270</t>
  </si>
  <si>
    <t>čelo plné na začátek a konec žlabu typ 0-20, pro všechny stavební výšky</t>
  </si>
  <si>
    <t>-1621322778</t>
  </si>
  <si>
    <t>168</t>
  </si>
  <si>
    <t>592270280</t>
  </si>
  <si>
    <t>čelo žlabu výtokové  pro typ 10, 10.0, 10.1</t>
  </si>
  <si>
    <t>260254080</t>
  </si>
  <si>
    <t>169</t>
  </si>
  <si>
    <t>941111121</t>
  </si>
  <si>
    <t>Montáž lešení řadového trubkového lehkého s podlahami zatížení do 200 kg/m2 š do 1,2 m v do 10 m</t>
  </si>
  <si>
    <t>-845935810</t>
  </si>
  <si>
    <t>A355</t>
  </si>
  <si>
    <t>(32.8+30.85+1.2*6)*2*(9-1.8)</t>
  </si>
  <si>
    <t>170</t>
  </si>
  <si>
    <t>941111221</t>
  </si>
  <si>
    <t>Příplatek k lešení řadovému trubkovému lehkému s podlahami š 1,2 m v 10 m za první a ZKD den použití</t>
  </si>
  <si>
    <t>331214015</t>
  </si>
  <si>
    <t>A356</t>
  </si>
  <si>
    <t>1020.24*61</t>
  </si>
  <si>
    <t>171</t>
  </si>
  <si>
    <t>941111821</t>
  </si>
  <si>
    <t>Demontáž lešení řadového trubkového lehkého s podlahami zatížení do 200 kg/m2 š do 1,2 m v do 10 m</t>
  </si>
  <si>
    <t>-1564980147</t>
  </si>
  <si>
    <t>172</t>
  </si>
  <si>
    <t>949101111</t>
  </si>
  <si>
    <t>Lešení pomocné pro objekty pozemních staveb s lešeňovou podlahou v do 1,9 m zatížení do 150 kg/m2</t>
  </si>
  <si>
    <t>-1635864546</t>
  </si>
  <si>
    <t>A358</t>
  </si>
  <si>
    <t>"1.NP" 26.35+12.61+31.43+11.55+8.09+19.28+9.59+31.15+1.56+2.44+2.68+19.87+8.29+19.07</t>
  </si>
  <si>
    <t>B358</t>
  </si>
  <si>
    <t>"2.NP" 40.25+29.05+9.3+2.7+4.1+1.6+15.96+1.62+115.96+11.72+8.73+14+42.13+11.91+23.42+1.67+7.38+112.1+15.55+16.81</t>
  </si>
  <si>
    <t>173</t>
  </si>
  <si>
    <t>952901111</t>
  </si>
  <si>
    <t>Vyčištění budov bytové a občanské výstavby při výšce podlaží do 4 m</t>
  </si>
  <si>
    <t>-491782369</t>
  </si>
  <si>
    <t>A359</t>
  </si>
  <si>
    <t>B359</t>
  </si>
  <si>
    <t>174</t>
  </si>
  <si>
    <t>953951313</t>
  </si>
  <si>
    <t>Dodání a osazení dřevěných latí do 50x50 mm do betonových konstrukcí</t>
  </si>
  <si>
    <t>-1684557352</t>
  </si>
  <si>
    <t>A360</t>
  </si>
  <si>
    <t>"Hlava atiky" (26.05+12.65+19.9+10.85*2+6.25+11.8*2)*2</t>
  </si>
  <si>
    <t>175</t>
  </si>
  <si>
    <t>953961113</t>
  </si>
  <si>
    <t>Kotvy chemickým tmelem M 12 hl do betonu, ŽB nebo kamene s vyvrtáním otvoru</t>
  </si>
  <si>
    <t>-549902492</t>
  </si>
  <si>
    <t>"Trny do věnce V6" 37</t>
  </si>
  <si>
    <t>176</t>
  </si>
  <si>
    <t>9559-010</t>
  </si>
  <si>
    <t>Dodávka a osazení bezpečnostních značek a tabulek</t>
  </si>
  <si>
    <t>36465050</t>
  </si>
  <si>
    <t>177</t>
  </si>
  <si>
    <t>9559-020</t>
  </si>
  <si>
    <t>Dodávka a osazení PHP  I 21 A</t>
  </si>
  <si>
    <t>1248525182</t>
  </si>
  <si>
    <t>Bourání konstrukcí</t>
  </si>
  <si>
    <t>178</t>
  </si>
  <si>
    <t>962031132</t>
  </si>
  <si>
    <t>Bourání příček z cihel pálených na MVC tl do 100 mm</t>
  </si>
  <si>
    <t>-455685064</t>
  </si>
  <si>
    <t>A363</t>
  </si>
  <si>
    <t>"Spodní pavilon"  (3.28+1+1.4+3.3+0.9+0.8)*2.89-0.6*1.97-0.8*1.97*2</t>
  </si>
  <si>
    <t>179</t>
  </si>
  <si>
    <t>962032231</t>
  </si>
  <si>
    <t>Bourání zdiva z cihel pálených nebo vápenopískových na MV nebo MVC přes 1 m3</t>
  </si>
  <si>
    <t>-2089015645</t>
  </si>
  <si>
    <t>A364</t>
  </si>
  <si>
    <t>"Atika - spodní pavilon" 10.5*2*0.3*0.3</t>
  </si>
  <si>
    <t>B364</t>
  </si>
  <si>
    <t>"Atika - horní pavilon" 13*0.6*0.3*2</t>
  </si>
  <si>
    <t>C364</t>
  </si>
  <si>
    <t>"Podezdění střešních panelů" 14*(0.1+0.35)/2*0.3*6</t>
  </si>
  <si>
    <t>D364</t>
  </si>
  <si>
    <t>"M.č.1,26" 0.3*0.3*2.89</t>
  </si>
  <si>
    <t>E364</t>
  </si>
  <si>
    <t>"Stěna terasy" 3.8*1.5*0.45</t>
  </si>
  <si>
    <t>180</t>
  </si>
  <si>
    <t>962032631</t>
  </si>
  <si>
    <t>Bourání zdiva komínového nad střechou z cihel na MV nebo MVC</t>
  </si>
  <si>
    <t>-2087663922</t>
  </si>
  <si>
    <t>A365</t>
  </si>
  <si>
    <t>"Spodní pavilon" 0.45*0.45*0.6*2</t>
  </si>
  <si>
    <t>181</t>
  </si>
  <si>
    <t>962042320</t>
  </si>
  <si>
    <t>Bourání zdiva nadzákladového z betonu prostého do 1 m3</t>
  </si>
  <si>
    <t>1332056886</t>
  </si>
  <si>
    <t>A366</t>
  </si>
  <si>
    <t>"Plotová podezdívka" 1.8*0.25*0.3</t>
  </si>
  <si>
    <t>182</t>
  </si>
  <si>
    <t>962081131</t>
  </si>
  <si>
    <t>Bourání příček ze skleněných tvárnic tl do 100 mm</t>
  </si>
  <si>
    <t>-2115583211</t>
  </si>
  <si>
    <t>A367</t>
  </si>
  <si>
    <t>"Spodní pavilon" 2.15*2.89-0.8*1.97</t>
  </si>
  <si>
    <t>B367</t>
  </si>
  <si>
    <t>"M.č.1.13" 2.1*3.2-0.8*1.97</t>
  </si>
  <si>
    <t>183</t>
  </si>
  <si>
    <t>963012510</t>
  </si>
  <si>
    <t>Bourání stropů z ŽB desek š do 300 mm tl do 140 mm</t>
  </si>
  <si>
    <t>1780323896</t>
  </si>
  <si>
    <t>A368</t>
  </si>
  <si>
    <t xml:space="preserve">"Strop nad chodbou" (9.8*2.3+7.25*3)*0.14 </t>
  </si>
  <si>
    <t>184</t>
  </si>
  <si>
    <t>963013530</t>
  </si>
  <si>
    <t>Bourání stropů s keramickou výplní</t>
  </si>
  <si>
    <t>-823666439</t>
  </si>
  <si>
    <t>A369</t>
  </si>
  <si>
    <t>"Střešní panely" 17*14*0.065</t>
  </si>
  <si>
    <t>185</t>
  </si>
  <si>
    <t>963042819</t>
  </si>
  <si>
    <t>Bourání schodišťových stupňů betonových zhotovených na místě</t>
  </si>
  <si>
    <t>2059591224</t>
  </si>
  <si>
    <t>A370</t>
  </si>
  <si>
    <t>"Vstup" 1.8*9</t>
  </si>
  <si>
    <t>186</t>
  </si>
  <si>
    <t>965041341</t>
  </si>
  <si>
    <t>Bourání podkladů pod dlažby nebo mazanin škvárobetonových tl do 100 mm pl přes 4 m2</t>
  </si>
  <si>
    <t>-1539657796</t>
  </si>
  <si>
    <t>A371</t>
  </si>
  <si>
    <t xml:space="preserve">"Strop nad chodbou" (9.8*2.3+7.25*3)*(0.06+0.14)/2 </t>
  </si>
  <si>
    <t>187</t>
  </si>
  <si>
    <t>965042141</t>
  </si>
  <si>
    <t>Bourání podkladů pod dlažby nebo mazanin betonových nebo z litého asfaltu tl do 100 mm pl přes 4 m2</t>
  </si>
  <si>
    <t>-77530633</t>
  </si>
  <si>
    <t>A372</t>
  </si>
  <si>
    <t>"Pod dlažbou - před vstupem" 4.2*1.8*0.1</t>
  </si>
  <si>
    <t>B372</t>
  </si>
  <si>
    <t>"Okapový chodníček" (0.8+17)*0.55*0.1</t>
  </si>
  <si>
    <t>C372</t>
  </si>
  <si>
    <t>"Zadní vstup" 4*3.8*0.1</t>
  </si>
  <si>
    <t>D372</t>
  </si>
  <si>
    <t>"Pod žlabovkami" 6*0.6*0.1</t>
  </si>
  <si>
    <t>E372</t>
  </si>
  <si>
    <t>"Terasa" (3.6+1)*1.5*0.1</t>
  </si>
  <si>
    <t>F372</t>
  </si>
  <si>
    <t>"Strop nad chodbou" (9.8*2.3+7.25*3)*0.03</t>
  </si>
  <si>
    <t>188</t>
  </si>
  <si>
    <t>965042241</t>
  </si>
  <si>
    <t>Bourání podkladů pod dlažby nebo mazanin betonových nebo z litého asfaltu tl přes 100 mm pl pře 4 m2</t>
  </si>
  <si>
    <t>33348374</t>
  </si>
  <si>
    <t>A373</t>
  </si>
  <si>
    <t>"Pod vstupním schodištěm" 1.8*4.6*0.4</t>
  </si>
  <si>
    <t>189</t>
  </si>
  <si>
    <t>965046111</t>
  </si>
  <si>
    <t>Broušení stávajících betonových podlah úběr do 3 mm</t>
  </si>
  <si>
    <t>-524299771</t>
  </si>
  <si>
    <t>A374</t>
  </si>
  <si>
    <t>"Spodní pavilon"  3.3*3.1+3.4*2.9+2.2*3.8</t>
  </si>
  <si>
    <t>B374</t>
  </si>
  <si>
    <t>"M.č.1.03" 14.02</t>
  </si>
  <si>
    <t>C374</t>
  </si>
  <si>
    <t>"M.č.1.16" 8.09</t>
  </si>
  <si>
    <t>190</t>
  </si>
  <si>
    <t>965081213</t>
  </si>
  <si>
    <t>Bourání podlah z dlaždic keramických nebo xylolitových tl do 10 mm plochy přes 1 m2</t>
  </si>
  <si>
    <t>-59778126</t>
  </si>
  <si>
    <t>A375</t>
  </si>
  <si>
    <t>B375</t>
  </si>
  <si>
    <t>C375</t>
  </si>
  <si>
    <t>191</t>
  </si>
  <si>
    <t>965081333</t>
  </si>
  <si>
    <t>Bourání podlah z dlaždic betonových, teracových nebo čedičových tl do 30 mm plochy přes 1 m2</t>
  </si>
  <si>
    <t>-1100838008</t>
  </si>
  <si>
    <t>A376</t>
  </si>
  <si>
    <t>"Terasa" (3.6+1)*1.5</t>
  </si>
  <si>
    <t>192</t>
  </si>
  <si>
    <t>965081343</t>
  </si>
  <si>
    <t>Bourání podlah z dlaždic betonových, teracových nebo čedičových tl do 40 mm plochy přes 1 m2</t>
  </si>
  <si>
    <t>1340176956</t>
  </si>
  <si>
    <t>A377</t>
  </si>
  <si>
    <t>"Před vstupem" 4.2*1.8</t>
  </si>
  <si>
    <t>B377</t>
  </si>
  <si>
    <t>"Okapový chodníček" (0.8+17)*0.55</t>
  </si>
  <si>
    <t>C377</t>
  </si>
  <si>
    <t>"Zadní vstup" 4*3.8</t>
  </si>
  <si>
    <t>193</t>
  </si>
  <si>
    <t>966001312</t>
  </si>
  <si>
    <t>Odstranění odpadkového koše přichyceného páskováním nebo šrouby</t>
  </si>
  <si>
    <t>-959267669</t>
  </si>
  <si>
    <t>194</t>
  </si>
  <si>
    <t>966008212</t>
  </si>
  <si>
    <t>Bourání odvodňovacího žlabu z betonových příkopových tvárnic š do 800 mm</t>
  </si>
  <si>
    <t>2036190745</t>
  </si>
  <si>
    <t>195</t>
  </si>
  <si>
    <t>966015121</t>
  </si>
  <si>
    <t>Vybourání částí říms z ŽB prefabrikovaných desek</t>
  </si>
  <si>
    <t>-1401008555</t>
  </si>
  <si>
    <t>A380</t>
  </si>
  <si>
    <t>"Dolní pavilon" 18.9*2</t>
  </si>
  <si>
    <t>B380</t>
  </si>
  <si>
    <t>"Horní pavilon" 17.9*2</t>
  </si>
  <si>
    <t>196</t>
  </si>
  <si>
    <t>966071711</t>
  </si>
  <si>
    <t>Bourání sloupků a vzpěr plotových ocelových do 2,5 m zabetonovaných</t>
  </si>
  <si>
    <t>-1305252716</t>
  </si>
  <si>
    <t>197</t>
  </si>
  <si>
    <t>966072811</t>
  </si>
  <si>
    <t>Rozebrání rámového oplocení na ocelové sloupky výšky do 2m</t>
  </si>
  <si>
    <t>-415239128</t>
  </si>
  <si>
    <t>198</t>
  </si>
  <si>
    <t>966073810</t>
  </si>
  <si>
    <t>Rozebrání vrat a vrátek k oplocení plochy do 2 m2</t>
  </si>
  <si>
    <t>-716593697</t>
  </si>
  <si>
    <t>199</t>
  </si>
  <si>
    <t>966080103</t>
  </si>
  <si>
    <t>Bourání kontaktního zateplení z polystyrenových desek tloušťky do 120 mm</t>
  </si>
  <si>
    <t>-969945897</t>
  </si>
  <si>
    <t>A384</t>
  </si>
  <si>
    <t>"Chodba - západní strana" (1.2+0.6)*2.5+11*(2.8+3.5)/2+8.9*(2.6+3.5)/2-1.8*1.5*5</t>
  </si>
  <si>
    <t>B384</t>
  </si>
  <si>
    <t>"-východní strana" 5.7*2.6+1.4*1.8+0.8*2.4*2-1.84*2.45-1*2-0.8*2</t>
  </si>
  <si>
    <t>200</t>
  </si>
  <si>
    <t>966080105</t>
  </si>
  <si>
    <t>Bourání kontaktního zateplení z polystyrenových desek tloušťky do 180 mm</t>
  </si>
  <si>
    <t>-887014807</t>
  </si>
  <si>
    <t>A385</t>
  </si>
  <si>
    <t>"Dolní pavilon" 6.2*3.2-0.9*1.2*4+1.2*1</t>
  </si>
  <si>
    <t>B385</t>
  </si>
  <si>
    <t>"Horní pavilon" 11*1.25+3.7*3.3-1.8*2.1</t>
  </si>
  <si>
    <t>C385</t>
  </si>
  <si>
    <t>201</t>
  </si>
  <si>
    <t>967031132</t>
  </si>
  <si>
    <t>Přisekání rovných ostění v cihelném zdivu na MV nebo MVC</t>
  </si>
  <si>
    <t>1945192583</t>
  </si>
  <si>
    <t>A386</t>
  </si>
  <si>
    <t>"Bourané výplně" (1.8*5+1.5*10+0.9*4+1.2*8+1.8+2.1*2+1.2+2.4+1.84*2+2.45*4)*0.2</t>
  </si>
  <si>
    <t>202</t>
  </si>
  <si>
    <t>968072455</t>
  </si>
  <si>
    <t>Vybourání kovových dveřních zárubní pl do 2 m2</t>
  </si>
  <si>
    <t>1988722741</t>
  </si>
  <si>
    <t>A387</t>
  </si>
  <si>
    <t>"Spodní pavilon"  0.6*1.97+0.8*1.97*3</t>
  </si>
  <si>
    <t>203</t>
  </si>
  <si>
    <t>968082015</t>
  </si>
  <si>
    <t>Vybourání plastových rámů oken zdvojených včetně křídel plochy do 1 m2</t>
  </si>
  <si>
    <t>-515903059</t>
  </si>
  <si>
    <t>A388</t>
  </si>
  <si>
    <t>0.9*1.2*4</t>
  </si>
  <si>
    <t>204</t>
  </si>
  <si>
    <t>968082017</t>
  </si>
  <si>
    <t>Vybourání plastových rámů oken zdvojených včetně křídel plochy přes 2 do 4 m2</t>
  </si>
  <si>
    <t>559816915</t>
  </si>
  <si>
    <t>A389</t>
  </si>
  <si>
    <t>1.2*2.4+1.8*1.5*5+1.8*2.1</t>
  </si>
  <si>
    <t>205</t>
  </si>
  <si>
    <t>968082022</t>
  </si>
  <si>
    <t>Vybourání plastových zárubní dveří plochy do 4 m2</t>
  </si>
  <si>
    <t>-1782092230</t>
  </si>
  <si>
    <t>A390</t>
  </si>
  <si>
    <t>1.84*2.45*2</t>
  </si>
  <si>
    <t>206</t>
  </si>
  <si>
    <t>971033541</t>
  </si>
  <si>
    <t>Vybourání otvorů ve zdivu cihelném pl do 1 m2 na MVC nebo MV tl do 300 mm</t>
  </si>
  <si>
    <t>-183837007</t>
  </si>
  <si>
    <t>"Pro uložení schodiště 1.30" 1,3*0,6*0,3</t>
  </si>
  <si>
    <t>207</t>
  </si>
  <si>
    <t>971033641</t>
  </si>
  <si>
    <t>Vybourání otvorů ve zdivu cihelném pl do 4 m2 na MVC nebo MV tl do 300 mm</t>
  </si>
  <si>
    <t>540863092</t>
  </si>
  <si>
    <t>A391</t>
  </si>
  <si>
    <t>"Chodba" 1.9*0.9*0.3*5</t>
  </si>
  <si>
    <t>208</t>
  </si>
  <si>
    <t>971033651</t>
  </si>
  <si>
    <t>Vybourání otvorů ve zdivu cihelném pl do 4 m2 na MVC nebo MV tl do 600 mm</t>
  </si>
  <si>
    <t>-1647688878</t>
  </si>
  <si>
    <t>A392</t>
  </si>
  <si>
    <t>1.9*0.2*0.4+(1.64*2.55+0.98*1.65)*0.6</t>
  </si>
  <si>
    <t>209</t>
  </si>
  <si>
    <t>974031666</t>
  </si>
  <si>
    <t>Vysekání rýh ve zdivu cihelném pro vtahování nosníků hl do 150 mm v do 250 mm</t>
  </si>
  <si>
    <t>-924413711</t>
  </si>
  <si>
    <t>A393</t>
  </si>
  <si>
    <t>"M.č.1.22" 1.9*4</t>
  </si>
  <si>
    <t>210</t>
  </si>
  <si>
    <t>976071111</t>
  </si>
  <si>
    <t>Vybourání kovových madel a zábradlí</t>
  </si>
  <si>
    <t>1872968199</t>
  </si>
  <si>
    <t>A394</t>
  </si>
  <si>
    <t>"Vstup" 4.8*2</t>
  </si>
  <si>
    <t>211</t>
  </si>
  <si>
    <t>976074121</t>
  </si>
  <si>
    <t>Vybourání kotevních želez ze zdiva cihelného na MV nebo MVC</t>
  </si>
  <si>
    <t>594872496</t>
  </si>
  <si>
    <t>A395</t>
  </si>
  <si>
    <t>"Žebříky na střechu" 4*2</t>
  </si>
  <si>
    <t>212</t>
  </si>
  <si>
    <t>977311113</t>
  </si>
  <si>
    <t>Řezání stávajících betonových mazanin nevyztužených hl do 150 mm</t>
  </si>
  <si>
    <t>-1500762792</t>
  </si>
  <si>
    <t>A396</t>
  </si>
  <si>
    <t>"Terasa" 1.5*3</t>
  </si>
  <si>
    <t>213</t>
  </si>
  <si>
    <t>978015391</t>
  </si>
  <si>
    <t>Otlučení vnější vápenné nebo vápenocementové vnější omítky stupně členitosti 1 a 2 rozsahu do 100%</t>
  </si>
  <si>
    <t>-2113176176</t>
  </si>
  <si>
    <t>A397</t>
  </si>
  <si>
    <t>"Pod KZS" 65.867+57.318</t>
  </si>
  <si>
    <t>214</t>
  </si>
  <si>
    <t>978059541</t>
  </si>
  <si>
    <t>Odsekání a odebrání obkladů stěn z vnitřních obkládaček plochy přes 1 m2</t>
  </si>
  <si>
    <t>-847154465</t>
  </si>
  <si>
    <t>A398</t>
  </si>
  <si>
    <t>"Spodní pavilon" (3.3+4.05+0.9+1.45)*2*1.6-(0.8*2+0.6*2)*1.6+0.9*0.55*5</t>
  </si>
  <si>
    <t>997</t>
  </si>
  <si>
    <t>Přesun sutě</t>
  </si>
  <si>
    <t>215</t>
  </si>
  <si>
    <t>997013112</t>
  </si>
  <si>
    <t>Vnitrostaveništní doprava suti a vybouraných hmot pro budovy v do 9 m s použitím mechanizace</t>
  </si>
  <si>
    <t>-293798125</t>
  </si>
  <si>
    <t>216</t>
  </si>
  <si>
    <t>997013501</t>
  </si>
  <si>
    <t>Odvoz suti a vybouraných hmot na skládku nebo meziskládku do 1 km se složením</t>
  </si>
  <si>
    <t>710167300</t>
  </si>
  <si>
    <t>217</t>
  </si>
  <si>
    <t>997013509</t>
  </si>
  <si>
    <t>Příplatek k odvozu suti a vybouraných hmot na skládku ZKD 1 km přes 1 km</t>
  </si>
  <si>
    <t>188914751</t>
  </si>
  <si>
    <t>162,651*19 'Přepočtené koeficientem množství</t>
  </si>
  <si>
    <t>218</t>
  </si>
  <si>
    <t>997013831</t>
  </si>
  <si>
    <t>Poplatek za uložení stavebního směsného odpadu na skládce (skládkovné)</t>
  </si>
  <si>
    <t>509534382</t>
  </si>
  <si>
    <t>998</t>
  </si>
  <si>
    <t>Přesun hmot</t>
  </si>
  <si>
    <t>219</t>
  </si>
  <si>
    <t>998011002</t>
  </si>
  <si>
    <t>Přesun hmot pro budovy zděné v do 12 m</t>
  </si>
  <si>
    <t>-517890398</t>
  </si>
  <si>
    <t>PSV</t>
  </si>
  <si>
    <t>Práce a dodávky PSV</t>
  </si>
  <si>
    <t>711</t>
  </si>
  <si>
    <t>Izolace proti vodě, vlhkosti a plynům</t>
  </si>
  <si>
    <t>220</t>
  </si>
  <si>
    <t>711111001</t>
  </si>
  <si>
    <t>Provedení izolace proti zemní vlhkosti vodorovné za studena nátěrem penetračním</t>
  </si>
  <si>
    <t>1607938447</t>
  </si>
  <si>
    <t>A163</t>
  </si>
  <si>
    <t>"Přístavba" 5.81*16.9+3.65*3.78+1.8*0.375</t>
  </si>
  <si>
    <t>B163</t>
  </si>
  <si>
    <t>221</t>
  </si>
  <si>
    <t>711112001</t>
  </si>
  <si>
    <t>Provedení izolace proti zemní vlhkosti svislé za studena nátěrem penetračním</t>
  </si>
  <si>
    <t>-1693286461</t>
  </si>
  <si>
    <t>A164</t>
  </si>
  <si>
    <t>B164</t>
  </si>
  <si>
    <t>222</t>
  </si>
  <si>
    <t>111631510</t>
  </si>
  <si>
    <t>lak asfaltový ALP/9 (kg) bal 9 kg</t>
  </si>
  <si>
    <t>kg</t>
  </si>
  <si>
    <t>295737844</t>
  </si>
  <si>
    <t>A165</t>
  </si>
  <si>
    <t>(151.621+20.816)*0.3</t>
  </si>
  <si>
    <t>223</t>
  </si>
  <si>
    <t>711113117</t>
  </si>
  <si>
    <t>Izolace proti zemní vlhkosti vodorovná za studena těsnicí stěrkou</t>
  </si>
  <si>
    <t>-1896345919</t>
  </si>
  <si>
    <t>A166</t>
  </si>
  <si>
    <t>"Mokrý provoz" 11.97+1.77+2.44+2.68+9.3+2.7+4.1+26.69+1.62+23.42+1.67+8.73+14+10.36</t>
  </si>
  <si>
    <t>224</t>
  </si>
  <si>
    <t>711113127</t>
  </si>
  <si>
    <t>Izolace proti zemní vlhkosti svislá za studena těsnicí stěrkou</t>
  </si>
  <si>
    <t>-1357298455</t>
  </si>
  <si>
    <t>A167</t>
  </si>
  <si>
    <t>"Vytažení na stěny" 121.45*0.25</t>
  </si>
  <si>
    <t>B167</t>
  </si>
  <si>
    <t>"Za sprchami" 0.9*4*1.85</t>
  </si>
  <si>
    <t>225</t>
  </si>
  <si>
    <t>711141559</t>
  </si>
  <si>
    <t>Provedení izolace proti zemní vlhkosti pásy přitavením vodorovné NAIP</t>
  </si>
  <si>
    <t>977812805</t>
  </si>
  <si>
    <t>226</t>
  </si>
  <si>
    <t>711142559</t>
  </si>
  <si>
    <t>Provedení izolace proti zemní vlhkosti pásy přitavením svislé NAIP</t>
  </si>
  <si>
    <t>788766341</t>
  </si>
  <si>
    <t>227</t>
  </si>
  <si>
    <t>1010151220</t>
  </si>
  <si>
    <t>Hydroizolační asfaltový pás modifikovaný 40 SPECIAL MINERAL</t>
  </si>
  <si>
    <t>1483218131</t>
  </si>
  <si>
    <t>A170</t>
  </si>
  <si>
    <t>(151.621+20.816)*1.15</t>
  </si>
  <si>
    <t>228</t>
  </si>
  <si>
    <t>711491171</t>
  </si>
  <si>
    <t>Provedení izolace proti tlakové vodě vodorovné z textilií vrstva podkladní</t>
  </si>
  <si>
    <t>-1984967969</t>
  </si>
  <si>
    <t>A171</t>
  </si>
  <si>
    <t>"P3" 5.97*13.8+3.65*3.78</t>
  </si>
  <si>
    <t>B171</t>
  </si>
  <si>
    <t>229</t>
  </si>
  <si>
    <t>2615261170</t>
  </si>
  <si>
    <t>textilie 500 g/m2 netkaná geotextilie(role/50m2) tavený</t>
  </si>
  <si>
    <t>-1672847188</t>
  </si>
  <si>
    <t>A172</t>
  </si>
  <si>
    <t>135.143*1.15</t>
  </si>
  <si>
    <t>230</t>
  </si>
  <si>
    <t>998711102</t>
  </si>
  <si>
    <t>Přesun hmot tonážní pro izolace proti vodě, vlhkosti a plynům v objektech výšky do 12 m</t>
  </si>
  <si>
    <t>-355828675</t>
  </si>
  <si>
    <t>712</t>
  </si>
  <si>
    <t>Povlakové krytiny</t>
  </si>
  <si>
    <t>231</t>
  </si>
  <si>
    <t>712300832</t>
  </si>
  <si>
    <t>Odstranění povlakové krytiny střech do 10° dvouvrstvé</t>
  </si>
  <si>
    <t>1672029955</t>
  </si>
  <si>
    <t>A174</t>
  </si>
  <si>
    <t>"Spodní pavilón" 18.4*10.8</t>
  </si>
  <si>
    <t>B174</t>
  </si>
  <si>
    <t>"Horní pavilón" 17.3*14</t>
  </si>
  <si>
    <t>C174</t>
  </si>
  <si>
    <t>"Spojovací chodba" 17*2.4+7.2*0.4</t>
  </si>
  <si>
    <t>232</t>
  </si>
  <si>
    <t>712300845</t>
  </si>
  <si>
    <t>Demontáž ventilační hlavice na ploché střeše sklonu do 10°</t>
  </si>
  <si>
    <t>798329199</t>
  </si>
  <si>
    <t>233</t>
  </si>
  <si>
    <t>712311101</t>
  </si>
  <si>
    <t>Provedení povlakové krytiny střech do 10° za studena lakem penetračním nebo asfaltovým</t>
  </si>
  <si>
    <t>-701886808</t>
  </si>
  <si>
    <t>A176</t>
  </si>
  <si>
    <t>"S1" 18.15*10.4+25.15*12.7+11.85*6.8</t>
  </si>
  <si>
    <t>234</t>
  </si>
  <si>
    <t>1042168294</t>
  </si>
  <si>
    <t>A177</t>
  </si>
  <si>
    <t>588.745*0.3</t>
  </si>
  <si>
    <t>235</t>
  </si>
  <si>
    <t>712341559</t>
  </si>
  <si>
    <t>Provedení povlakové krytiny střech do 10° pásy NAIP přitavením v plné ploše</t>
  </si>
  <si>
    <t>-70888787</t>
  </si>
  <si>
    <t>236</t>
  </si>
  <si>
    <t>1010301469</t>
  </si>
  <si>
    <t>Asfaltový pás  AL 40 MINERAL</t>
  </si>
  <si>
    <t>-108363621</t>
  </si>
  <si>
    <t>A179</t>
  </si>
  <si>
    <t>588.745*1.15</t>
  </si>
  <si>
    <t>237</t>
  </si>
  <si>
    <t>712363001</t>
  </si>
  <si>
    <t>Provedení povlakové krytiny střech do 10° termoplastickou fólií PVC rozvinutím a natažením v ploše</t>
  </si>
  <si>
    <t>-1844603090</t>
  </si>
  <si>
    <t>A180</t>
  </si>
  <si>
    <t>B180</t>
  </si>
  <si>
    <t>"Hlava atiky" (20.2+25.15+13.15+10.65*2+6.3)*0.45+11.85*2*0.25</t>
  </si>
  <si>
    <t>C180</t>
  </si>
  <si>
    <t>"Zadní strana atiky" 25.15*0.21+19.5*0.22+12.7*(0.21+0.4)/2+11.85*(0.22+0.4)/2+10.4*2*(0.23+0.38)/2+18.15*0.23</t>
  </si>
  <si>
    <t>238</t>
  </si>
  <si>
    <t>283220460</t>
  </si>
  <si>
    <t>fólie střešní mPVC ke kotvení tl. 1,5 mm</t>
  </si>
  <si>
    <t>-1809404802</t>
  </si>
  <si>
    <t>A181</t>
  </si>
  <si>
    <t>661.052*1.15</t>
  </si>
  <si>
    <t>239</t>
  </si>
  <si>
    <t>712363003</t>
  </si>
  <si>
    <t>Provedení povlakové krytina střech do 10° spoj 2 pásů fólií PVC horkovzdušným navařením</t>
  </si>
  <si>
    <t>1540652127</t>
  </si>
  <si>
    <t>A182</t>
  </si>
  <si>
    <t>677.057/1.05</t>
  </si>
  <si>
    <t>240</t>
  </si>
  <si>
    <t>712363005</t>
  </si>
  <si>
    <t>Provedení povlakové krytiny střech do 10° navařením fólie PVC na oplechování v plné ploše</t>
  </si>
  <si>
    <t>-952096368</t>
  </si>
  <si>
    <t>A183</t>
  </si>
  <si>
    <t>"Okapy" (18.15+6.8+13.3)*0.25</t>
  </si>
  <si>
    <t>241</t>
  </si>
  <si>
    <t>712363103</t>
  </si>
  <si>
    <t>Provedení povlakové krytiny střech do 10° ukotvení fólie talířovou hmoždinkou do betonu nebo ŽB</t>
  </si>
  <si>
    <t>1892862457</t>
  </si>
  <si>
    <t>A184</t>
  </si>
  <si>
    <t>588.745*5+0.275</t>
  </si>
  <si>
    <t>242</t>
  </si>
  <si>
    <t>590513510</t>
  </si>
  <si>
    <t>hmoždinka talířová s ocelovým trnem</t>
  </si>
  <si>
    <t>552256758</t>
  </si>
  <si>
    <t>243</t>
  </si>
  <si>
    <t>712363115</t>
  </si>
  <si>
    <t>Provedení povlakové krytiny střech do 10° zaizolování prostupů kruhového průřezu D do 300 mm</t>
  </si>
  <si>
    <t>-1252411170</t>
  </si>
  <si>
    <t>244</t>
  </si>
  <si>
    <t>553501125</t>
  </si>
  <si>
    <t>PVC manžeta DN 160 mm</t>
  </si>
  <si>
    <t>-109381876</t>
  </si>
  <si>
    <t>245</t>
  </si>
  <si>
    <t>712363312</t>
  </si>
  <si>
    <t>Povlakové krytiny střech do 10° fóliové plechy  délky 2 m koutová lišta vnitřní rš 100 mm</t>
  </si>
  <si>
    <t>-929975845</t>
  </si>
  <si>
    <t>A188</t>
  </si>
  <si>
    <t>"Atika"(12.65+25.05+19.4+10.35*2+18+11.8)/2</t>
  </si>
  <si>
    <t>246</t>
  </si>
  <si>
    <t>712363313</t>
  </si>
  <si>
    <t>Povlakové krytiny střech do 10° fóliové plechy délky 2 m koutová lišta vnější rš 100 mm</t>
  </si>
  <si>
    <t>-1916292639</t>
  </si>
  <si>
    <t>A189</t>
  </si>
  <si>
    <t>247</t>
  </si>
  <si>
    <t>712363317</t>
  </si>
  <si>
    <t>Povlakové krytiny střech do 10° fóliové plechy  délky 2 m okapnice široká rš 250 mm</t>
  </si>
  <si>
    <t>-966734181</t>
  </si>
  <si>
    <t>A190</t>
  </si>
  <si>
    <t>"Okapy" (18.15+6.8+13.3)/2</t>
  </si>
  <si>
    <t>248</t>
  </si>
  <si>
    <t>712363319-R</t>
  </si>
  <si>
    <t>Povlakové krytiny střech do 10° fóliové plechy délky 2 m závětrná lišta rš 300 mm</t>
  </si>
  <si>
    <t>-1531637541</t>
  </si>
  <si>
    <t>A191</t>
  </si>
  <si>
    <t>"Vnější okraj atiky" (10.85*2+6.75+20.2+26.05+13.15)/2</t>
  </si>
  <si>
    <t>249</t>
  </si>
  <si>
    <t>712391171</t>
  </si>
  <si>
    <t>Provedení povlakové krytiny střech do 10° podkladní textilní vrstvy</t>
  </si>
  <si>
    <t>-1311759247</t>
  </si>
  <si>
    <t>250</t>
  </si>
  <si>
    <t>2615261100</t>
  </si>
  <si>
    <t>textilie 300 g/m2 netkaná geotextilie (role/100m2) tavený</t>
  </si>
  <si>
    <t>-1999101968</t>
  </si>
  <si>
    <t>A193</t>
  </si>
  <si>
    <t>760.21*1.15</t>
  </si>
  <si>
    <t>251</t>
  </si>
  <si>
    <t>998712102</t>
  </si>
  <si>
    <t>Přesun hmot tonážní tonážní pro krytiny povlakové v objektech v do 12 m</t>
  </si>
  <si>
    <t>1433865732</t>
  </si>
  <si>
    <t>713</t>
  </si>
  <si>
    <t>Izolace tepelné</t>
  </si>
  <si>
    <t>252</t>
  </si>
  <si>
    <t>713131145</t>
  </si>
  <si>
    <t>Montáž izolace tepelné stěn a základů lepením bodově rohoží, pásů, dílců, desek</t>
  </si>
  <si>
    <t>-417380298</t>
  </si>
  <si>
    <t>A195</t>
  </si>
  <si>
    <t>"Atika"(12.65+25.05+19.4+10.35*2+18+11.8)*0.64</t>
  </si>
  <si>
    <t>B195</t>
  </si>
  <si>
    <t>"Změna úrovně 1.PP" (3.9+3.3+1.535)*1.3</t>
  </si>
  <si>
    <t>C195</t>
  </si>
  <si>
    <t>253</t>
  </si>
  <si>
    <t>283759260</t>
  </si>
  <si>
    <t>deska z pěnového polystyrenu EPS 200 S 1000 x 500 x 100 mm</t>
  </si>
  <si>
    <t>-195678795</t>
  </si>
  <si>
    <t>A196</t>
  </si>
  <si>
    <t>68.864*1.05</t>
  </si>
  <si>
    <t>254</t>
  </si>
  <si>
    <t>283764220</t>
  </si>
  <si>
    <t>deska z extrudovaného polystyrénu XPS tl.100 mm</t>
  </si>
  <si>
    <t>1424779277</t>
  </si>
  <si>
    <t>A197</t>
  </si>
  <si>
    <t>(11.356+9.46)*1.05</t>
  </si>
  <si>
    <t>255</t>
  </si>
  <si>
    <t>713140811</t>
  </si>
  <si>
    <t>Odstranění tepelné izolace střech nadstřešní volně kladené z vláknitých materiálů tl do 100 mm</t>
  </si>
  <si>
    <t>1378225323</t>
  </si>
  <si>
    <t>A198</t>
  </si>
  <si>
    <t>"Horní pavilon - skelná vata" 12.4*16.8*2</t>
  </si>
  <si>
    <t>256</t>
  </si>
  <si>
    <t>713140833</t>
  </si>
  <si>
    <t>Odstranění tepelné izolace střech nadstřešní připevněné z vláknitých materiálů tl přes 100 mm</t>
  </si>
  <si>
    <t>1389171933</t>
  </si>
  <si>
    <t>A199</t>
  </si>
  <si>
    <t>B199</t>
  </si>
  <si>
    <t>C199</t>
  </si>
  <si>
    <t>257</t>
  </si>
  <si>
    <t>713141151</t>
  </si>
  <si>
    <t>Montáž izolace tepelné střech plochých kladené volně 1 vrstva rohoží, pásů, dílců, desek</t>
  </si>
  <si>
    <t>2025610081</t>
  </si>
  <si>
    <t>A200</t>
  </si>
  <si>
    <t>"S1 - spodní vrstva" 18.15*10.4+25.15*12.7+11.85*6.8</t>
  </si>
  <si>
    <t>B200</t>
  </si>
  <si>
    <t>"Hlava atiky" (26.05+12.65+19.9+10.85*2+6.25+11.8*2)*0.08</t>
  </si>
  <si>
    <t>258</t>
  </si>
  <si>
    <t>713141181</t>
  </si>
  <si>
    <t>Montáž izolace tepelné střech plochých tl přes 170 mm šrouby</t>
  </si>
  <si>
    <t>867216173</t>
  </si>
  <si>
    <t>A201</t>
  </si>
  <si>
    <t>"S1 - vrchní vrstva" 18.15*10.4+25.15*12.7+11.85*6.8</t>
  </si>
  <si>
    <t>B201</t>
  </si>
  <si>
    <t>"S1 - spádové klíny" 18.15*10.4+25.15*12.7+11.85*6.8</t>
  </si>
  <si>
    <t>259</t>
  </si>
  <si>
    <t>283759200</t>
  </si>
  <si>
    <t>deska z pěnového polystyrenu EPS 200 S 1000 x 500 x 40 mm</t>
  </si>
  <si>
    <t>-426707798</t>
  </si>
  <si>
    <t>A202</t>
  </si>
  <si>
    <t>"Hlava atiky" (26.05+12.65+19.9+10.85*2+6.25+11.8*2)*0.08*1.05</t>
  </si>
  <si>
    <t>260</t>
  </si>
  <si>
    <t>283759270</t>
  </si>
  <si>
    <t>deska z pěnového polystyrenu EPS 200 S 1000 x 500 x 120 mm</t>
  </si>
  <si>
    <t>54734341</t>
  </si>
  <si>
    <t>A203</t>
  </si>
  <si>
    <t>"S1" (18.15*10.4+25.15*12.7+11.85*6.8)*2*1.05</t>
  </si>
  <si>
    <t>261</t>
  </si>
  <si>
    <t>283759280</t>
  </si>
  <si>
    <t>deska z pěnového polystyrenu EPS 200 S 1000 x 500 x 1000 mm</t>
  </si>
  <si>
    <t>1339089546</t>
  </si>
  <si>
    <t>A204</t>
  </si>
  <si>
    <t>"S1" (18.15*10.4+25.15*12.7+11.85*6.8)*(0.2+0.21)/2*1.05</t>
  </si>
  <si>
    <t>262</t>
  </si>
  <si>
    <t>998713102</t>
  </si>
  <si>
    <t>Přesun hmot tonážní pro izolace tepelné v objektech v do 12 m</t>
  </si>
  <si>
    <t>284449196</t>
  </si>
  <si>
    <t>714</t>
  </si>
  <si>
    <t>Akustická a protiotřesová opatření</t>
  </si>
  <si>
    <t>263</t>
  </si>
  <si>
    <t>714451001</t>
  </si>
  <si>
    <t>Montáž antivibračních rohoží z recyklované pryže volným položením vodorovně nebo svisle</t>
  </si>
  <si>
    <t>-1662765350</t>
  </si>
  <si>
    <t>A206</t>
  </si>
  <si>
    <t>"Na střeše pod TČ" 1.35*1.28*2</t>
  </si>
  <si>
    <t>264</t>
  </si>
  <si>
    <t>272451801-R</t>
  </si>
  <si>
    <t>deska antivibrační tvrdosti 70  1000/500/15mm</t>
  </si>
  <si>
    <t>1180924115</t>
  </si>
  <si>
    <t>A207</t>
  </si>
  <si>
    <t>1*0.5*5*2</t>
  </si>
  <si>
    <t>265</t>
  </si>
  <si>
    <t>998714102</t>
  </si>
  <si>
    <t>Přesun hmot tonážní tonážní pro akustická a protiotřesová opatření v objektech v do 12 m</t>
  </si>
  <si>
    <t>986816241</t>
  </si>
  <si>
    <t>751</t>
  </si>
  <si>
    <t>Vzduchotechnika</t>
  </si>
  <si>
    <t>266</t>
  </si>
  <si>
    <t>750-010</t>
  </si>
  <si>
    <t>Poznámka : V 1.NP -  místnosti mytí nádobí se použije stávající odsávací zákryt, potrubí a ventilátor</t>
  </si>
  <si>
    <t>1506753900</t>
  </si>
  <si>
    <t>267</t>
  </si>
  <si>
    <t>750-030</t>
  </si>
  <si>
    <t>nerezový  nástěnný odsávací zákryt délky 1200 mm a šířky 800 mm, dva filtry, bez osvětlení</t>
  </si>
  <si>
    <t>-653522554</t>
  </si>
  <si>
    <t>"2.NP: místnost mytí nádobí " 1</t>
  </si>
  <si>
    <t>268</t>
  </si>
  <si>
    <t>750-040</t>
  </si>
  <si>
    <t>ventilátor radiální kovový pozink (např. RM 160 N)</t>
  </si>
  <si>
    <t>-378377618</t>
  </si>
  <si>
    <t>269</t>
  </si>
  <si>
    <t>750-050</t>
  </si>
  <si>
    <t>kruhové potrubí s pružným připojením k ventilátoru, koncový díl se sítem šikmý, drobné příslušenství</t>
  </si>
  <si>
    <t>-311592963</t>
  </si>
  <si>
    <t>270</t>
  </si>
  <si>
    <t>750-060</t>
  </si>
  <si>
    <t>Montáž</t>
  </si>
  <si>
    <t>-1003691486</t>
  </si>
  <si>
    <t>762</t>
  </si>
  <si>
    <t>Konstrukce tesařské</t>
  </si>
  <si>
    <t>271</t>
  </si>
  <si>
    <t>762341670</t>
  </si>
  <si>
    <t>Montáž bednění štítových okapových říms z dřevotřískových na sraz</t>
  </si>
  <si>
    <t>1045702729</t>
  </si>
  <si>
    <t>A209</t>
  </si>
  <si>
    <t>"Hlava atiky" (26.05+12.65+19.9+10.85*2+6.25)*0.5+11.8*0.4+11.8*0.3</t>
  </si>
  <si>
    <t>B209</t>
  </si>
  <si>
    <t>"Okap" (18+6.75+13.25+0.625)*0.625*2</t>
  </si>
  <si>
    <t>272</t>
  </si>
  <si>
    <t>606242290</t>
  </si>
  <si>
    <t>překližka stavební voděodolná 125x250 cm, tl. 24 mm</t>
  </si>
  <si>
    <t>-83083095</t>
  </si>
  <si>
    <t>A210</t>
  </si>
  <si>
    <t>51.535*1.1</t>
  </si>
  <si>
    <t>273</t>
  </si>
  <si>
    <t>606241330</t>
  </si>
  <si>
    <t>překližka stavební voděodolná 125x250 cm, tl. 18 mm</t>
  </si>
  <si>
    <t>1800794522</t>
  </si>
  <si>
    <t>A211</t>
  </si>
  <si>
    <t>"Okap" (18+6.75+13.25+0.625)*0.625*1.1</t>
  </si>
  <si>
    <t>274</t>
  </si>
  <si>
    <t>606241310</t>
  </si>
  <si>
    <t>překližka stavební voděodolná 125x250 cm, tl. 12 mm</t>
  </si>
  <si>
    <t>-1550702803</t>
  </si>
  <si>
    <t>275</t>
  </si>
  <si>
    <t>762395000</t>
  </si>
  <si>
    <t>Spojovací prostředky pro montáž krovu, bednění, laťování, světlíky, klíny</t>
  </si>
  <si>
    <t>-104103630</t>
  </si>
  <si>
    <t>A213</t>
  </si>
  <si>
    <t>(56.689*0.024+26.555*(0.012+0.018))/1.1</t>
  </si>
  <si>
    <t>276</t>
  </si>
  <si>
    <t>762512235</t>
  </si>
  <si>
    <t>Montáž podlahové kce podkladové z desek dřevotřískových nebo cementotřískových</t>
  </si>
  <si>
    <t>2125292170</t>
  </si>
  <si>
    <t>A214</t>
  </si>
  <si>
    <t>277</t>
  </si>
  <si>
    <t>607151565</t>
  </si>
  <si>
    <t>hobra tl. 12 mm rozměr 1000 x 1200 mm</t>
  </si>
  <si>
    <t>-2140780484</t>
  </si>
  <si>
    <t>A215</t>
  </si>
  <si>
    <t>(485.96-115.96-112.1)*1.1</t>
  </si>
  <si>
    <t>278</t>
  </si>
  <si>
    <t>607151580</t>
  </si>
  <si>
    <t>hobra tl. 19 mm rozměr 1000 x 1200 mm</t>
  </si>
  <si>
    <t>-1634717693</t>
  </si>
  <si>
    <t>A216</t>
  </si>
  <si>
    <t>(115.96+112.1)*1.1</t>
  </si>
  <si>
    <t>279</t>
  </si>
  <si>
    <t>762526811</t>
  </si>
  <si>
    <t>Demontáž podlah z dřevotřísky, překližky, sololitu tloušťky do 20 mm bez polštářů</t>
  </si>
  <si>
    <t>-645833763</t>
  </si>
  <si>
    <t>A217</t>
  </si>
  <si>
    <t>280</t>
  </si>
  <si>
    <t>762595001</t>
  </si>
  <si>
    <t>Spojovací prostředky pro položení dřevěných podlah a zakrytí kanálů</t>
  </si>
  <si>
    <t>-1248886727</t>
  </si>
  <si>
    <t>281</t>
  </si>
  <si>
    <t>998762102</t>
  </si>
  <si>
    <t>Přesun hmot tonážní pro kce tesařské v objektech v do 12 m</t>
  </si>
  <si>
    <t>1419818706</t>
  </si>
  <si>
    <t>763</t>
  </si>
  <si>
    <t>Konstrukce suché výstavby</t>
  </si>
  <si>
    <t>282</t>
  </si>
  <si>
    <t>763111314</t>
  </si>
  <si>
    <t>SDK příčka tl 100 mm profil CW+UW 75 desky 1xA 12,5 TI 60 mm EI 30 Rw 47 DB</t>
  </si>
  <si>
    <t>1401320225</t>
  </si>
  <si>
    <t>A220</t>
  </si>
  <si>
    <t>(18,5+3.55)*3.3-0.8*1.97-0.9*1.97</t>
  </si>
  <si>
    <t>283</t>
  </si>
  <si>
    <t>763111333</t>
  </si>
  <si>
    <t>SDK příčka tl 100 mm profil CW+UW 75 desky 1xH2 12,5 TI 60 mm EI 30 Rw 45 dB</t>
  </si>
  <si>
    <t>1308841056</t>
  </si>
  <si>
    <t>A221</t>
  </si>
  <si>
    <t>(4+14+1,8*2+3.975+1.9+0.9+5,775)*3.3-0.7*1.97-0.8*1.97*4</t>
  </si>
  <si>
    <t>284</t>
  </si>
  <si>
    <t>763111425</t>
  </si>
  <si>
    <t>SDK příčka tl 125 mm profil CW+UW 75 desky 2xDF 12,5 TI 40 mm 100 kg/m3 EI 90 Rw 53 dB</t>
  </si>
  <si>
    <t>-792593922</t>
  </si>
  <si>
    <t>A222</t>
  </si>
  <si>
    <t>"Čelo v mezeře stropů" 7.575*0.68</t>
  </si>
  <si>
    <t>285</t>
  </si>
  <si>
    <t>763111621</t>
  </si>
  <si>
    <t>Montáž desek tl 12,5 mm SDK příčka</t>
  </si>
  <si>
    <t>1973385141</t>
  </si>
  <si>
    <t>A223</t>
  </si>
  <si>
    <t>"M.č.2.08 - zesílení" 4.775*3.2-0.8*1.97</t>
  </si>
  <si>
    <t>286</t>
  </si>
  <si>
    <t>590305270</t>
  </si>
  <si>
    <t>deska protipožární impregnovaná sdk "DFH2" tl. 12,5 mm</t>
  </si>
  <si>
    <t>-1090442568</t>
  </si>
  <si>
    <t>A224</t>
  </si>
  <si>
    <t>13.704*1.1</t>
  </si>
  <si>
    <t>287</t>
  </si>
  <si>
    <t>763121411</t>
  </si>
  <si>
    <t>SDK stěna předsazená tl 62,5 mm profil CW+UW 50 deska 1xA 12,5 bez TI EI 15</t>
  </si>
  <si>
    <t>-899283718</t>
  </si>
  <si>
    <t>A225</t>
  </si>
  <si>
    <t>"M.č.1.08 - zaplentování svodů" 0.3*3*3.2*2</t>
  </si>
  <si>
    <t>B225</t>
  </si>
  <si>
    <t xml:space="preserve">"M.č.1.25 - zaplentování svodu" 0.3*3*2.89 </t>
  </si>
  <si>
    <t>288</t>
  </si>
  <si>
    <t>763121429</t>
  </si>
  <si>
    <t>SDK stěna předsazená tl 112,5 mm profil CW+UW 100 deska 1xH2 12,5 bez TI EI 15</t>
  </si>
  <si>
    <t>728486467</t>
  </si>
  <si>
    <t>A226</t>
  </si>
  <si>
    <t>"M.č.2.09" 0.9*(1.3+0.12)</t>
  </si>
  <si>
    <t>289</t>
  </si>
  <si>
    <t>763121751</t>
  </si>
  <si>
    <t>Příplatek k SDK stěně předsazené za plochu do 6 m2 jednotlivě</t>
  </si>
  <si>
    <t>1209987360</t>
  </si>
  <si>
    <t>290</t>
  </si>
  <si>
    <t>763131491</t>
  </si>
  <si>
    <t>SDK podhled deska 1x akustická 12,5 bez TI dvouvrstvá spodní kce profil CD+UD</t>
  </si>
  <si>
    <t>-1798054232</t>
  </si>
  <si>
    <t>A228</t>
  </si>
  <si>
    <t>"1.NP" 31.43+31.15+2.44+1.6+19.28+19.07+11.55+8.09+15.96</t>
  </si>
  <si>
    <t>B228</t>
  </si>
  <si>
    <t>"2.NP" 40.25+2.4+29.05+9.3+2.7+4.1+1.6+15.96+1.62+115.96+11.72+8.73+14+42.13+11.91+23.42+1.67+7.38+112.1+15.55+16.81</t>
  </si>
  <si>
    <t>C228</t>
  </si>
  <si>
    <t>"Nad schodišti" 1.8*(1.95+5.25+0.9+0.9)</t>
  </si>
  <si>
    <t>291</t>
  </si>
  <si>
    <t>763251211</t>
  </si>
  <si>
    <t>Sádrovláknitá podlaha tl 25 mm z desek tl 2x12,5 mm bez podsypu</t>
  </si>
  <si>
    <t>-1052792664</t>
  </si>
  <si>
    <t>A229</t>
  </si>
  <si>
    <t>"P3" 31.43+11.55+8.09+19.28+9.59+31.15+1.56+2.44+2.68</t>
  </si>
  <si>
    <t>B229</t>
  </si>
  <si>
    <t>292</t>
  </si>
  <si>
    <t>998763302</t>
  </si>
  <si>
    <t>Přesun hmot tonážní pro sádrokartonové konstrukce v objektech v do 12 m</t>
  </si>
  <si>
    <t>232083774</t>
  </si>
  <si>
    <t>764</t>
  </si>
  <si>
    <t>Konstrukce klempířské</t>
  </si>
  <si>
    <t>293</t>
  </si>
  <si>
    <t>764001801</t>
  </si>
  <si>
    <t>Demontáž podkladního plechu do suti</t>
  </si>
  <si>
    <t>-312594549</t>
  </si>
  <si>
    <t>A231</t>
  </si>
  <si>
    <t>95.6+18</t>
  </si>
  <si>
    <t>294</t>
  </si>
  <si>
    <t>764002811</t>
  </si>
  <si>
    <t>Demontáž okapového plechu do suti v krytině povlakové</t>
  </si>
  <si>
    <t>-1586846927</t>
  </si>
  <si>
    <t>A232</t>
  </si>
  <si>
    <t>"Spodní pavilón" 18.4*2</t>
  </si>
  <si>
    <t>B232</t>
  </si>
  <si>
    <t>"Horní pavilón" 17.3*2</t>
  </si>
  <si>
    <t>C232</t>
  </si>
  <si>
    <t>"Spojovací chodba" 17+7.2</t>
  </si>
  <si>
    <t>295</t>
  </si>
  <si>
    <t>764002841</t>
  </si>
  <si>
    <t>Demontáž oplechování horních ploch zdí a nadezdívek do suti</t>
  </si>
  <si>
    <t>-580137455</t>
  </si>
  <si>
    <t>A233</t>
  </si>
  <si>
    <t>"Spodní pavilón" 2*10.8</t>
  </si>
  <si>
    <t>B233</t>
  </si>
  <si>
    <t>"Horní pavilón" 2*13.2</t>
  </si>
  <si>
    <t>296</t>
  </si>
  <si>
    <t>764002851</t>
  </si>
  <si>
    <t>Demontáž oplechování parapetů do suti</t>
  </si>
  <si>
    <t>-1211886449</t>
  </si>
  <si>
    <t>A234</t>
  </si>
  <si>
    <t>1.85*5+4*0.95+2.45+2.75</t>
  </si>
  <si>
    <t>297</t>
  </si>
  <si>
    <t>764002861</t>
  </si>
  <si>
    <t>Demontáž oplechování říms a ozdobných prvků do suti</t>
  </si>
  <si>
    <t>-1834829280</t>
  </si>
  <si>
    <t>A235</t>
  </si>
  <si>
    <t>"Rozvaděče 5.8 vstup" 5.8</t>
  </si>
  <si>
    <t>298</t>
  </si>
  <si>
    <t>764002871</t>
  </si>
  <si>
    <t>Demontáž lemování zdí do suti</t>
  </si>
  <si>
    <t>-714475291</t>
  </si>
  <si>
    <t>A236</t>
  </si>
  <si>
    <t>"Chodba"  9.9+2.4+3</t>
  </si>
  <si>
    <t>299</t>
  </si>
  <si>
    <t>764004801</t>
  </si>
  <si>
    <t>Demontáž podokapního žlabu do suti</t>
  </si>
  <si>
    <t>2016084638</t>
  </si>
  <si>
    <t>A237</t>
  </si>
  <si>
    <t>B237</t>
  </si>
  <si>
    <t>C237</t>
  </si>
  <si>
    <t>300</t>
  </si>
  <si>
    <t>764004861</t>
  </si>
  <si>
    <t>Demontáž svodu do suti</t>
  </si>
  <si>
    <t>842906418</t>
  </si>
  <si>
    <t>A238</t>
  </si>
  <si>
    <t>4+3.8+4.2+3.5+4*2+3.6</t>
  </si>
  <si>
    <t>301</t>
  </si>
  <si>
    <t>764212665</t>
  </si>
  <si>
    <t>Oplechování rovné okapové hrany z Pz s povrchovou úpravou rš 400 mm</t>
  </si>
  <si>
    <t>227988447</t>
  </si>
  <si>
    <t>A239</t>
  </si>
  <si>
    <t>13.3+6.8+18.2</t>
  </si>
  <si>
    <t>302</t>
  </si>
  <si>
    <t>764216644</t>
  </si>
  <si>
    <t>Oplechování rovných parapetů celoplošně lepené z Pz s povrchovou úpravou rš 330 mm</t>
  </si>
  <si>
    <t>643664692</t>
  </si>
  <si>
    <t>A240</t>
  </si>
  <si>
    <t>"1.NP" 1.85+0.65+0.95*4+1.85*2</t>
  </si>
  <si>
    <t>B240</t>
  </si>
  <si>
    <t>"2.NP" 1.85*16+2.75*3+2.45*6+0.95*7</t>
  </si>
  <si>
    <t>303</t>
  </si>
  <si>
    <t>764218605</t>
  </si>
  <si>
    <t>Oplechování rovné římsy mechanicky kotvené z Pz s upraveným povrchem rš 400 mm</t>
  </si>
  <si>
    <t>-854601296</t>
  </si>
  <si>
    <t>304</t>
  </si>
  <si>
    <t>764511602</t>
  </si>
  <si>
    <t>Žlab podokapní půlkruhový z Pz s povrchovou úpravou rš 330 mm</t>
  </si>
  <si>
    <t>607883345</t>
  </si>
  <si>
    <t>A242</t>
  </si>
  <si>
    <t>305</t>
  </si>
  <si>
    <t>764511622</t>
  </si>
  <si>
    <t>Roh nebo kout půlkruhového podokapního žlabu z Pz s povrchovou úpravou rš 330 mm</t>
  </si>
  <si>
    <t>1051989836</t>
  </si>
  <si>
    <t>306</t>
  </si>
  <si>
    <t>764511642</t>
  </si>
  <si>
    <t>Kotlík oválný (trychtýřový) pro podokapní žlaby z Pz s povrchovou úpravou 330/100 mm</t>
  </si>
  <si>
    <t>-1360818733</t>
  </si>
  <si>
    <t>307</t>
  </si>
  <si>
    <t>764518622</t>
  </si>
  <si>
    <t>Svody kruhové včetně objímek, kolen, odskoků z Pz s povrchovou úpravou průměru 100 mm</t>
  </si>
  <si>
    <t>1060241327</t>
  </si>
  <si>
    <t>A245</t>
  </si>
  <si>
    <t>7.2*2+8.6+8.5*2</t>
  </si>
  <si>
    <t>308</t>
  </si>
  <si>
    <t>998764102</t>
  </si>
  <si>
    <t>Přesun hmot tonážní pro konstrukce klempířské v objektech v do 12 m</t>
  </si>
  <si>
    <t>1399892777</t>
  </si>
  <si>
    <t>766</t>
  </si>
  <si>
    <t>Konstrukce truhlářské</t>
  </si>
  <si>
    <t>309</t>
  </si>
  <si>
    <t>766211100</t>
  </si>
  <si>
    <t>Montáž madel schodišťových dřevených nebo verzalitových dílčích</t>
  </si>
  <si>
    <t>-1498497296</t>
  </si>
  <si>
    <t>A247</t>
  </si>
  <si>
    <t>"Dvě nad sebou" (2.5+2.8*2+0.9*4+1.8*2+0.8+1.4)*2</t>
  </si>
  <si>
    <t>310</t>
  </si>
  <si>
    <t>7669-M-010</t>
  </si>
  <si>
    <t>schodišťové madlo vč. kotvení a povrchové úpravy</t>
  </si>
  <si>
    <t>-858725559</t>
  </si>
  <si>
    <t>311</t>
  </si>
  <si>
    <t>766441812</t>
  </si>
  <si>
    <t>Demontáž parapetních desek dřevěných nebo plastových šířky přes 30 cm délky do 1,0 m</t>
  </si>
  <si>
    <t>756709127</t>
  </si>
  <si>
    <t>312</t>
  </si>
  <si>
    <t>766441821</t>
  </si>
  <si>
    <t>Demontáž parapetních desek dřevěných nebo plastových šířky do 30 cm délky přes 1,0 m</t>
  </si>
  <si>
    <t>-1326503873</t>
  </si>
  <si>
    <t>313</t>
  </si>
  <si>
    <t>766441822</t>
  </si>
  <si>
    <t>Demontáž parapetních desek dřevěných nebo plastových šířky přes 30 cm délky přes 1,0 m</t>
  </si>
  <si>
    <t>-963144306</t>
  </si>
  <si>
    <t>314</t>
  </si>
  <si>
    <t>766660171</t>
  </si>
  <si>
    <t>Montáž dveřních křídel otvíravých 1křídlových š do 0,8 m do obložkové zárubně</t>
  </si>
  <si>
    <t>1661271936</t>
  </si>
  <si>
    <t>"Di1" 1</t>
  </si>
  <si>
    <t>"Di2" 3</t>
  </si>
  <si>
    <t>"Di3" 11</t>
  </si>
  <si>
    <t>"Di4" 1</t>
  </si>
  <si>
    <t>315</t>
  </si>
  <si>
    <t>611627000</t>
  </si>
  <si>
    <t>dveře vnitřní hladké folie bílá plné 1křídlové 60x197 cm</t>
  </si>
  <si>
    <t>1501683293</t>
  </si>
  <si>
    <t>316</t>
  </si>
  <si>
    <t>611627010</t>
  </si>
  <si>
    <t>dveře vnitřní hladké folie bílá plné 1křídlové 70x197 cm</t>
  </si>
  <si>
    <t>1856439226</t>
  </si>
  <si>
    <t>317</t>
  </si>
  <si>
    <t>611627020</t>
  </si>
  <si>
    <t>dveře vnitřní hladké folie bílá plné 1křídlové 80x197 cm</t>
  </si>
  <si>
    <t>-1701006372</t>
  </si>
  <si>
    <t>318</t>
  </si>
  <si>
    <t>766660172</t>
  </si>
  <si>
    <t>Montáž dveřních křídel otvíravých 1křídlových š přes 0,8 m do obložkové zárubně</t>
  </si>
  <si>
    <t>-256164458</t>
  </si>
  <si>
    <t>"Di5"1</t>
  </si>
  <si>
    <t>"Di6"2</t>
  </si>
  <si>
    <t>"Di7"4</t>
  </si>
  <si>
    <t>319</t>
  </si>
  <si>
    <t>611627030</t>
  </si>
  <si>
    <t>dveře vnitřní hladké folie bílá plné 1křídlové 90x197 cm</t>
  </si>
  <si>
    <t>1948931727</t>
  </si>
  <si>
    <t>320</t>
  </si>
  <si>
    <t>766660181</t>
  </si>
  <si>
    <t>Montáž dveřních křídel otvíravých 1křídlových š do 0,8 m požárních do obložkové zárubně</t>
  </si>
  <si>
    <t>-1898895399</t>
  </si>
  <si>
    <t>"Di3" 1</t>
  </si>
  <si>
    <t>321</t>
  </si>
  <si>
    <t>611656101</t>
  </si>
  <si>
    <t>dveře vnitřní požárně odolné, CPL fólie,odolnost EW 15 DP3/C, 1křídlové 80 x 197 cm</t>
  </si>
  <si>
    <t>1874143169</t>
  </si>
  <si>
    <t>322</t>
  </si>
  <si>
    <t>766660182</t>
  </si>
  <si>
    <t>Montáž dveřních křídel otvíravých 1křídlových š přes 0,8 m požárních do obložkové zárubně</t>
  </si>
  <si>
    <t>972030901</t>
  </si>
  <si>
    <t>"Di5" 4</t>
  </si>
  <si>
    <t>"Di7" 1</t>
  </si>
  <si>
    <t>323</t>
  </si>
  <si>
    <t>611656111</t>
  </si>
  <si>
    <t>dveře vnitřní požárně odolné, CPL fólie,odolnost EW 15 DP3/C, 1křídlové 90 x 197 cm</t>
  </si>
  <si>
    <t>-831707219</t>
  </si>
  <si>
    <t>324</t>
  </si>
  <si>
    <t>766682111</t>
  </si>
  <si>
    <t>Montáž zárubní obložkových pro dveře jednokřídlové tl stěny do 170 mm</t>
  </si>
  <si>
    <t>-191412880</t>
  </si>
  <si>
    <t>325</t>
  </si>
  <si>
    <t>766682112</t>
  </si>
  <si>
    <t>Montáž zárubní obložkových pro dveře jednokřídlové tl stěny do 350 mm</t>
  </si>
  <si>
    <t>-975932989</t>
  </si>
  <si>
    <t>326</t>
  </si>
  <si>
    <t>766682211</t>
  </si>
  <si>
    <t>Montáž zárubní obložkových protipožárních pro dveře jednokřídlové tl stěny do 170 mm</t>
  </si>
  <si>
    <t>-1924722444</t>
  </si>
  <si>
    <t>327</t>
  </si>
  <si>
    <t>766682212</t>
  </si>
  <si>
    <t>Montáž zárubní obložkových protipožárních pro dveře jednokřídlové tl stěny do 350 mm</t>
  </si>
  <si>
    <t>563694428</t>
  </si>
  <si>
    <t>328</t>
  </si>
  <si>
    <t>611822580</t>
  </si>
  <si>
    <t>zárubeň obložková pro dveře 1křídlové 60,70,80,90x197 cm, tl. 6 - 17 cm,dub,buk</t>
  </si>
  <si>
    <t>1741084919</t>
  </si>
  <si>
    <t>329</t>
  </si>
  <si>
    <t>611822700</t>
  </si>
  <si>
    <t>zárubeň obložková pro dveře 1křídlové 60,70,80,90x197 cm, tl. 26-35cm a více,dub,buk</t>
  </si>
  <si>
    <t>652111395</t>
  </si>
  <si>
    <t>330</t>
  </si>
  <si>
    <t>611822590</t>
  </si>
  <si>
    <t>protipožární pro dveře 1křídlové 60,70,80,90x197 cm, tl. 6 - 17 cm,dub,buk</t>
  </si>
  <si>
    <t>-1404996840</t>
  </si>
  <si>
    <t>331</t>
  </si>
  <si>
    <t>611822710</t>
  </si>
  <si>
    <t>zárubeň oblož. protipož. pro dveře 1křídlové 60,70,80,90x197 cm, tl. 26-35cm a více,dub,buk</t>
  </si>
  <si>
    <t>252295228</t>
  </si>
  <si>
    <t>332</t>
  </si>
  <si>
    <t>549641100</t>
  </si>
  <si>
    <t>vložka zámková cylindrická oboustranná FAB 2015</t>
  </si>
  <si>
    <t>1770636152</t>
  </si>
  <si>
    <t>A270</t>
  </si>
  <si>
    <t>29-4</t>
  </si>
  <si>
    <t>333</t>
  </si>
  <si>
    <t>549146220</t>
  </si>
  <si>
    <t>klika včetně štítu a montážního materiálu</t>
  </si>
  <si>
    <t>-428850162</t>
  </si>
  <si>
    <t>16+7+1+5</t>
  </si>
  <si>
    <t>334</t>
  </si>
  <si>
    <t>766660716</t>
  </si>
  <si>
    <t>Montáž dveřních křídel samozavírače na dřevěnou zárubeň</t>
  </si>
  <si>
    <t>-832282280</t>
  </si>
  <si>
    <t>335</t>
  </si>
  <si>
    <t>549172550</t>
  </si>
  <si>
    <t>samozavírač dveří hydraulický K214 č.12 zlatá bronz</t>
  </si>
  <si>
    <t>449109019</t>
  </si>
  <si>
    <t>336</t>
  </si>
  <si>
    <t>766695212</t>
  </si>
  <si>
    <t>Montáž truhlářských prahů dveří 1křídlových šířky do 10 cm</t>
  </si>
  <si>
    <t>-1896851042</t>
  </si>
  <si>
    <t>337</t>
  </si>
  <si>
    <t>766695213</t>
  </si>
  <si>
    <t>Montáž truhlářských prahů dveří 1křídlových šířky přes 10 cm</t>
  </si>
  <si>
    <t>-233059926</t>
  </si>
  <si>
    <t>338</t>
  </si>
  <si>
    <t>611871160</t>
  </si>
  <si>
    <t>prah dveřní dřevěný dubový tl 2 cm dl.62 cm š 10 cm</t>
  </si>
  <si>
    <t>-1145646067</t>
  </si>
  <si>
    <t>339</t>
  </si>
  <si>
    <t>611871360</t>
  </si>
  <si>
    <t>prah dveřní dřevěný dubový tl 2 cm dl.72 cm š 10 cm</t>
  </si>
  <si>
    <t>63433740</t>
  </si>
  <si>
    <t>340</t>
  </si>
  <si>
    <t>611871560</t>
  </si>
  <si>
    <t>prah dveřní dřevěný dubový tl 2 cm dl.82 cm š 10 cm</t>
  </si>
  <si>
    <t>1844383588</t>
  </si>
  <si>
    <t>341</t>
  </si>
  <si>
    <t>611871760</t>
  </si>
  <si>
    <t>prah dveřní dřevěný dubový tl 2 cm dl.92 cm š 10 cm</t>
  </si>
  <si>
    <t>2075029679</t>
  </si>
  <si>
    <t>342</t>
  </si>
  <si>
    <t>611871610</t>
  </si>
  <si>
    <t>prah dveřní dřevěný dubový tl 2 cm dl.82 cm š 15 cm</t>
  </si>
  <si>
    <t>426158334</t>
  </si>
  <si>
    <t>343</t>
  </si>
  <si>
    <t>611871810</t>
  </si>
  <si>
    <t>prah dveřní dřevěný dubový tl 2 cm dl.92 cm š 15 cm</t>
  </si>
  <si>
    <t>1265613918</t>
  </si>
  <si>
    <t>344</t>
  </si>
  <si>
    <t>7669-010</t>
  </si>
  <si>
    <t>Dodávka a montáž plastových výplní otvorů Ok1 -Ok10, Dv1, Dv3-Dv5</t>
  </si>
  <si>
    <t>566682880</t>
  </si>
  <si>
    <t>A272</t>
  </si>
  <si>
    <t>0.6*1.2+0.9*1.2*3+1.8*2*10+1.84*2.45+1.8*1.5*9+0.9*1.5*7+2.7*2.1*3+2.4*2.18*6+0.9*2.8+1.176*2.83+1.1*2.13+1.176*3.28</t>
  </si>
  <si>
    <t>345</t>
  </si>
  <si>
    <t>7669-011</t>
  </si>
  <si>
    <t>Dodávka a montáž vnitřních parapetů</t>
  </si>
  <si>
    <t>-411771548</t>
  </si>
  <si>
    <t>A273</t>
  </si>
  <si>
    <t>"1.NP" 1.8+0.6+0.9*4+1.8*2</t>
  </si>
  <si>
    <t>B273</t>
  </si>
  <si>
    <t>"2.NP" 1.8*16+2.7*3+2.4*6+0.9*7</t>
  </si>
  <si>
    <t>346</t>
  </si>
  <si>
    <t>7669-012</t>
  </si>
  <si>
    <t>Dodávka a montáž shrnovací koženkové stěny 4425/2200mm Di 9</t>
  </si>
  <si>
    <t>-93394889</t>
  </si>
  <si>
    <t>347</t>
  </si>
  <si>
    <t>7669-020</t>
  </si>
  <si>
    <t>Dodávka a montáž shrnovací koženkové stěny 3545/2200mm Di 10</t>
  </si>
  <si>
    <t>1388330390</t>
  </si>
  <si>
    <t>348</t>
  </si>
  <si>
    <t>998766202</t>
  </si>
  <si>
    <t>Přesun hmot procentní pro konstrukce truhlářské v objektech v do 12 m</t>
  </si>
  <si>
    <t>%</t>
  </si>
  <si>
    <t>-657743792</t>
  </si>
  <si>
    <t>767</t>
  </si>
  <si>
    <t>Konstrukce zámečnické</t>
  </si>
  <si>
    <t>349</t>
  </si>
  <si>
    <t>767161111</t>
  </si>
  <si>
    <t>Montáž zábradlí rovného z trubek do zdi hmotnosti do 20 kg</t>
  </si>
  <si>
    <t>1689725123</t>
  </si>
  <si>
    <t>A277</t>
  </si>
  <si>
    <t xml:space="preserve">"Vnitřní zábradlí - 1.NP" 1.8+2 </t>
  </si>
  <si>
    <t>"2.NP" 1,9+1,5+1,2+1,9+0,4+1,05</t>
  </si>
  <si>
    <t>350</t>
  </si>
  <si>
    <t>7679-M-009</t>
  </si>
  <si>
    <t>dodávka zábradlí trubkového hliníkového s eloxovaným povrchem, dřevěné madlo, v.1000mm</t>
  </si>
  <si>
    <t>946206401</t>
  </si>
  <si>
    <t>351</t>
  </si>
  <si>
    <t>767161114</t>
  </si>
  <si>
    <t>Montáž zábradlí rovného z trubek do zdi hmotnosti do 30 kg</t>
  </si>
  <si>
    <t>798820038</t>
  </si>
  <si>
    <t>A279</t>
  </si>
  <si>
    <t>"Rampa" 4.5+3.26+14.2+3.7+2.1+12.1+0.2+3.5*2</t>
  </si>
  <si>
    <t>352</t>
  </si>
  <si>
    <t>7679-M-010</t>
  </si>
  <si>
    <t>dodávka zábradlí trubkového hliníkového s eloxovaným povrchem, hliníkové madlo, v.1000mm, s přídavným madlem</t>
  </si>
  <si>
    <t>-487498046</t>
  </si>
  <si>
    <t>353</t>
  </si>
  <si>
    <t>767161813</t>
  </si>
  <si>
    <t>Demontáž zábradlí rovného nerozebíratelného hmotnosti 1m zábradlí do 20 kg</t>
  </si>
  <si>
    <t>104674640</t>
  </si>
  <si>
    <t>354</t>
  </si>
  <si>
    <t>767220120</t>
  </si>
  <si>
    <t>Montáž zábradlí schodišťového hmotnosti do 25 kg z trubek do zdi</t>
  </si>
  <si>
    <t>1431078572</t>
  </si>
  <si>
    <t>A282</t>
  </si>
  <si>
    <t>"Únikové schodiště 1.30" 2,65*2</t>
  </si>
  <si>
    <t>"Únikové schodiště 1.31" (1,5+1,4)*2</t>
  </si>
  <si>
    <t>"Únikové schodiště 2.23" (0,7+4,05+1,3)*2</t>
  </si>
  <si>
    <t>355</t>
  </si>
  <si>
    <t>767220220</t>
  </si>
  <si>
    <t>Montáž zábradlí schodiště z trubek na ocelovou konstrukci hmotnosti do 25 kg</t>
  </si>
  <si>
    <t>-1921210460</t>
  </si>
  <si>
    <t>"Únikové schodiště 2.22" (2,776+0,642+3,34)+1,29+3,015+1,364+3,014*2+0,763+2,09+1,553</t>
  </si>
  <si>
    <t>356</t>
  </si>
  <si>
    <t>7679-M-020</t>
  </si>
  <si>
    <t>dodávka zábradlí trubkového hliníkového s eloxovaným povrchem, hliníkové madlo, v.1000mm</t>
  </si>
  <si>
    <t>-654529950</t>
  </si>
  <si>
    <t>23,2+22,861</t>
  </si>
  <si>
    <t>357</t>
  </si>
  <si>
    <t>767531111</t>
  </si>
  <si>
    <t>Montáž vstupních kovových nebo plastových rohoží čistících zón</t>
  </si>
  <si>
    <t>-1216199662</t>
  </si>
  <si>
    <t>A285</t>
  </si>
  <si>
    <t>"M.č.1.01" 3*1.6</t>
  </si>
  <si>
    <t>B285</t>
  </si>
  <si>
    <t>"M.č.1.02" 3*1.6</t>
  </si>
  <si>
    <t>C285</t>
  </si>
  <si>
    <t>"M.č.1.21" 1.5*1.2</t>
  </si>
  <si>
    <t>D285</t>
  </si>
  <si>
    <t>"Celkem: "4.8+4.8+1.8</t>
  </si>
  <si>
    <t>358</t>
  </si>
  <si>
    <t>697520010</t>
  </si>
  <si>
    <t>rohož vstupní  provedení hliník standard 27 mm</t>
  </si>
  <si>
    <t>-1236536316</t>
  </si>
  <si>
    <t>A286</t>
  </si>
  <si>
    <t>4.8+1.5*1.2</t>
  </si>
  <si>
    <t>B286</t>
  </si>
  <si>
    <t>"Celkem: "6.6</t>
  </si>
  <si>
    <t>359</t>
  </si>
  <si>
    <t>697521000</t>
  </si>
  <si>
    <t>rohož textilní -  provedení 100% PP, zatavený do měkčeného PVC</t>
  </si>
  <si>
    <t>1697216216</t>
  </si>
  <si>
    <t>360</t>
  </si>
  <si>
    <t>767531121</t>
  </si>
  <si>
    <t>Osazení zapuštěného rámu z L profilů k čistícím rohožím</t>
  </si>
  <si>
    <t>838519197</t>
  </si>
  <si>
    <t>A288</t>
  </si>
  <si>
    <t>"M.č.1.01" (3+1.6)*2</t>
  </si>
  <si>
    <t>B288</t>
  </si>
  <si>
    <t>"M.č.1.21" (1.5+1.2)*2</t>
  </si>
  <si>
    <t>C288</t>
  </si>
  <si>
    <t>"Celkem: "9.2+5.4</t>
  </si>
  <si>
    <t>361</t>
  </si>
  <si>
    <t>697521600</t>
  </si>
  <si>
    <t>rám pro zapuštění, profil L - 30/30, 25/25, 20/30, 15/30 - Al</t>
  </si>
  <si>
    <t>362220596</t>
  </si>
  <si>
    <t>A289</t>
  </si>
  <si>
    <t>14.6*1.1</t>
  </si>
  <si>
    <t>B289</t>
  </si>
  <si>
    <t>"Celkem: "16.06</t>
  </si>
  <si>
    <t>362</t>
  </si>
  <si>
    <t>767531125</t>
  </si>
  <si>
    <t>Osazení náběhového rámu širokého š 65 mm k čistícím rohožím</t>
  </si>
  <si>
    <t>1709987907</t>
  </si>
  <si>
    <t>363</t>
  </si>
  <si>
    <t>697521500</t>
  </si>
  <si>
    <t>rámy náběhové - náběh široký - 65 mm - Al</t>
  </si>
  <si>
    <t>138863127</t>
  </si>
  <si>
    <t>364</t>
  </si>
  <si>
    <t>767833100</t>
  </si>
  <si>
    <t>Montáž žebříků do zdi s bočnicemi s profilové oceli</t>
  </si>
  <si>
    <t>-640923820</t>
  </si>
  <si>
    <t>365</t>
  </si>
  <si>
    <t>767834102</t>
  </si>
  <si>
    <t>Příplatek k ceně za montáž žebříků ochranný koš svařovaný</t>
  </si>
  <si>
    <t>-2144960054</t>
  </si>
  <si>
    <t>366</t>
  </si>
  <si>
    <t>767-M-050</t>
  </si>
  <si>
    <t>dodávka žebříku včetně ochranného koše a povrchové úpravy</t>
  </si>
  <si>
    <t>1534557597</t>
  </si>
  <si>
    <t>367</t>
  </si>
  <si>
    <t>7679-020</t>
  </si>
  <si>
    <t>Dodávka a montáž ocelového únikového únikového schodiště vč. povrchové úpravy - 2.22</t>
  </si>
  <si>
    <t>MVČ</t>
  </si>
  <si>
    <t>672697399</t>
  </si>
  <si>
    <t>A296</t>
  </si>
  <si>
    <t>3.5+0.7+2.9+1*2+3.4+2</t>
  </si>
  <si>
    <t>368</t>
  </si>
  <si>
    <t>7679-031</t>
  </si>
  <si>
    <t>Dodávka a montáž hliníkových vstupních dveří 1600/2230mm Dv2</t>
  </si>
  <si>
    <t>ks</t>
  </si>
  <si>
    <t>575766669</t>
  </si>
  <si>
    <t>369</t>
  </si>
  <si>
    <t>998767102</t>
  </si>
  <si>
    <t>Přesun hmot tonážní pro zámečnické konstrukce v objektech v do 12 m</t>
  </si>
  <si>
    <t>-124555072</t>
  </si>
  <si>
    <t>771</t>
  </si>
  <si>
    <t>Podlahy z dlaždic</t>
  </si>
  <si>
    <t>370</t>
  </si>
  <si>
    <t>771274123</t>
  </si>
  <si>
    <t>Montáž obkladů stupnic z dlaždic protiskluzných keramických flexibilní lepidlo š do 300 mm</t>
  </si>
  <si>
    <t>1085100981</t>
  </si>
  <si>
    <t>A299</t>
  </si>
  <si>
    <t>2*7+1.8*(9+3)+1.84*4</t>
  </si>
  <si>
    <t>371</t>
  </si>
  <si>
    <t>771274232</t>
  </si>
  <si>
    <t>Montáž obkladů podstupnic z dlaždic hladkých keramických flexibilní lepidlo v do 200 mm</t>
  </si>
  <si>
    <t>194124822</t>
  </si>
  <si>
    <t>372</t>
  </si>
  <si>
    <t>771474112</t>
  </si>
  <si>
    <t>Montáž soklíků z dlaždic keramických rovných flexibilní lepidlo v do 90 mm</t>
  </si>
  <si>
    <t>-1402847670</t>
  </si>
  <si>
    <t>A301</t>
  </si>
  <si>
    <t xml:space="preserve">"1.NP - přístavba - m.č.1.02" 8.95+5.35+3.6+0.3-1.8-2.1 </t>
  </si>
  <si>
    <t>B301</t>
  </si>
  <si>
    <t>"- snížená část" 1.844*2+1.35+1.5+1.95+1.844+1.95-0.9</t>
  </si>
  <si>
    <t>C301</t>
  </si>
  <si>
    <t>"M.č.1.03" 7.6+1.8+5.55+0.2-0.7-0.8-0.9</t>
  </si>
  <si>
    <t>D301</t>
  </si>
  <si>
    <t>"M.č.1.16" 2.1+2.1+0.3</t>
  </si>
  <si>
    <t>E301</t>
  </si>
  <si>
    <t>"2.NP - m.č.2.01 14.3 2.21" 2.1+1.85*2+4.5+5.175+2.25+1.35+0.3+6.3+2.85+0.15+0.3+0.55+2.4+0.88+2.55+2.6+2.025+1.8+0.75-0.8*2-0.9*4</t>
  </si>
  <si>
    <t>F301</t>
  </si>
  <si>
    <t>"M.č.2.18" (4.65+1.59)*2-0.8</t>
  </si>
  <si>
    <t>G301</t>
  </si>
  <si>
    <t>"M.č.2.20" (3.475+3.355)*2-0.8*2</t>
  </si>
  <si>
    <t>H301</t>
  </si>
  <si>
    <t>"M.č.2.12 14.3 2.13" (3.275+6.2+0.8)*2-3.275-3.48-0.8</t>
  </si>
  <si>
    <t>373</t>
  </si>
  <si>
    <t>771474132</t>
  </si>
  <si>
    <t>Montáž soklíků z dlaždic keramických schodišťových stupňovitých flexibilní lepidlo v do 90 mm</t>
  </si>
  <si>
    <t>858359827</t>
  </si>
  <si>
    <t>A302</t>
  </si>
  <si>
    <t>(0.3+0.152)*(7+9*2+3*2+4*2)</t>
  </si>
  <si>
    <t>374</t>
  </si>
  <si>
    <t>771574113</t>
  </si>
  <si>
    <t>Montáž podlah keramických režných hladkých lepených flexibilním lepidlem do 12 ks/m2</t>
  </si>
  <si>
    <t>-1086835758</t>
  </si>
  <si>
    <t>A303</t>
  </si>
  <si>
    <t>"1.NP - přístavba" 29.12+11.97+2.44+2.68+3.3*1.844+1.95*1.5+1*0.3+11.55+1.56</t>
  </si>
  <si>
    <t>B303</t>
  </si>
  <si>
    <t>C303</t>
  </si>
  <si>
    <t>D303</t>
  </si>
  <si>
    <t>E303</t>
  </si>
  <si>
    <t>"2.NP" 40.25+9.3+2.7+4.1+26.69+1.62+23.42+1.67+7.38+15.55+16.81+87,3+14</t>
  </si>
  <si>
    <t>F303</t>
  </si>
  <si>
    <t>"Mezipodesty" 2.6*1.8+1.8*2.025</t>
  </si>
  <si>
    <t>G303</t>
  </si>
  <si>
    <t>"M.č.1.24 68.63 1.25" 19.87+8.29</t>
  </si>
  <si>
    <t>375</t>
  </si>
  <si>
    <t>597612900</t>
  </si>
  <si>
    <t>dlaždice keramické hladké glazované slinué 30 x 30 x 0,8 cm</t>
  </si>
  <si>
    <t>-2059342580</t>
  </si>
  <si>
    <t>A304</t>
  </si>
  <si>
    <t>"Soklík" (116.997+17.628)*0.08*1.05</t>
  </si>
  <si>
    <t>B304</t>
  </si>
  <si>
    <t>"Plocha" 388,375*1.05</t>
  </si>
  <si>
    <t>376</t>
  </si>
  <si>
    <t>597612905</t>
  </si>
  <si>
    <t>dlaždice keramické hladké glazované slinué 15 x 15 x 0,8 cm</t>
  </si>
  <si>
    <t>-1920682836</t>
  </si>
  <si>
    <t>A305</t>
  </si>
  <si>
    <t>"Podstupnice" 42.96*0.15*1.05</t>
  </si>
  <si>
    <t>377</t>
  </si>
  <si>
    <t>597613370</t>
  </si>
  <si>
    <t>schodovka 29,5 x 59,5 x 1 cm</t>
  </si>
  <si>
    <t>-421473033</t>
  </si>
  <si>
    <t>A306</t>
  </si>
  <si>
    <t>42.96/0.6*1.05</t>
  </si>
  <si>
    <t>378</t>
  </si>
  <si>
    <t>771579191</t>
  </si>
  <si>
    <t>Příplatek k montáž podlah keramických za plochu do 5 m2</t>
  </si>
  <si>
    <t>2108412246</t>
  </si>
  <si>
    <t>A307</t>
  </si>
  <si>
    <t>"1.NP - přístavba" 1.77+2.44+2.68+3.3*1.844+1.95*1.5+1*0.3+1.56</t>
  </si>
  <si>
    <t>B307</t>
  </si>
  <si>
    <t>"2.NP" 2.7+4.1+1.62+1.67</t>
  </si>
  <si>
    <t>C307</t>
  </si>
  <si>
    <t>379</t>
  </si>
  <si>
    <t>771591111</t>
  </si>
  <si>
    <t>Podlahy penetrace podkladu</t>
  </si>
  <si>
    <t>683578402</t>
  </si>
  <si>
    <t>380</t>
  </si>
  <si>
    <t>771591115</t>
  </si>
  <si>
    <t>Podlahy spárování silikonem</t>
  </si>
  <si>
    <t>1627741724</t>
  </si>
  <si>
    <t>A309</t>
  </si>
  <si>
    <t>"Soklík" 116.997+17.628</t>
  </si>
  <si>
    <t>381</t>
  </si>
  <si>
    <t>771591185</t>
  </si>
  <si>
    <t>Podlahy řezání keramických dlaždic rovné</t>
  </si>
  <si>
    <t>-1680655456</t>
  </si>
  <si>
    <t>A312</t>
  </si>
  <si>
    <t>"Soklík" (116.997+17.628)/0.3+0.75</t>
  </si>
  <si>
    <t>382</t>
  </si>
  <si>
    <t>771990111</t>
  </si>
  <si>
    <t>Vyrovnání podkladu samonivelační stěrkou tl 4 mm pevnosti 15 Mpa</t>
  </si>
  <si>
    <t>674787485</t>
  </si>
  <si>
    <t>383</t>
  </si>
  <si>
    <t>998771102</t>
  </si>
  <si>
    <t>Přesun hmot tonážní pro podlahy z dlaždic v objektech v do 12 m</t>
  </si>
  <si>
    <t>-85618533</t>
  </si>
  <si>
    <t>776</t>
  </si>
  <si>
    <t>Podlahy povlakové</t>
  </si>
  <si>
    <t>384</t>
  </si>
  <si>
    <t>776121311</t>
  </si>
  <si>
    <t>Vodou ředitelná penetrace savého podkladu povlakových podlah ředěná v poměru 1:1</t>
  </si>
  <si>
    <t>1520783583</t>
  </si>
  <si>
    <t>A315</t>
  </si>
  <si>
    <t>"Pod linoleum" 31.15+23.02+11.72+8.73+14+42.13+7.5*5.8+4.425*0.3+8.8*6.045+4.545*0.3+5.49*0.79</t>
  </si>
  <si>
    <t>B315</t>
  </si>
  <si>
    <t>"Pod koberec" 29.05+12*5.775+8.8*6.045</t>
  </si>
  <si>
    <t>C315</t>
  </si>
  <si>
    <t>"M.č.1.26" 19.07</t>
  </si>
  <si>
    <t>385</t>
  </si>
  <si>
    <t>776141111</t>
  </si>
  <si>
    <t>Vyrovnání podkladu povlakových podlah stěrkou pevnosti 20 MPa tl 3 mm</t>
  </si>
  <si>
    <t>-457205001</t>
  </si>
  <si>
    <t>386</t>
  </si>
  <si>
    <t>776201811</t>
  </si>
  <si>
    <t>Demontáž lepených povlakových podlah bez podložky ručně</t>
  </si>
  <si>
    <t>127569078</t>
  </si>
  <si>
    <t>A317</t>
  </si>
  <si>
    <t>"Spodní pavilon" 5.8*3.1+3.15*3.2</t>
  </si>
  <si>
    <t>B317</t>
  </si>
  <si>
    <t>387</t>
  </si>
  <si>
    <t>776211111</t>
  </si>
  <si>
    <t>Lepení textilních pásů</t>
  </si>
  <si>
    <t>-241816764</t>
  </si>
  <si>
    <t>A318</t>
  </si>
  <si>
    <t>B318</t>
  </si>
  <si>
    <t>"2.NP" 29.05+12*5.775+8.8*6.045</t>
  </si>
  <si>
    <t>388</t>
  </si>
  <si>
    <t>697510610</t>
  </si>
  <si>
    <t>koberec zátěžový vpichovaný v rolích</t>
  </si>
  <si>
    <t>1265420396</t>
  </si>
  <si>
    <t>A319</t>
  </si>
  <si>
    <t>170.606*1.1</t>
  </si>
  <si>
    <t>389</t>
  </si>
  <si>
    <t>776251111</t>
  </si>
  <si>
    <t>Lepení pásů z přírodního linolea (marmolea) standardním lepidlem</t>
  </si>
  <si>
    <t>1954714632</t>
  </si>
  <si>
    <t>A320</t>
  </si>
  <si>
    <t xml:space="preserve"> 31.15+23.02+11.72+42.13+7.5*5.8+4.425*0.3+8.8*6.045+4.545*0.3+5.49*0.79</t>
  </si>
  <si>
    <t>390</t>
  </si>
  <si>
    <t>284110680</t>
  </si>
  <si>
    <t>linoleum přírodní ze 100% dřevité moučky, tl. 2,00 mm</t>
  </si>
  <si>
    <t>2080050</t>
  </si>
  <si>
    <t>A321</t>
  </si>
  <si>
    <t>211.744*1.1</t>
  </si>
  <si>
    <t>391</t>
  </si>
  <si>
    <t>776251411</t>
  </si>
  <si>
    <t>Spoj podlah z přírodního linolea (marmolea) svařováním za tepla</t>
  </si>
  <si>
    <t>-4407115</t>
  </si>
  <si>
    <t>A322</t>
  </si>
  <si>
    <t>211.744/1.2</t>
  </si>
  <si>
    <t>392</t>
  </si>
  <si>
    <t>776410811</t>
  </si>
  <si>
    <t>Odstranění soklíků a lišt pryžových nebo plastových</t>
  </si>
  <si>
    <t>-917066741</t>
  </si>
  <si>
    <t>A323</t>
  </si>
  <si>
    <t>"Spodní pavilon" (5.8+3.1+3.15+3.2)*2</t>
  </si>
  <si>
    <t>B323</t>
  </si>
  <si>
    <t>"M.č.1,14" (3+3.45)*2</t>
  </si>
  <si>
    <t>393</t>
  </si>
  <si>
    <t>776411111</t>
  </si>
  <si>
    <t>Montáž obvodových soklíků výšky do 80 mm</t>
  </si>
  <si>
    <t>-1526466558</t>
  </si>
  <si>
    <t>A324</t>
  </si>
  <si>
    <t>"Linoleum - m.č.1.22" (5.435+4.35+0.6)*2-0.9-1.54</t>
  </si>
  <si>
    <t>B324</t>
  </si>
  <si>
    <t>"M.č.2.07" (5.775+4)*2-0.8-0.9*2</t>
  </si>
  <si>
    <t>C324</t>
  </si>
  <si>
    <t>"M.č.2.10" (7.5+5.8)*2-0.8*2-0.9*2-4.425+0.3*2</t>
  </si>
  <si>
    <t>D324</t>
  </si>
  <si>
    <t>"M.č.211" (3.275+3.45)*2-0.8</t>
  </si>
  <si>
    <t>E324</t>
  </si>
  <si>
    <t>"M.č.2.14" (7.575+4.35+1.015+3.15)*2-0.8*3-0.9*2</t>
  </si>
  <si>
    <t>F324</t>
  </si>
  <si>
    <t>"M.č.2.19" (8.8+6.835)*2-0.8-0.9-4.545+0.3*2</t>
  </si>
  <si>
    <t>G324</t>
  </si>
  <si>
    <t>"Koberec - m.č.2.03" (5.075+5.625)*2-0.8</t>
  </si>
  <si>
    <t>H324</t>
  </si>
  <si>
    <t>"M.č.2.10" (12+5.775)*2-4.425</t>
  </si>
  <si>
    <t>I324</t>
  </si>
  <si>
    <t>"M.č.2.15" (3.275+3.47)*2-0.8</t>
  </si>
  <si>
    <t>J324</t>
  </si>
  <si>
    <t>"M.č.2.19" (8.8+6.045)*2-0.9-1.1-4.545</t>
  </si>
  <si>
    <t>K324</t>
  </si>
  <si>
    <t>"M.č.1.26" (5.25+4.65)*2-0.8</t>
  </si>
  <si>
    <t>394</t>
  </si>
  <si>
    <t>284110080</t>
  </si>
  <si>
    <t>lišta speciální soklová PVC 16 x 60 mm role 50 m</t>
  </si>
  <si>
    <t>1862164333</t>
  </si>
  <si>
    <t>A325</t>
  </si>
  <si>
    <t>120.91*1.1</t>
  </si>
  <si>
    <t>395</t>
  </si>
  <si>
    <t>697512010</t>
  </si>
  <si>
    <t>lišta kobercová  5,5 x 0,7 x 250 cm</t>
  </si>
  <si>
    <t>-1105395221</t>
  </si>
  <si>
    <t>A326</t>
  </si>
  <si>
    <t>106.56*1.1</t>
  </si>
  <si>
    <t>396</t>
  </si>
  <si>
    <t>776421312</t>
  </si>
  <si>
    <t>Montáž přechodových šroubovaných lišt</t>
  </si>
  <si>
    <t>1783130395</t>
  </si>
  <si>
    <t>A327</t>
  </si>
  <si>
    <t>"Ve dveřích" 0.9+0.8*2+0.9</t>
  </si>
  <si>
    <t>B327</t>
  </si>
  <si>
    <t>"Denní místnosti" 4.545+4.425</t>
  </si>
  <si>
    <t>397</t>
  </si>
  <si>
    <t>590541000</t>
  </si>
  <si>
    <t>profil přechodový hliník  (8 x 20 x 2500mm)</t>
  </si>
  <si>
    <t>-1546664680</t>
  </si>
  <si>
    <t>A328</t>
  </si>
  <si>
    <t>12.37*1.1</t>
  </si>
  <si>
    <t>398</t>
  </si>
  <si>
    <t>776991821</t>
  </si>
  <si>
    <t>Odstranění lepidla ručně z podlah</t>
  </si>
  <si>
    <t>-1880237289</t>
  </si>
  <si>
    <t>A329</t>
  </si>
  <si>
    <t>399</t>
  </si>
  <si>
    <t>776999-010</t>
  </si>
  <si>
    <t>Oprava povlakové podlahy vč. zaříznutí a vyrovnání podkladu</t>
  </si>
  <si>
    <t>-931072764</t>
  </si>
  <si>
    <t>A330</t>
  </si>
  <si>
    <t>"M.č.1.12" 8.06*0.25</t>
  </si>
  <si>
    <t>B330</t>
  </si>
  <si>
    <t>"M.č.1.13" 2.1*0.3</t>
  </si>
  <si>
    <t>400</t>
  </si>
  <si>
    <t>998776102</t>
  </si>
  <si>
    <t>Přesun hmot tonážní pro podlahy povlakové v objektech v do 12 m</t>
  </si>
  <si>
    <t>1259392812</t>
  </si>
  <si>
    <t>781</t>
  </si>
  <si>
    <t>Dokončovací práce - obklady</t>
  </si>
  <si>
    <t>401</t>
  </si>
  <si>
    <t>781414111</t>
  </si>
  <si>
    <t>Montáž obkladaček vnitřních pravoúhlých pórovinových do 22 ks/m2 lepených flexibilním lepidlem</t>
  </si>
  <si>
    <t>-2024065279</t>
  </si>
  <si>
    <t>A332</t>
  </si>
  <si>
    <t>B332</t>
  </si>
  <si>
    <t>"M.č.1.20" (3.6+5.25)*2*2-0.9*0.4*2-0.9*1.97+0.3*(0.4*4+0.9*2)-1.8*0.8/2*2-1.4*0.8</t>
  </si>
  <si>
    <t>C332</t>
  </si>
  <si>
    <t>"M.č.1.24" (6.14+3.28+0.8)*2*2-0.9*0.4*3-0.8*1.97*2-0.9*1.97+0.55*(0.9*3+0.4*6)</t>
  </si>
  <si>
    <t>D332</t>
  </si>
  <si>
    <t>"M.č.1.27 24.816 1.28" (1.25*2+1.25+1.95)*2*2-0.7*1.97*2-0.9*2+0.3*2*2</t>
  </si>
  <si>
    <t>E332</t>
  </si>
  <si>
    <t>F332</t>
  </si>
  <si>
    <t>"M.č.2.04-2.06" (2.4+3.875+1.8*2+1.5+2.275)*2*2-0.9*0.7*2+0.3*(0.9*2+0.7*4)-0.9*1.97-0.8*1.97*3</t>
  </si>
  <si>
    <t>G332</t>
  </si>
  <si>
    <t>"M.č.2.08-2.09" (5.775+4.95+0.9+1.8)*2*2-0.9*1.97-0.8*1.97-0.7*1.97*2-1.8*0.7*2+0.3*(1.8*2+0.7*4)</t>
  </si>
  <si>
    <t>H332</t>
  </si>
  <si>
    <t>"M.č.2.12" (3.275+0.6*2)*0.6</t>
  </si>
  <si>
    <t>I332</t>
  </si>
  <si>
    <t>"M.č.2.13" (3.275+3.48+0.8+0.6)*2</t>
  </si>
  <si>
    <t>J332</t>
  </si>
  <si>
    <t>K332</t>
  </si>
  <si>
    <t>"M.č.2.20" 1.4*0.6</t>
  </si>
  <si>
    <t>402</t>
  </si>
  <si>
    <t>597612610</t>
  </si>
  <si>
    <t>obkladačky keramické  30 x 20 x 0,8 cm</t>
  </si>
  <si>
    <t>-1089771267</t>
  </si>
  <si>
    <t>A333</t>
  </si>
  <si>
    <t>295.487*1.05</t>
  </si>
  <si>
    <t>403</t>
  </si>
  <si>
    <t>781419191</t>
  </si>
  <si>
    <t>Příplatek k montáži obkladů vnitřních pórovinových za plochu do 10 m2</t>
  </si>
  <si>
    <t>-459209759</t>
  </si>
  <si>
    <t>404</t>
  </si>
  <si>
    <t>781494111</t>
  </si>
  <si>
    <t>Plastové profily rohové lepené flexibilním lepidlem</t>
  </si>
  <si>
    <t>-924780531</t>
  </si>
  <si>
    <t>A335</t>
  </si>
  <si>
    <t>"M.č.1.15" 2*2+1.8+0.7*2</t>
  </si>
  <si>
    <t>B335</t>
  </si>
  <si>
    <t>"M.č.1.20" 2+0.9*2+0.4*4</t>
  </si>
  <si>
    <t>C335</t>
  </si>
  <si>
    <t>"M.č.1.24" 0.9*3+0.4*6+2</t>
  </si>
  <si>
    <t>D335</t>
  </si>
  <si>
    <t>"M.č.1.27 7.2 1.28" 2*2</t>
  </si>
  <si>
    <t>E335</t>
  </si>
  <si>
    <t>"M.č.1.36" 0.6+0.4*2+2*2</t>
  </si>
  <si>
    <t>F335</t>
  </si>
  <si>
    <t>"M.č.2.04-2.06" 0.9*2+0.7*4</t>
  </si>
  <si>
    <t>G335</t>
  </si>
  <si>
    <t>"M.č.2.08-2.09" 1.8*2+0.7*4+2</t>
  </si>
  <si>
    <t>H335</t>
  </si>
  <si>
    <t>"M.č.2.16-2.17" 0.9*4+0.8*8+2</t>
  </si>
  <si>
    <t>405</t>
  </si>
  <si>
    <t>781494511</t>
  </si>
  <si>
    <t>Plastové profily ukončovací lepené flexibilním lepidlem</t>
  </si>
  <si>
    <t>-222493850</t>
  </si>
  <si>
    <t>A336</t>
  </si>
  <si>
    <t>"M.č.1.15" (3.35+3.48+0.4)*2-1.8-1.8+0.3*2+2*2</t>
  </si>
  <si>
    <t>B336</t>
  </si>
  <si>
    <t>"M.č.1.20" (3.6+5.25)*2-0.9*2-0.9+0.3*4-1.8*2-1.4</t>
  </si>
  <si>
    <t>C336</t>
  </si>
  <si>
    <t>"M.č.1.24" (6.14+3.28+0.8)*2-0.9*3-0.8*2-0.9+0.55*6</t>
  </si>
  <si>
    <t>D336</t>
  </si>
  <si>
    <t>"M.č.1.27 15.46 1.28" (1.25*2+1.25+1.95)*2-0.7*2-0.9+0.3*2</t>
  </si>
  <si>
    <t>E336</t>
  </si>
  <si>
    <t>"M.č.1.36" (2.745+0.95)*2-0.6*-0.6+0.3*2+0.5*2</t>
  </si>
  <si>
    <t>F336</t>
  </si>
  <si>
    <t>"M.č.2.04-2.06" (2.4+3.875+1.8*2+1.5+2.275)*2-0.9*2+0.3*4-0.9-0.8*3</t>
  </si>
  <si>
    <t>G336</t>
  </si>
  <si>
    <t>"M.č.2.08-2.09" (5.775+4.95+0.9+1.8)*2-0.9-0.8-0.7*2-1.8*2+0.3*4</t>
  </si>
  <si>
    <t>H336</t>
  </si>
  <si>
    <t>"M.č.2.12" (3.275+0.6*2+0.6)*2</t>
  </si>
  <si>
    <t>I336</t>
  </si>
  <si>
    <t>"M.č.2.13" 3.275+3.48+0.8+0.6+2*2</t>
  </si>
  <si>
    <t>J336</t>
  </si>
  <si>
    <t>"M.č.2.16-2.17" (9.71+2.355+1+1.665)*2-0.8*2-0.7*2-0.9-0.9*4+0.3*8</t>
  </si>
  <si>
    <t>K336</t>
  </si>
  <si>
    <t>"M.č.2.20" (1.4+0.6)*2</t>
  </si>
  <si>
    <t>406</t>
  </si>
  <si>
    <t>781495111</t>
  </si>
  <si>
    <t>Penetrace podkladu vnitřních obkladů</t>
  </si>
  <si>
    <t>-1842856387</t>
  </si>
  <si>
    <t>407</t>
  </si>
  <si>
    <t>781495115</t>
  </si>
  <si>
    <t>Spárování vnitřních obkladů silikonem</t>
  </si>
  <si>
    <t>-1237039460</t>
  </si>
  <si>
    <t>A338</t>
  </si>
  <si>
    <t>"M.č.1.15" (3.35+3.48+0.4)*2-1.8+0.4*2</t>
  </si>
  <si>
    <t>B338</t>
  </si>
  <si>
    <t>"M.č.1.20" (3.6+5.25)*2-0.9*2-0.9</t>
  </si>
  <si>
    <t>C338</t>
  </si>
  <si>
    <t>"M.č.1.24" (6.14+3.28+0.8)*2-0.8*2-0.9</t>
  </si>
  <si>
    <t>D338</t>
  </si>
  <si>
    <t>"M.č.1.27 13.46 1.28" (1.25*2+1.25+1.95)*2-0.7*2-0.9</t>
  </si>
  <si>
    <t>E338</t>
  </si>
  <si>
    <t>"M.č.1.36" (2.745+0.95)*2-0.6+0.5*2</t>
  </si>
  <si>
    <t>F338</t>
  </si>
  <si>
    <t>G338</t>
  </si>
  <si>
    <t>H338</t>
  </si>
  <si>
    <t>"M.č.2.13" 3.275+3.48+0.8+0.6</t>
  </si>
  <si>
    <t>I338</t>
  </si>
  <si>
    <t>"M.č.2.16-2.17" (9.71+2.355+1+1.665)*2-0.8*2-0.7*2-0.9</t>
  </si>
  <si>
    <t>408</t>
  </si>
  <si>
    <t>998781102</t>
  </si>
  <si>
    <t>Přesun hmot tonážní pro obklady keramické v objektech v do 12 m</t>
  </si>
  <si>
    <t>1925132654</t>
  </si>
  <si>
    <t>783</t>
  </si>
  <si>
    <t>Dokončovací práce - nátěry</t>
  </si>
  <si>
    <t>409</t>
  </si>
  <si>
    <t>783314101</t>
  </si>
  <si>
    <t>Základní jednonásobný syntetický nátěr zámečnických konstrukcí</t>
  </si>
  <si>
    <t>623612503</t>
  </si>
  <si>
    <t>A340</t>
  </si>
  <si>
    <t>"I č.240" 5*2*0.24*4</t>
  </si>
  <si>
    <t>B340</t>
  </si>
  <si>
    <t>"IPE č.300" 6.1*2*0.3*4</t>
  </si>
  <si>
    <t>C340</t>
  </si>
  <si>
    <t>"I č.160" 1.64*3*0.16*4</t>
  </si>
  <si>
    <t>D340</t>
  </si>
  <si>
    <t>"IPE 200" (2.1+3.6)*2*0.2*4</t>
  </si>
  <si>
    <t>E340</t>
  </si>
  <si>
    <t>"IPE 240" (4.1+3.3)*3*0.24*4</t>
  </si>
  <si>
    <t>"I č.300" 1,35*2*0,3*4</t>
  </si>
  <si>
    <t>784</t>
  </si>
  <si>
    <t>Dokončovací práce - malby a tapety</t>
  </si>
  <si>
    <t>410</t>
  </si>
  <si>
    <t>784111011</t>
  </si>
  <si>
    <t>Obroušení podkladu omítnutého v místnostech výšky do 3,80 m</t>
  </si>
  <si>
    <t>-1135855940</t>
  </si>
  <si>
    <t>A341</t>
  </si>
  <si>
    <t>"Na stávajícívh omítkách" 19.87+8.29+(2.85*2+3.4*2+3.05*2+1.2+5.25+3.15+3.5+1.6+2.6)*2.89+(6.41*2+3.13+3.35+1+3.5)*0.9+6.7*2*3.807+6*2*3.2</t>
  </si>
  <si>
    <t>411</t>
  </si>
  <si>
    <t>784181101</t>
  </si>
  <si>
    <t>Základní akrylátová jednonásobná penetrace podkladu v místnostech výšky do 3,80m</t>
  </si>
  <si>
    <t>-392662742</t>
  </si>
  <si>
    <t>A342</t>
  </si>
  <si>
    <t>"Nové omítky" 12.15+1524.61+21.339</t>
  </si>
  <si>
    <t>B342</t>
  </si>
  <si>
    <t>"Stávající omítky" 242.745</t>
  </si>
  <si>
    <t>C342</t>
  </si>
  <si>
    <t>"Na sádrokartonu" (14.471+63.432+5.151)*2+8.361+645.13</t>
  </si>
  <si>
    <t>412</t>
  </si>
  <si>
    <t>784221101</t>
  </si>
  <si>
    <t>Dvojnásobné bílé malby  ze směsí za sucha dobře otěruvzdorných v místnostech do 3,80 m</t>
  </si>
  <si>
    <t>-313431159</t>
  </si>
  <si>
    <t>413</t>
  </si>
  <si>
    <t>784221141</t>
  </si>
  <si>
    <t>Příplatek k cenám 2x maleb za sucha otěruvzdorných za barevnou malbu tónovanou tónovacími přípravky</t>
  </si>
  <si>
    <t>1530421951</t>
  </si>
  <si>
    <t>A344</t>
  </si>
  <si>
    <t>2620.443/3*2</t>
  </si>
  <si>
    <t>786</t>
  </si>
  <si>
    <t>Dokončovací práce - čalounické úpravy</t>
  </si>
  <si>
    <t>414</t>
  </si>
  <si>
    <t>7869-010</t>
  </si>
  <si>
    <t>Dodávka a montáž podomítkové schránky pro žaluzie 200/270mm</t>
  </si>
  <si>
    <t>1317043962</t>
  </si>
  <si>
    <t>415</t>
  </si>
  <si>
    <t>7869-020</t>
  </si>
  <si>
    <t>Dodávka a montáž venkoví žaluzie</t>
  </si>
  <si>
    <t>-890968294</t>
  </si>
  <si>
    <t>A346</t>
  </si>
  <si>
    <t>2.4*2.43*6+2.7*2.35*3+1.8*2.35*3+1.8*1.75+1.2*0.95</t>
  </si>
  <si>
    <t>416</t>
  </si>
  <si>
    <t>7869-030</t>
  </si>
  <si>
    <t>Dodávka a montáž motoru pro venkoví žaluzie</t>
  </si>
  <si>
    <t>599750262</t>
  </si>
  <si>
    <t>A347</t>
  </si>
  <si>
    <t>417</t>
  </si>
  <si>
    <t>7869-040</t>
  </si>
  <si>
    <t>Dodávka a montáž bočního podomítkového vedení pro venkoví žaluzie</t>
  </si>
  <si>
    <t>-133114741</t>
  </si>
  <si>
    <t>418</t>
  </si>
  <si>
    <t>998786202</t>
  </si>
  <si>
    <t>Přesun hmot procentní pro čalounické úpravy v objektech v do 12 m</t>
  </si>
  <si>
    <t>-1530766763</t>
  </si>
  <si>
    <t>Práce a dodávky M</t>
  </si>
  <si>
    <t>33-M</t>
  </si>
  <si>
    <t>Montáže dopr.zaříz.,sklad. zař. a váh</t>
  </si>
  <si>
    <t>419</t>
  </si>
  <si>
    <t>3310-010</t>
  </si>
  <si>
    <t>Dodávka a montáž osobního výtahu</t>
  </si>
  <si>
    <t>-497826822</t>
  </si>
  <si>
    <t>420</t>
  </si>
  <si>
    <t>3310-020</t>
  </si>
  <si>
    <t>Stavební výpomoci, lešení ....</t>
  </si>
  <si>
    <t>-2087943799</t>
  </si>
  <si>
    <t>46-M</t>
  </si>
  <si>
    <t>Zemní práce při extr.mont.pracích</t>
  </si>
  <si>
    <t>421</t>
  </si>
  <si>
    <t>460150643</t>
  </si>
  <si>
    <t>Hloubení kabelových zapažených i nezapažených rýh ručně š 65 cm, hl 80 cm, v hornině tř 3</t>
  </si>
  <si>
    <t>1557846828</t>
  </si>
  <si>
    <t>422</t>
  </si>
  <si>
    <t>460421101</t>
  </si>
  <si>
    <t>Lože kabelů z písku nebo štěrkopísku tl 10 cm nad kabel, bez zakrytí, šířky lože do 65 cm</t>
  </si>
  <si>
    <t>-27877483</t>
  </si>
  <si>
    <t>423</t>
  </si>
  <si>
    <t>460510201</t>
  </si>
  <si>
    <t>Kanály do rýhy neasfaltované z prefabrikovaných betonových žlabů typ TK 1</t>
  </si>
  <si>
    <t>1872513909</t>
  </si>
  <si>
    <t>A104</t>
  </si>
  <si>
    <t>6.3*2</t>
  </si>
  <si>
    <t>424</t>
  </si>
  <si>
    <t>460560643</t>
  </si>
  <si>
    <t>Zásyp rýh ručně šířky 65 cm, hloubky 80 cm, z horniny třídy 3</t>
  </si>
  <si>
    <t>156609664</t>
  </si>
  <si>
    <t>020 - Stavební část - etapa II</t>
  </si>
  <si>
    <t>1555919064</t>
  </si>
  <si>
    <t>"1.NP" 4.1*0.4*0.3</t>
  </si>
  <si>
    <t>317944325</t>
  </si>
  <si>
    <t>Válcované nosníky č.24 a vyšší dodatečně osazované do připravených otvorů</t>
  </si>
  <si>
    <t>-1972250585</t>
  </si>
  <si>
    <t>"I č.300" 4.1*2*54.2/1000</t>
  </si>
  <si>
    <t>880083435</t>
  </si>
  <si>
    <t>"M.č.1.23" 2.2*2*0.4+0.5*0.9*2</t>
  </si>
  <si>
    <t>B3</t>
  </si>
  <si>
    <t>"M.č.1.08/1.11" 0.45*1.2*2</t>
  </si>
  <si>
    <t>340238211</t>
  </si>
  <si>
    <t>Zazdívka otvorů pl do 1 m2 v příčkách nebo stěnách z cihel tl do 100 mm</t>
  </si>
  <si>
    <t>-26558488</t>
  </si>
  <si>
    <t>"Posunutí dveří m.č.1.11/1.13" 0.4*2.1</t>
  </si>
  <si>
    <t>9154778</t>
  </si>
  <si>
    <t>"M.č.1.08/1.11" 1.5*2.1-0.9*1.97</t>
  </si>
  <si>
    <t>1504349715</t>
  </si>
  <si>
    <t>A6</t>
  </si>
  <si>
    <t>4.1*0.3*2</t>
  </si>
  <si>
    <t>349231811</t>
  </si>
  <si>
    <t>Přizdívka ostění s ozubem z cihel tl do 150 mm</t>
  </si>
  <si>
    <t>-1751849798</t>
  </si>
  <si>
    <t>"Vyměňované dveře" (0.7*2+0.9*9+1*2+2.02*13*2)*0.1+(1*2+2.02*4)*0.17</t>
  </si>
  <si>
    <t>632490721</t>
  </si>
  <si>
    <t>"Roznášecí bloky pod nosník" 0,5*0,4*0,3*2</t>
  </si>
  <si>
    <t>-1301999988</t>
  </si>
  <si>
    <t>"Roznášecí bloky pod nosník" (0,5*2+0,4)*0,3*2</t>
  </si>
  <si>
    <t>-288901296</t>
  </si>
  <si>
    <t>638948616</t>
  </si>
  <si>
    <t>"M.č.1.05-1,07" (2*3+2+0.85*2)*1.75-(0.8+0.6*3)*1.75</t>
  </si>
  <si>
    <t>776016186</t>
  </si>
  <si>
    <t>A9</t>
  </si>
  <si>
    <t>"Posunutí dveří m.č.1.11/1.13" 2</t>
  </si>
  <si>
    <t>684375364</t>
  </si>
  <si>
    <t>"M.č.1.23 - nosníky" 2</t>
  </si>
  <si>
    <t>B10</t>
  </si>
  <si>
    <t>"M.č.1.08/1.11" 2</t>
  </si>
  <si>
    <t>612325301</t>
  </si>
  <si>
    <t>Vápenocementová hladká omítka ostění nebo nadpraží</t>
  </si>
  <si>
    <t>-1854461213</t>
  </si>
  <si>
    <t>1299316031</t>
  </si>
  <si>
    <t>"M.č.1.23" (3,3+2.2*2)*0.4+0.5*0.9*2</t>
  </si>
  <si>
    <t>"M.č.1.08/1.11" 0.45*(1.5+2.1*2)</t>
  </si>
  <si>
    <t>514919982</t>
  </si>
  <si>
    <t>"Vyměňované dveře" (0.7*2+0.9*9+1*2+2.02*13*2+1*2+2.02*4)*2</t>
  </si>
  <si>
    <t>"M.č.1.08/1.11 - okno" 1.5+2.1*2</t>
  </si>
  <si>
    <t>6299-010</t>
  </si>
  <si>
    <t>Vyřezání KZS pro osazení kastlíků na žaluzie a začištění</t>
  </si>
  <si>
    <t>-1273179215</t>
  </si>
  <si>
    <t>A14</t>
  </si>
  <si>
    <t>2.4*6+2.7*3+1.8</t>
  </si>
  <si>
    <t>-1889883522</t>
  </si>
  <si>
    <t>"Otvory" 0.6*0.9*2+0.9*1.5+1.8*1.5*5+1.8*2.1*3+2.7*2.1*3+2.05*1.5+2.4*2.4*6+1*0.9+0.9*2.1*5</t>
  </si>
  <si>
    <t>632451441</t>
  </si>
  <si>
    <t>Doplnění cementového potěru hlazeného pl do 1 m2 tl do 40 mm</t>
  </si>
  <si>
    <t>-638880136</t>
  </si>
  <si>
    <t>"Ve dveřích" (0.6*2+0.8*9+0.9*2)*0.1+0.9*0.17*2</t>
  </si>
  <si>
    <t>B16</t>
  </si>
  <si>
    <t>"M.č.1.26" 19.07*0.2</t>
  </si>
  <si>
    <t>632452441</t>
  </si>
  <si>
    <t>Doplnění cementového potěru hlazeného pl do 4 m2 tl do 40 mm</t>
  </si>
  <si>
    <t>729782659</t>
  </si>
  <si>
    <t>A17</t>
  </si>
  <si>
    <t>"M.č.1,23" 4.05*0.4</t>
  </si>
  <si>
    <t>953339103</t>
  </si>
  <si>
    <t>14.02+15.96+97.55+14+10.36+8.09+19.28+101.77+8.29+19.07+19.87</t>
  </si>
  <si>
    <t>-2078448282</t>
  </si>
  <si>
    <t>14.02+11.4+3.9+1.6+1.6+15.96+15.39+6.3+97.55+8.06+14+11.55+8.09+19.28+101.77+19.07</t>
  </si>
  <si>
    <t>1784696927</t>
  </si>
  <si>
    <t>9559-090</t>
  </si>
  <si>
    <t>Ostatní drobné nespecifikované práce</t>
  </si>
  <si>
    <t>-1275386678</t>
  </si>
  <si>
    <t>-1493884070</t>
  </si>
  <si>
    <t>"M.č.1.23" (2.3*3,4+0,5*0,3*2)*0.4</t>
  </si>
  <si>
    <t>-179240579</t>
  </si>
  <si>
    <t>165784220</t>
  </si>
  <si>
    <t>0.6*1.97*2+0.8*1.97*9+0.9*1.97*4</t>
  </si>
  <si>
    <t>971033521</t>
  </si>
  <si>
    <t>Vybourání otvorů ve zdivu cihelném pl do 1 m2 na MVC nebo MV tl do 100 mm</t>
  </si>
  <si>
    <t>1694985547</t>
  </si>
  <si>
    <t>1524971652</t>
  </si>
  <si>
    <t>"M.č.1.23" 1.25*0.9*0.5</t>
  </si>
  <si>
    <t>B86</t>
  </si>
  <si>
    <t>"M.č.1.11" 1.6*1.2*0.45</t>
  </si>
  <si>
    <t>968062375</t>
  </si>
  <si>
    <t>Vybourání dřevěných rámů oken zdvojených včetně křídel pl do 2 m2</t>
  </si>
  <si>
    <t>23702863</t>
  </si>
  <si>
    <t>A87</t>
  </si>
  <si>
    <t>1.5*0.9</t>
  </si>
  <si>
    <t>974031668</t>
  </si>
  <si>
    <t>Vysekání rýh ve zdivu cihelném pro vtahování nosníků hl do 150 mm v do 350 mm</t>
  </si>
  <si>
    <t>CS ÚRS 2016 02</t>
  </si>
  <si>
    <t>1280215163</t>
  </si>
  <si>
    <t>A88</t>
  </si>
  <si>
    <t>4.1*3</t>
  </si>
  <si>
    <t>978057351</t>
  </si>
  <si>
    <t>Odsekání obkladů ze stupnic schodišťových konstrukcí z keramických dlaždic</t>
  </si>
  <si>
    <t>-1808437907</t>
  </si>
  <si>
    <t>A89</t>
  </si>
  <si>
    <t>"M.č. 1.16/1.19" 1.84*8</t>
  </si>
  <si>
    <t>978057361</t>
  </si>
  <si>
    <t>Odsekání obkladů z podstupnic schodišťových konstrukcí z keramických dlaždic</t>
  </si>
  <si>
    <t>-1661923768</t>
  </si>
  <si>
    <t>-1530706815</t>
  </si>
  <si>
    <t>A91</t>
  </si>
  <si>
    <t>1568696994</t>
  </si>
  <si>
    <t>-1081998688</t>
  </si>
  <si>
    <t>1312249045</t>
  </si>
  <si>
    <t>13,444*19 'Přepočtené koeficientem množství</t>
  </si>
  <si>
    <t>1434270327</t>
  </si>
  <si>
    <t>998018001</t>
  </si>
  <si>
    <t>Přesun hmot ruční pro budovy v do 6 m</t>
  </si>
  <si>
    <t>-1289807048</t>
  </si>
  <si>
    <t>1349434185</t>
  </si>
  <si>
    <t>A18</t>
  </si>
  <si>
    <t>97.55+101.77</t>
  </si>
  <si>
    <t>763131752</t>
  </si>
  <si>
    <t>Montáž jedné vrstvy tepelné izolace do SDK podhledu</t>
  </si>
  <si>
    <t>-227975480</t>
  </si>
  <si>
    <t>"M.č.1,23" 101.77</t>
  </si>
  <si>
    <t>631481170</t>
  </si>
  <si>
    <t>deska minerální izolačníakustická tl. 60 mm</t>
  </si>
  <si>
    <t>-455148609</t>
  </si>
  <si>
    <t>A20</t>
  </si>
  <si>
    <t>"M.č.1,23" 101.77*1.05</t>
  </si>
  <si>
    <t>580072548</t>
  </si>
  <si>
    <t>-1102566841</t>
  </si>
  <si>
    <t>A22</t>
  </si>
  <si>
    <t>"M.č. 1.16/1.19 - dvě nad sebou" 3*2</t>
  </si>
  <si>
    <t>-1850715773</t>
  </si>
  <si>
    <t>-380534232</t>
  </si>
  <si>
    <t>1786274819</t>
  </si>
  <si>
    <t>-330449225</t>
  </si>
  <si>
    <t>-453887558</t>
  </si>
  <si>
    <t>-1305945752</t>
  </si>
  <si>
    <t>647713875</t>
  </si>
  <si>
    <t>611656100</t>
  </si>
  <si>
    <t>dveře vnitřní požárně odolné, CPL fólie,odolnost EI (EW) 30 D3, 1křídlové 80 x 197 cm</t>
  </si>
  <si>
    <t>-1632411151</t>
  </si>
  <si>
    <t>1386493892</t>
  </si>
  <si>
    <t>440008754</t>
  </si>
  <si>
    <t>-1892292199</t>
  </si>
  <si>
    <t>1135569452</t>
  </si>
  <si>
    <t>-1019231432</t>
  </si>
  <si>
    <t>-1797198944</t>
  </si>
  <si>
    <t>1166618171</t>
  </si>
  <si>
    <t>1942709066</t>
  </si>
  <si>
    <t>140856100</t>
  </si>
  <si>
    <t>898804149</t>
  </si>
  <si>
    <t>2124576285</t>
  </si>
  <si>
    <t>902970770</t>
  </si>
  <si>
    <t>7669-040</t>
  </si>
  <si>
    <t>Dodávka a montáž shrnovací koženkové stěny 3030/2200mm  Di8</t>
  </si>
  <si>
    <t>-429018465</t>
  </si>
  <si>
    <t>-1365700176</t>
  </si>
  <si>
    <t>967639353</t>
  </si>
  <si>
    <t>"M.č.1.16/1.19" 1.84*8</t>
  </si>
  <si>
    <t>-1047278333</t>
  </si>
  <si>
    <t>1252000923</t>
  </si>
  <si>
    <t>(0.1609+0.3)*9*2</t>
  </si>
  <si>
    <t>2136297152</t>
  </si>
  <si>
    <t>"Soklík" 8.296*0.1*1.05</t>
  </si>
  <si>
    <t>1081739707</t>
  </si>
  <si>
    <t>"Podstupnice" 14.72*0.16*1.05</t>
  </si>
  <si>
    <t>1421548696</t>
  </si>
  <si>
    <t>14.72/0.6*1.05</t>
  </si>
  <si>
    <t>771573913</t>
  </si>
  <si>
    <t>Oprava podlah z keramických dlaždic režných lepených do 12 ks/m2</t>
  </si>
  <si>
    <t>1210536201</t>
  </si>
  <si>
    <t>"Oprava poškozených míst = předpoklad" 50</t>
  </si>
  <si>
    <t>597611351-R</t>
  </si>
  <si>
    <t>dlaždice keramické podle stávajících</t>
  </si>
  <si>
    <t>2026227908</t>
  </si>
  <si>
    <t>50*0.3*0.3*1.05</t>
  </si>
  <si>
    <t>921826277</t>
  </si>
  <si>
    <t>-275083788</t>
  </si>
  <si>
    <t>-1554073949</t>
  </si>
  <si>
    <t>1609512803</t>
  </si>
  <si>
    <t>"M.č.1.23" 3,3*0.4</t>
  </si>
  <si>
    <t>"Ve dveřích" (0.8*8+0.9)*0.15</t>
  </si>
  <si>
    <t>998776202</t>
  </si>
  <si>
    <t>Přesun hmot procentní pro podlahy povlakové v objektech v do 12 m</t>
  </si>
  <si>
    <t>1343897819</t>
  </si>
  <si>
    <t>781413911</t>
  </si>
  <si>
    <t>Oprava obkladu z obkladaček pórovinových do 22 ks/m2 lepených</t>
  </si>
  <si>
    <t>-1759745181</t>
  </si>
  <si>
    <t>"Oprava poškozených míst - předpoklad" 50</t>
  </si>
  <si>
    <t>597610390</t>
  </si>
  <si>
    <t>obkládačky keramické podle stávajících</t>
  </si>
  <si>
    <t>-466734307</t>
  </si>
  <si>
    <t>50*0.2*0.3*1.05</t>
  </si>
  <si>
    <t>-1254698506</t>
  </si>
  <si>
    <t>"M.č.1.05-1,07" (2*3+2+0.85*2+0.9)*2*2-0.8*1.97-0.6*1.97*3</t>
  </si>
  <si>
    <t>-517341217</t>
  </si>
  <si>
    <t>A57</t>
  </si>
  <si>
    <t>37.298*1.05</t>
  </si>
  <si>
    <t>-805192581</t>
  </si>
  <si>
    <t>781419194</t>
  </si>
  <si>
    <t>Příplatek k montáži obkladů vnitřních pórovinových za nerovný povrch</t>
  </si>
  <si>
    <t>73729572</t>
  </si>
  <si>
    <t>1670828336</t>
  </si>
  <si>
    <t>A60</t>
  </si>
  <si>
    <t>"M.č.1.05-1,07" 2*2+0.9+0.6*2+0.5*6</t>
  </si>
  <si>
    <t>353125304</t>
  </si>
  <si>
    <t>A61</t>
  </si>
  <si>
    <t>"M.č.1.05-1,07" (2*3+2+0.85*2)*2-0.8-0.6*2-0.9-0.6*2+0.3*2*3</t>
  </si>
  <si>
    <t>-56869163</t>
  </si>
  <si>
    <t>835138588</t>
  </si>
  <si>
    <t>"M.č.1.05-1,07" (2*3+2+0.85*2)*2-0.8-0.6*2</t>
  </si>
  <si>
    <t>185126398</t>
  </si>
  <si>
    <t>1736142751</t>
  </si>
  <si>
    <t>"I č.300" 4.1*2*0.3*4</t>
  </si>
  <si>
    <t>783801503</t>
  </si>
  <si>
    <t>Omytí omítek tlakovou vodou před provedením nátěru</t>
  </si>
  <si>
    <t>608246126</t>
  </si>
  <si>
    <t>"Stávající fasáda" 4.3*3.2+17.7*(4+3.5)/2+12.75*4+13.75*4.7+10.45*(3.3+3.6)/2+18.65*3.8+10.45*(3.6+3.4)/2+6.75*3.4</t>
  </si>
  <si>
    <t>B66</t>
  </si>
  <si>
    <t>"Otvory" -(0.6*0.9*2+0.9*1.5+1.8*1.5*5+1.8*2.1*3+2.7*2.1*3+2.05*1.5+2.4*2.4*6+1*0.9+0.9*1.2*5)</t>
  </si>
  <si>
    <t>C66</t>
  </si>
  <si>
    <t>"Ostění" (0.6*2+0.9+1.8*8+2.7*3+2.05+2.4*6+0.9*5+(0.9*2+1.5*8+2.1*6+2.4*6+0.9+1.2*5)*2)*0.25</t>
  </si>
  <si>
    <t>783823155</t>
  </si>
  <si>
    <t>Penetrační silikonový nátěr hrubých betonových povrchů a hrubých, rýhovaných a škrábaných omítek</t>
  </si>
  <si>
    <t>-1806154420</t>
  </si>
  <si>
    <t>783827525</t>
  </si>
  <si>
    <t>Krycí dvojnásobný silikonový nátěr hrubých betonových povrchů nebo hrubých omítek</t>
  </si>
  <si>
    <t>-1245250384</t>
  </si>
  <si>
    <t>-1677530786</t>
  </si>
  <si>
    <t>"Stropy" 14.02+11.4+3.9+1.6*2+15.39+6.3+8.06+14+10.36+8.09+19.07</t>
  </si>
  <si>
    <t>B69</t>
  </si>
  <si>
    <t>"Stěny" (2*4+0.9+0.85*2+5.65+2.7+3+2.1+3+3.4)*2*1.2</t>
  </si>
  <si>
    <t>C69</t>
  </si>
  <si>
    <t>(7.4+1.8+3+3.7+2.8+5.6+2.6+3.1+9.6+5.6+7.6+5.6+5.2+3.3)*2*3.2-2.7*2.1*3-4.5*2.2*2+4*6</t>
  </si>
  <si>
    <t>D69</t>
  </si>
  <si>
    <t>(8.625*2+5.8*2)*2*(3.06+3.42)/2-2.4*2.4*6+4*6</t>
  </si>
  <si>
    <t>E69</t>
  </si>
  <si>
    <t>(5.2+4.6)*2*2.89</t>
  </si>
  <si>
    <t>391179953</t>
  </si>
  <si>
    <t>A70</t>
  </si>
  <si>
    <t>"Na omítce" 835.252</t>
  </si>
  <si>
    <t>B70</t>
  </si>
  <si>
    <t>"Na SDRK" 199.32</t>
  </si>
  <si>
    <t>-2001637135</t>
  </si>
  <si>
    <t>-1197882991</t>
  </si>
  <si>
    <t>1034.572-199.32-113.73</t>
  </si>
  <si>
    <t>285347614</t>
  </si>
  <si>
    <t>934553304</t>
  </si>
  <si>
    <t>A74</t>
  </si>
  <si>
    <t>2.4*2.4*6+2.7*2.1*3+1.8*2.1</t>
  </si>
  <si>
    <t>-604448767</t>
  </si>
  <si>
    <t>1881962029</t>
  </si>
  <si>
    <t>2.4*12+2.1*8</t>
  </si>
  <si>
    <t>-1522340485</t>
  </si>
  <si>
    <t>030 - Zdravotně technické instalace</t>
  </si>
  <si>
    <t xml:space="preserve">    8 - Trubní vedení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</si>
  <si>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</si>
  <si>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</si>
  <si>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</si>
  <si>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1300000</t>
  </si>
  <si>
    <t>Vytýčení stávajících inženýrských sítí</t>
  </si>
  <si>
    <t>-935556965</t>
  </si>
  <si>
    <t>119001421</t>
  </si>
  <si>
    <t>Dočasné zajištění kabelů a kabelových tratí ze 3 volně ložených kabelů</t>
  </si>
  <si>
    <t>-1766975149</t>
  </si>
  <si>
    <t>132201202</t>
  </si>
  <si>
    <t>Hloubení rýh š do 2000 mm v hornině tř. 3 objemu do 1000 m3</t>
  </si>
  <si>
    <t>-446028478</t>
  </si>
  <si>
    <t>132201209</t>
  </si>
  <si>
    <t>Příplatek za lepivost k hloubení rýh š do 2000 mm v hornině tř. 3</t>
  </si>
  <si>
    <t>-604958636</t>
  </si>
  <si>
    <t>132201401</t>
  </si>
  <si>
    <t>Hloubená vykopávka pod základy v hornině tř. 3</t>
  </si>
  <si>
    <t>791878621</t>
  </si>
  <si>
    <t>139711101</t>
  </si>
  <si>
    <t>Vykopávky v uzavřených prostorách v hornině tř. 1 až 4</t>
  </si>
  <si>
    <t>737430580</t>
  </si>
  <si>
    <t>151101101</t>
  </si>
  <si>
    <t>Zřízení příložného pažení a rozepření stěn rýh hl do 2 m</t>
  </si>
  <si>
    <t>-269699128</t>
  </si>
  <si>
    <t>151101111</t>
  </si>
  <si>
    <t>Odstranění příložného pažení a rozepření stěn rýh hl do 2 m</t>
  </si>
  <si>
    <t>435424049</t>
  </si>
  <si>
    <t>-1339006378</t>
  </si>
  <si>
    <t>167101101</t>
  </si>
  <si>
    <t>Nakládání výkopku z hornin tř. 1 až 4 do 100 m3</t>
  </si>
  <si>
    <t>-1583908881</t>
  </si>
  <si>
    <t>880162659</t>
  </si>
  <si>
    <t>171201212-R</t>
  </si>
  <si>
    <t>T</t>
  </si>
  <si>
    <t>-2059719485</t>
  </si>
  <si>
    <t>-466170247</t>
  </si>
  <si>
    <t>451572111</t>
  </si>
  <si>
    <t>Lože pod potrubí otevřený výkop z kameniva drobného těženého</t>
  </si>
  <si>
    <t>533956975</t>
  </si>
  <si>
    <t>4515721111</t>
  </si>
  <si>
    <t>Obsyp potrubí otevřený výkop z kameniva drobného těženého</t>
  </si>
  <si>
    <t>431005779</t>
  </si>
  <si>
    <t>452311141</t>
  </si>
  <si>
    <t>Podkladní desky z betonu prostého tř. C 16/20 otevřený výkop</t>
  </si>
  <si>
    <t>-1737994706</t>
  </si>
  <si>
    <t>452313141</t>
  </si>
  <si>
    <t>Podkladní bloky z betonu prostého tř. C 16/20 otevřený výkop</t>
  </si>
  <si>
    <t>1689390014</t>
  </si>
  <si>
    <t>Trubní vedení</t>
  </si>
  <si>
    <t>871181141</t>
  </si>
  <si>
    <t>Montáž potrubí z PE100 SDR 11 otevřený výkop svařovaných na tupo D 50 x 4,6 mm</t>
  </si>
  <si>
    <t>-63266820</t>
  </si>
  <si>
    <t>286135970</t>
  </si>
  <si>
    <t>potrubí dvouvrstvé PE100 s 10% signalizační vrstvou, SDR 11, 50x4,6. L=12m</t>
  </si>
  <si>
    <t>412962137</t>
  </si>
  <si>
    <t>894811233</t>
  </si>
  <si>
    <t>Revizní šachta z PVC systém RV typ pravý/přímý/levý, DN 400/160 tlak 12,5 t hl od 1360 do 1730 mm</t>
  </si>
  <si>
    <t>1668373126</t>
  </si>
  <si>
    <t>894812316</t>
  </si>
  <si>
    <t>Revizní a čistící šachta z PP typ DN 600/200 šachtové dno průtočné 30°, 60°, 90°</t>
  </si>
  <si>
    <t>-1916561360</t>
  </si>
  <si>
    <t>894812331</t>
  </si>
  <si>
    <t>Revizní a čistící šachta z PP DN 600 šachtová roura korugovaná světlé hloubky 1000 mm</t>
  </si>
  <si>
    <t>-1815340801</t>
  </si>
  <si>
    <t>894812352</t>
  </si>
  <si>
    <t>Revizní a čistící šachta z PP DN 600 poklop litinový do 1,5 t s teleskopickým adaptérem</t>
  </si>
  <si>
    <t>-1912258925</t>
  </si>
  <si>
    <t>895941111</t>
  </si>
  <si>
    <t>Zřízení vpusti kanalizační uliční z betonových dílců typ UV-50 normální</t>
  </si>
  <si>
    <t>328159335</t>
  </si>
  <si>
    <t>592238520</t>
  </si>
  <si>
    <t>dno betonové pro uliční vpusť s kalovou prohlubní TBV-Q 2a 45x30x5 cm</t>
  </si>
  <si>
    <t>147828850</t>
  </si>
  <si>
    <t>592238580</t>
  </si>
  <si>
    <t>skruž betonová pro uliční vpusť horní TBV-Q 450/555/5d, 45x55x5 cm</t>
  </si>
  <si>
    <t>1423249454</t>
  </si>
  <si>
    <t>592238570</t>
  </si>
  <si>
    <t>skruž betonová pro uliční vpusť horní TBV-Q 450/295/5b, 45x30x5 cm</t>
  </si>
  <si>
    <t>-798804718</t>
  </si>
  <si>
    <t>592238640</t>
  </si>
  <si>
    <t>prstenec betonový pro uliční vpusť vyrovnávací TBV-Q 390/60/10a, 39x6x5 cm</t>
  </si>
  <si>
    <t>1339682379</t>
  </si>
  <si>
    <t>592238750</t>
  </si>
  <si>
    <t>koš pozink. D1 DIN 4052, nízký, pro rám 500/300</t>
  </si>
  <si>
    <t>195926706</t>
  </si>
  <si>
    <t>899102111</t>
  </si>
  <si>
    <t>Osazení poklopů litinových nebo ocelových včetně rámů hmotnosti nad 50 do 100 kg</t>
  </si>
  <si>
    <t>-410910490</t>
  </si>
  <si>
    <t>592238760</t>
  </si>
  <si>
    <t>rám zabetonovaný DIN 19583-9 500/500 mm</t>
  </si>
  <si>
    <t>-1100322378</t>
  </si>
  <si>
    <t>592238730</t>
  </si>
  <si>
    <t>mříž M3 C250 DIN 19583-11 500/500 mm</t>
  </si>
  <si>
    <t>1879366119</t>
  </si>
  <si>
    <t>899721111</t>
  </si>
  <si>
    <t>Signalizační vodič DN do 150 mm na potrubí PVC</t>
  </si>
  <si>
    <t>1827405483</t>
  </si>
  <si>
    <t>899722111</t>
  </si>
  <si>
    <t>Krytí potrubí z plastů výstražnou fólií z PVC 20 cm</t>
  </si>
  <si>
    <t>-1896706274</t>
  </si>
  <si>
    <t>998276101</t>
  </si>
  <si>
    <t>Přesun hmot pro trubní vedení z trub z plastických hmot otevřený výkop</t>
  </si>
  <si>
    <t>-147840155</t>
  </si>
  <si>
    <t>R899</t>
  </si>
  <si>
    <t>Připojení ve stávající vodoměrné šachtě</t>
  </si>
  <si>
    <t>-608686488</t>
  </si>
  <si>
    <t>721</t>
  </si>
  <si>
    <t>Zdravotechnika - vnitřní kanalizace</t>
  </si>
  <si>
    <t>721110952</t>
  </si>
  <si>
    <t>Potrubí kameninové vsazení odbočky DN 125</t>
  </si>
  <si>
    <t>90586808</t>
  </si>
  <si>
    <t>721110954</t>
  </si>
  <si>
    <t>Potrubí kameninové vsazení odbočky DN 200</t>
  </si>
  <si>
    <t>207571922</t>
  </si>
  <si>
    <t>721110962</t>
  </si>
  <si>
    <t>Potrubí kameninové propojení potrubí DN 125</t>
  </si>
  <si>
    <t>-1577816174</t>
  </si>
  <si>
    <t>721171915</t>
  </si>
  <si>
    <t>Potrubí z PP propojení potrubí DN 110</t>
  </si>
  <si>
    <t>505330499</t>
  </si>
  <si>
    <t>721173401</t>
  </si>
  <si>
    <t>Potrubí kanalizační plastové svodné systém KG DN 100</t>
  </si>
  <si>
    <t>1513918256</t>
  </si>
  <si>
    <t>721173402</t>
  </si>
  <si>
    <t>Potrubí kanalizační plastové svodné systém KG DN 125</t>
  </si>
  <si>
    <t>-159553992</t>
  </si>
  <si>
    <t>721173403</t>
  </si>
  <si>
    <t>Potrubí kanalizační plastové svodné systém KG DN 150</t>
  </si>
  <si>
    <t>-1877157427</t>
  </si>
  <si>
    <t>721173404</t>
  </si>
  <si>
    <t>Potrubí kanalizační plastové svodné systém KG DN 200</t>
  </si>
  <si>
    <t>-113672776</t>
  </si>
  <si>
    <t>721174024</t>
  </si>
  <si>
    <t>Potrubí kanalizační z PP odpadní systém HT DN 70</t>
  </si>
  <si>
    <t>2116531783</t>
  </si>
  <si>
    <t>721174025</t>
  </si>
  <si>
    <t>Potrubí kanalizační z PP odpadní systém HT DN 100</t>
  </si>
  <si>
    <t>-430603541</t>
  </si>
  <si>
    <t>721174042</t>
  </si>
  <si>
    <t>Potrubí kanalizační z PP připojovací systém HT DN 40</t>
  </si>
  <si>
    <t>-2103095068</t>
  </si>
  <si>
    <t>721174043</t>
  </si>
  <si>
    <t>Potrubí kanalizační z PP připojovací systém HT DN 50</t>
  </si>
  <si>
    <t>963012114</t>
  </si>
  <si>
    <t>721174045</t>
  </si>
  <si>
    <t>Potrubí kanalizační z PP připojovací systém HT DN 100</t>
  </si>
  <si>
    <t>1461574302</t>
  </si>
  <si>
    <t>721179991</t>
  </si>
  <si>
    <t>Zrušení stávajících odpadů - zabetonování</t>
  </si>
  <si>
    <t>1303813952</t>
  </si>
  <si>
    <t>721194104</t>
  </si>
  <si>
    <t>Vyvedení a upevnění odpadních výpustek DN 40</t>
  </si>
  <si>
    <t>-1588640935</t>
  </si>
  <si>
    <t>721194105</t>
  </si>
  <si>
    <t>Vyvedení a upevnění odpadních výpustek DN 50</t>
  </si>
  <si>
    <t>-452796432</t>
  </si>
  <si>
    <t>721194109</t>
  </si>
  <si>
    <t>Vyvedení a upevnění odpadních výpustek DN 100</t>
  </si>
  <si>
    <t>650165807</t>
  </si>
  <si>
    <t>721211401</t>
  </si>
  <si>
    <t>Vpusť podlahová s vodorovným odtokem DN 40/50</t>
  </si>
  <si>
    <t>120470695</t>
  </si>
  <si>
    <t>721226511</t>
  </si>
  <si>
    <t>Zápachová uzávěrka podomítková pro pračku a myčku DN 40</t>
  </si>
  <si>
    <t>-884484878</t>
  </si>
  <si>
    <t>721242116</t>
  </si>
  <si>
    <t>Lapač střešních splavenin z PP se zápachovou klapkou a lapacím košem DN 125</t>
  </si>
  <si>
    <t>-523091446</t>
  </si>
  <si>
    <t>721273153</t>
  </si>
  <si>
    <t>Hlavice ventilační polypropylen PP DN 110</t>
  </si>
  <si>
    <t>-523372509</t>
  </si>
  <si>
    <t>721290112</t>
  </si>
  <si>
    <t>Zkouška těsnosti potrubí kanalizace vodou do DN 200</t>
  </si>
  <si>
    <t>1441136876</t>
  </si>
  <si>
    <t>998721102</t>
  </si>
  <si>
    <t>Přesun hmot tonážní pro vnitřní kanalizace v objektech v do 12 m</t>
  </si>
  <si>
    <t>306871158</t>
  </si>
  <si>
    <t>R7212201</t>
  </si>
  <si>
    <t>Kalich pro úkapy DN 32 se zápachovým uzávěrem</t>
  </si>
  <si>
    <t>78038804</t>
  </si>
  <si>
    <t>R721900</t>
  </si>
  <si>
    <t>Zednické přípomoce</t>
  </si>
  <si>
    <t>-142375111</t>
  </si>
  <si>
    <t>R721999</t>
  </si>
  <si>
    <t>Demontáž částí vnitřní kanalizace</t>
  </si>
  <si>
    <t>884848949</t>
  </si>
  <si>
    <t>722</t>
  </si>
  <si>
    <t>Zdravotechnika - vnitřní vodovod</t>
  </si>
  <si>
    <t>722174022</t>
  </si>
  <si>
    <t>Potrubí vodovodní plastové PPR svar polyfuze PN 20 D 20 x 3,4 mm</t>
  </si>
  <si>
    <t>643711416</t>
  </si>
  <si>
    <t>722174023</t>
  </si>
  <si>
    <t>Potrubí vodovodní plastové PPR svar polyfuze PN 20 D 25 x 4,2 mm</t>
  </si>
  <si>
    <t>-1917444147</t>
  </si>
  <si>
    <t>722174024</t>
  </si>
  <si>
    <t>Potrubí vodovodní plastové PPR svar polyfuze PN 20 D 32 x5,4 mm</t>
  </si>
  <si>
    <t>-1871778198</t>
  </si>
  <si>
    <t>722174025</t>
  </si>
  <si>
    <t>Potrubí vodovodní plastové PPR svar polyfuze PN 20 D 40 x 6,7 mm</t>
  </si>
  <si>
    <t>-564047726</t>
  </si>
  <si>
    <t>722174026</t>
  </si>
  <si>
    <t>Potrubí vodovodní plastové PPR svar polyfuze PN 20 D 50 x 8,4 mm</t>
  </si>
  <si>
    <t>-1533807615</t>
  </si>
  <si>
    <t>722181211</t>
  </si>
  <si>
    <t>Ochrana vodovodního potrubí přilepenými tepelně izolačními trubicemi z PE tl do 6 mm DN do 22 mm</t>
  </si>
  <si>
    <t>-21205649</t>
  </si>
  <si>
    <t>722181212</t>
  </si>
  <si>
    <t>Ochrana vodovodního potrubí přilepenými tepelně izolačními trubicemi z PE tl do 6 mm DN do 32 mm</t>
  </si>
  <si>
    <t>174750642</t>
  </si>
  <si>
    <t>722181213</t>
  </si>
  <si>
    <t>Ochrana vodovodního potrubí přilepenými tepelně izolačními trubicemi z PE tl do 6 mm DN přes 32 mm</t>
  </si>
  <si>
    <t>-1005375040</t>
  </si>
  <si>
    <t>722181231</t>
  </si>
  <si>
    <t>Ochrana vodovodního potrubí přilepenými tepelně izolačními trubicemi z PE tl do 15 mm DN do 22 mm</t>
  </si>
  <si>
    <t>-1251005413</t>
  </si>
  <si>
    <t>722181232</t>
  </si>
  <si>
    <t>Ochrana vodovodního potrubí přilepenými tepelně izolačními trubicemi z PE tl do 15 mm DN do 42 mm</t>
  </si>
  <si>
    <t>999160948</t>
  </si>
  <si>
    <t>722190401</t>
  </si>
  <si>
    <t>Vyvedení a upevnění výpustku do DN 25</t>
  </si>
  <si>
    <t>1025359549</t>
  </si>
  <si>
    <t>722220111</t>
  </si>
  <si>
    <t>Nástěnka pro výtokový ventil G 1/2 s jedním závitem</t>
  </si>
  <si>
    <t>300862114</t>
  </si>
  <si>
    <t>722220112</t>
  </si>
  <si>
    <t>Nástěnka pro výtokový ventil G 3/4 s jedním závitem</t>
  </si>
  <si>
    <t>1845128596</t>
  </si>
  <si>
    <t>722220121</t>
  </si>
  <si>
    <t>Nástěnka pro baterii G 1/2 s jedním závitem</t>
  </si>
  <si>
    <t>pár</t>
  </si>
  <si>
    <t>793102941</t>
  </si>
  <si>
    <t>722224115</t>
  </si>
  <si>
    <t>Kohout plnicí nebo vypouštěcí G 1/2 PN 10 s jedním závitem</t>
  </si>
  <si>
    <t>-909148339</t>
  </si>
  <si>
    <t>722224116</t>
  </si>
  <si>
    <t>Kohout plnicí nebo vypouštěcí G 3/4 PN 10 s jedním závitem</t>
  </si>
  <si>
    <t>1115006594</t>
  </si>
  <si>
    <t>722224152</t>
  </si>
  <si>
    <t>Kulový kohout zahradní s vnějším závitem a páčkou PN 15, T 120 °C G 1/2 - 3/4"</t>
  </si>
  <si>
    <t>218132030</t>
  </si>
  <si>
    <t>722231073</t>
  </si>
  <si>
    <t>Ventil zpětný G 3/4 PN 10 do 110°C se dvěma závity</t>
  </si>
  <si>
    <t>1359849245</t>
  </si>
  <si>
    <t>722231075</t>
  </si>
  <si>
    <t>Ventil zpětný G 1 1/4 PN 10 do 110°C se dvěma závity</t>
  </si>
  <si>
    <t>1141966104</t>
  </si>
  <si>
    <t>722231142</t>
  </si>
  <si>
    <t>Ventil závitový pojistný rohový G 3/4</t>
  </si>
  <si>
    <t>797781632</t>
  </si>
  <si>
    <t>722231144</t>
  </si>
  <si>
    <t>Ventil závitový pojistný rohový G 5/4</t>
  </si>
  <si>
    <t>-250330808</t>
  </si>
  <si>
    <t>722232044</t>
  </si>
  <si>
    <t>Kohout kulový přímý G 3/4 PN 42 do 185°C vnitřní závit</t>
  </si>
  <si>
    <t>1402019224</t>
  </si>
  <si>
    <t>722232046</t>
  </si>
  <si>
    <t>Kohout kulový přímý G 1 1/4 PN 42 do 185°C vnitřní závit</t>
  </si>
  <si>
    <t>-795225394</t>
  </si>
  <si>
    <t>722232047</t>
  </si>
  <si>
    <t>Kohout kulový přímý G 1 1/2 PN 42 do 185°C vnitřní závit</t>
  </si>
  <si>
    <t>1220512971</t>
  </si>
  <si>
    <t>722290226</t>
  </si>
  <si>
    <t>Zkouška těsnosti vodovodního potrubí závitového do DN 50</t>
  </si>
  <si>
    <t>-1545917791</t>
  </si>
  <si>
    <t>722290234</t>
  </si>
  <si>
    <t>Proplach a dezinfekce vodovodního potrubí do DN 80</t>
  </si>
  <si>
    <t>-2110796985</t>
  </si>
  <si>
    <t>732331713</t>
  </si>
  <si>
    <t>Nádoba tlaková expanzní s membránou závitové připojení PN 1,0 o objemu 18 litrů</t>
  </si>
  <si>
    <t>soubor</t>
  </si>
  <si>
    <t>-1090770296</t>
  </si>
  <si>
    <t>732331772</t>
  </si>
  <si>
    <t>Příslušenství k expanzním nádobám konzole nastavitelná</t>
  </si>
  <si>
    <t>1211237962</t>
  </si>
  <si>
    <t>732331791</t>
  </si>
  <si>
    <t>Průtočná armatura k expanzním nádobám</t>
  </si>
  <si>
    <t>-1690731727</t>
  </si>
  <si>
    <t>732421212</t>
  </si>
  <si>
    <t>Čerpadlo teplovodní mokroběžné závitové cirkulační DN 25 výtlak do 4,0 m průtok 2,20 m3/h pro TUV</t>
  </si>
  <si>
    <t>-1611220993</t>
  </si>
  <si>
    <t>734411128</t>
  </si>
  <si>
    <t>Teploměr technický s pevným stonkem a jímkou zadní připojení průměr 100 mm délky 150 mm</t>
  </si>
  <si>
    <t>269659995</t>
  </si>
  <si>
    <t>734421112</t>
  </si>
  <si>
    <t>Tlakoměr s pevným stonkem a zpětnou klapkou tlak 0-16 bar průměr 63 mm zadní připojení</t>
  </si>
  <si>
    <t>21048689</t>
  </si>
  <si>
    <t>998722102</t>
  </si>
  <si>
    <t>Přesun hmot tonážní pro vnitřní vodovod v objektech v do 12 m</t>
  </si>
  <si>
    <t>-1195225694</t>
  </si>
  <si>
    <t>R722111</t>
  </si>
  <si>
    <t>Vyvážení regulačních armatur</t>
  </si>
  <si>
    <t>-1915443809</t>
  </si>
  <si>
    <t>R722112</t>
  </si>
  <si>
    <t>Protokol o vyregulování soustavy TUV</t>
  </si>
  <si>
    <t>-1710550000</t>
  </si>
  <si>
    <t>R72223001</t>
  </si>
  <si>
    <t>Automatický přepážkový filtr na studenou vodu</t>
  </si>
  <si>
    <t>813510494</t>
  </si>
  <si>
    <t>R72234001</t>
  </si>
  <si>
    <t>Regulační armatura bez vypouštění G 1/2"</t>
  </si>
  <si>
    <t>1914603042</t>
  </si>
  <si>
    <t>R72234002</t>
  </si>
  <si>
    <t>Regulační armatura bez vypouštění G 3/4"</t>
  </si>
  <si>
    <t>1503513724</t>
  </si>
  <si>
    <t>R72234003</t>
  </si>
  <si>
    <t>Skupinový termostatický ventil G 1/2", včetně zpětných ventilů, termostatický systém směšování</t>
  </si>
  <si>
    <t>589533842</t>
  </si>
  <si>
    <t>R72234004</t>
  </si>
  <si>
    <t>Nezámrzný výtokový ventil s připojením na hadici</t>
  </si>
  <si>
    <t>-1232109256</t>
  </si>
  <si>
    <t>R722900</t>
  </si>
  <si>
    <t>920872686</t>
  </si>
  <si>
    <t>R722999</t>
  </si>
  <si>
    <t>Demontáž částí vnitřního vodovodu</t>
  </si>
  <si>
    <t>-1130709253</t>
  </si>
  <si>
    <t>725</t>
  </si>
  <si>
    <t>Zdravotechnika - zařizovací předměty</t>
  </si>
  <si>
    <t>S893710</t>
  </si>
  <si>
    <t>Plastová nádržka pro samostatně stojící klozety, boční přívod vody</t>
  </si>
  <si>
    <t>462074415</t>
  </si>
  <si>
    <t>725119112-R</t>
  </si>
  <si>
    <t>Montáž splachovače nádržkového plastového nízkopoloženého</t>
  </si>
  <si>
    <t>-687493496</t>
  </si>
  <si>
    <t>S8220370</t>
  </si>
  <si>
    <t>Klozet dětský keramický, se svislým odpadem</t>
  </si>
  <si>
    <t>-876271860</t>
  </si>
  <si>
    <t>S8220360</t>
  </si>
  <si>
    <t>Klozet dětský keramický, s vodorovným odpadem</t>
  </si>
  <si>
    <t>-1283265619</t>
  </si>
  <si>
    <t>S8970370</t>
  </si>
  <si>
    <t>Sedátko duroplastové, bez poklopu, barevné, s antibakteriální úpravou</t>
  </si>
  <si>
    <t>1152321710</t>
  </si>
  <si>
    <t>725119121-R</t>
  </si>
  <si>
    <t>Montáž klozetových mís standardních</t>
  </si>
  <si>
    <t>1089316986</t>
  </si>
  <si>
    <t>S823380</t>
  </si>
  <si>
    <t>Klozet keramický závěsný hl.530mm</t>
  </si>
  <si>
    <t>1236680922</t>
  </si>
  <si>
    <t>S89338430</t>
  </si>
  <si>
    <t>Sedátko duroplastové s poklopem pro závěsné WC s antibakteriální úpravou</t>
  </si>
  <si>
    <t>-47715476</t>
  </si>
  <si>
    <t>S8956510</t>
  </si>
  <si>
    <t>Nosný prvek pro závěsné WC vč. nádržky pro obezdění, kolena a RV G1/2"</t>
  </si>
  <si>
    <t>-1367992722</t>
  </si>
  <si>
    <t>S8936640070</t>
  </si>
  <si>
    <t>Ovládací tlačítko dvoutlačítkové, matný chrom</t>
  </si>
  <si>
    <t>-159793649</t>
  </si>
  <si>
    <t>725119123-R</t>
  </si>
  <si>
    <t>Montáž klozetových mís závěsných na nosné stěny</t>
  </si>
  <si>
    <t>1550621064</t>
  </si>
  <si>
    <t>S8156140</t>
  </si>
  <si>
    <t>Umývátko dětské, keramické š.450mm, s dětským motivem</t>
  </si>
  <si>
    <t>761205954</t>
  </si>
  <si>
    <t>S3747100040</t>
  </si>
  <si>
    <t>Umyvadlový sifon, chrom, mosaz</t>
  </si>
  <si>
    <t>1247403657</t>
  </si>
  <si>
    <t>S8143810</t>
  </si>
  <si>
    <t>Umyvadlo keramické š.500mm, s otvorem pro baterii</t>
  </si>
  <si>
    <t>723335007</t>
  </si>
  <si>
    <t>S8143830</t>
  </si>
  <si>
    <t>Umyvadlo keramické š.600mm, s otvorem pro baterii</t>
  </si>
  <si>
    <t>-1271033546</t>
  </si>
  <si>
    <t>S8193910</t>
  </si>
  <si>
    <t>Kryt na sifon, keramický</t>
  </si>
  <si>
    <t>-280994588</t>
  </si>
  <si>
    <t>725219102-R</t>
  </si>
  <si>
    <t>Montáž umyvadla připevněného na šrouby do zdiva</t>
  </si>
  <si>
    <t>SOUBOR</t>
  </si>
  <si>
    <t>-817163619</t>
  </si>
  <si>
    <t>S2118220</t>
  </si>
  <si>
    <t>Sprchová vanička čtvercová 900x900 mm akrylátová</t>
  </si>
  <si>
    <t>-791997437</t>
  </si>
  <si>
    <t>S2948240</t>
  </si>
  <si>
    <t>Sifon pro sprchové vaničky 50/40 mm s nerezovou krytkou</t>
  </si>
  <si>
    <t>1984784800</t>
  </si>
  <si>
    <t>725249101-R</t>
  </si>
  <si>
    <t>Montáž vaničky sprchové</t>
  </si>
  <si>
    <t>1010875062</t>
  </si>
  <si>
    <t>S2513820</t>
  </si>
  <si>
    <t>Sprchový kout čtvercový 900x900 s rohovým vstupem</t>
  </si>
  <si>
    <t>1949167943</t>
  </si>
  <si>
    <t>S2553810</t>
  </si>
  <si>
    <t>Sprchové dveře skládací š.800mm</t>
  </si>
  <si>
    <t>-802074462</t>
  </si>
  <si>
    <t>S2553820</t>
  </si>
  <si>
    <t>Sprchové dveře skládací š.900mm</t>
  </si>
  <si>
    <t>-1612217985</t>
  </si>
  <si>
    <t>725249103-R</t>
  </si>
  <si>
    <t>Montáž koutu sprchového</t>
  </si>
  <si>
    <t>467783488</t>
  </si>
  <si>
    <t>SENT614</t>
  </si>
  <si>
    <t>Dřez jednodílný s odkládací plochou, nerezový 780x435 mm</t>
  </si>
  <si>
    <t>-1283761834</t>
  </si>
  <si>
    <t>SLLX6260</t>
  </si>
  <si>
    <t>Džez dvojitý, nerezový 790x550 mm</t>
  </si>
  <si>
    <t>-1033049807</t>
  </si>
  <si>
    <t>725319111-R</t>
  </si>
  <si>
    <t>Montáž dřezu ostatních typů</t>
  </si>
  <si>
    <t>1857863064</t>
  </si>
  <si>
    <t>S8510460</t>
  </si>
  <si>
    <t>Výlevka keramická stojící, vč. sklopné mřížky</t>
  </si>
  <si>
    <t>-1364859492</t>
  </si>
  <si>
    <t>725339111-R</t>
  </si>
  <si>
    <t>Montáž výlevky</t>
  </si>
  <si>
    <t>340970908</t>
  </si>
  <si>
    <t>S89399</t>
  </si>
  <si>
    <t>Vsazovací sedátko pro děti</t>
  </si>
  <si>
    <t>1426661492</t>
  </si>
  <si>
    <t>725813111-R</t>
  </si>
  <si>
    <t>Ventil rohový bez připojovací trubičky nebo flexi hadičky G 1/2</t>
  </si>
  <si>
    <t>151408417</t>
  </si>
  <si>
    <t>725813111.1</t>
  </si>
  <si>
    <t>Ventil rohový s připojovací flexi hadičkou G 1/2</t>
  </si>
  <si>
    <t>1374129471</t>
  </si>
  <si>
    <t>725813112-R</t>
  </si>
  <si>
    <t>Ventil rohový pračkový G 3/4</t>
  </si>
  <si>
    <t>-585446798</t>
  </si>
  <si>
    <t>S72581-705</t>
  </si>
  <si>
    <t>Tlačný samouzavírací umyvadlový ventil</t>
  </si>
  <si>
    <t>-1242486894</t>
  </si>
  <si>
    <t>725819201-R</t>
  </si>
  <si>
    <t>Montáž ventilů nástěnných G 1/2</t>
  </si>
  <si>
    <t>-302298702</t>
  </si>
  <si>
    <t>S311271004</t>
  </si>
  <si>
    <t>Baterie umyvadlová stojánková páková bez automatické zátky</t>
  </si>
  <si>
    <t>-1637481226</t>
  </si>
  <si>
    <t>725819301-R</t>
  </si>
  <si>
    <t>Montáž ventilů stojánkových G 1/2</t>
  </si>
  <si>
    <t>-1614635158</t>
  </si>
  <si>
    <t>S72581-704</t>
  </si>
  <si>
    <t>Tlačný samouzavírací ventil umyvadlový, nástěnný, pro míchanou vodu</t>
  </si>
  <si>
    <t>1883648078</t>
  </si>
  <si>
    <t>725829111-R</t>
  </si>
  <si>
    <t>Montáž baterie stojánkové dřezové  G 1/2</t>
  </si>
  <si>
    <t>94996062</t>
  </si>
  <si>
    <t>S3337170045711</t>
  </si>
  <si>
    <t>Sprchový termostatický výškově nastavitelný sloup</t>
  </si>
  <si>
    <t>-2132998591</t>
  </si>
  <si>
    <t>725829121-R</t>
  </si>
  <si>
    <t>Montáž baterie umyvadlové nástěnné pákové a klasické ostatní typ</t>
  </si>
  <si>
    <t>1208889939</t>
  </si>
  <si>
    <t>S3512710042001</t>
  </si>
  <si>
    <t>Baterie dřezová páková s otočným výtokovým ramínkem dl. 247 mm</t>
  </si>
  <si>
    <t>528648392</t>
  </si>
  <si>
    <t>S72582-K7</t>
  </si>
  <si>
    <t>Baterie dřezová stojánková páková, pro jednootvorovou montáž, vysutou sprchou na hadici</t>
  </si>
  <si>
    <t>-1719259130</t>
  </si>
  <si>
    <t>725829131-R</t>
  </si>
  <si>
    <t>Montáž baterie umyvadlové stojánkové G 1/2 ostatní typ</t>
  </si>
  <si>
    <t>1754239752</t>
  </si>
  <si>
    <t>S72582-7000</t>
  </si>
  <si>
    <t>Baterie umyvadlová stojánková, tlačná uzavírací s možností nastavení teploty směšované vody</t>
  </si>
  <si>
    <t>-1791297681</t>
  </si>
  <si>
    <t>725829131-R1</t>
  </si>
  <si>
    <t>1777137909</t>
  </si>
  <si>
    <t>S3952700042101</t>
  </si>
  <si>
    <t>Baterie umyvadlová nástěnná páková, 150 mm + výtokové raménko dl. 300 mm</t>
  </si>
  <si>
    <t>1898415866</t>
  </si>
  <si>
    <t>725849411-R</t>
  </si>
  <si>
    <t>Montáž baterie sprchové nástěnné s nastavitelnou výškou sprchy</t>
  </si>
  <si>
    <t>-823896356</t>
  </si>
  <si>
    <t>725849413-R</t>
  </si>
  <si>
    <t>Montáž baterie sprchové nástěnné termostatické</t>
  </si>
  <si>
    <t>1513318858</t>
  </si>
  <si>
    <t>S3352770040001</t>
  </si>
  <si>
    <t>Sprchový výškově nastavitelný s nástěnou pákovou baterií rozteč 150 + hlavová sprcha + ruční sprcha + sprch. hadice</t>
  </si>
  <si>
    <t>-1131664996</t>
  </si>
  <si>
    <t>725980122-R</t>
  </si>
  <si>
    <t>Dvířka 15/20</t>
  </si>
  <si>
    <t>-590734973</t>
  </si>
  <si>
    <t>725980123-R</t>
  </si>
  <si>
    <t>Dvířka 30/30</t>
  </si>
  <si>
    <t>-1804101914</t>
  </si>
  <si>
    <t>998725102-R</t>
  </si>
  <si>
    <t>Přesun hmot tonážní pro zařizovací předměty v objektech v do 12 m</t>
  </si>
  <si>
    <t>392399278</t>
  </si>
  <si>
    <t>R725999</t>
  </si>
  <si>
    <t>Demontáž zařizovacích předmětů a baterií</t>
  </si>
  <si>
    <t>-1779227457</t>
  </si>
  <si>
    <t>S7252901</t>
  </si>
  <si>
    <t>Držák toaletního papíru, bez krytu, nerezový matný</t>
  </si>
  <si>
    <t>-1350576499</t>
  </si>
  <si>
    <t>S7252902</t>
  </si>
  <si>
    <t>WC štětka, závěsná, vč. kartáče, skleněné misky, nerez matná</t>
  </si>
  <si>
    <t>6636081</t>
  </si>
  <si>
    <t>S7252903</t>
  </si>
  <si>
    <t>Odpadkový koš nášlapný, 5 l nerezový matný</t>
  </si>
  <si>
    <t>-691980590</t>
  </si>
  <si>
    <t>S7252904</t>
  </si>
  <si>
    <t>Dávkovač tekutého mýdla, nerez matný 1100 ml</t>
  </si>
  <si>
    <t>1894347798</t>
  </si>
  <si>
    <t>S7252905</t>
  </si>
  <si>
    <t>Zrcadlo - dle výběru stavebníka</t>
  </si>
  <si>
    <t>-509052050</t>
  </si>
  <si>
    <t>S7252906</t>
  </si>
  <si>
    <t>Zásobník na papírové ručníky, nerezový matný, 265 mm</t>
  </si>
  <si>
    <t>624975669</t>
  </si>
  <si>
    <t>S7252907</t>
  </si>
  <si>
    <t>Odpadkový koš drátěný 47 l</t>
  </si>
  <si>
    <t>-1823541981</t>
  </si>
  <si>
    <t>S7252908</t>
  </si>
  <si>
    <t>Drátěný držák dl. 30 cm, nerezový matný</t>
  </si>
  <si>
    <t>815702232</t>
  </si>
  <si>
    <t>040 - Ústřední vytápění</t>
  </si>
  <si>
    <t>713 - Izolace tepelné</t>
  </si>
  <si>
    <t>732 - Ústřední vytápění - strojovny</t>
  </si>
  <si>
    <t>733 - Ústřední vytápění - rozvodné potrubí</t>
  </si>
  <si>
    <t>734 - Ústřední vytápění - armatury</t>
  </si>
  <si>
    <t>735 - Ústřední vytápění - otopná tělesa</t>
  </si>
  <si>
    <t>9 - Ostatní konstrukce a práce, bourání</t>
  </si>
  <si>
    <t>713463311</t>
  </si>
  <si>
    <t>Montáž izolace tepelné potrubí potrubními pouzdry s Al fólií s přesahem Al páskou 1x D do 50 mm</t>
  </si>
  <si>
    <t>1833739742</t>
  </si>
  <si>
    <t>713463411</t>
  </si>
  <si>
    <t>Montáž izolace tepelné potrubí a ohybů návlekovými izolačními pouzdry</t>
  </si>
  <si>
    <t>-1300951012</t>
  </si>
  <si>
    <t>631545730</t>
  </si>
  <si>
    <t>pouzdro potrubní izolační s AL vrstvou 42/40 mm</t>
  </si>
  <si>
    <t>-1309067725</t>
  </si>
  <si>
    <t>631546050</t>
  </si>
  <si>
    <t>pouzdro potrubní izolační s AL vrstvou 60/50 mm</t>
  </si>
  <si>
    <t>-1778674548</t>
  </si>
  <si>
    <t>283770560</t>
  </si>
  <si>
    <t>izolace potrubí 35 x 25 mm</t>
  </si>
  <si>
    <t>-1144819182</t>
  </si>
  <si>
    <t>998713103</t>
  </si>
  <si>
    <t>Přesun hmot tonážní pro izolace tepelné v objektech v do 24 m</t>
  </si>
  <si>
    <t>1091028866</t>
  </si>
  <si>
    <t>732</t>
  </si>
  <si>
    <t>Ústřední vytápění - strojovny</t>
  </si>
  <si>
    <t>722212440</t>
  </si>
  <si>
    <t>Orientační štítky na zeď</t>
  </si>
  <si>
    <t>269260473</t>
  </si>
  <si>
    <t>732219315</t>
  </si>
  <si>
    <t>Montáž ohříváku vody stojatého PN 0,6/0,6,PN 1,6/0,6 o obsahu 1000 litrů</t>
  </si>
  <si>
    <t>-472988797</t>
  </si>
  <si>
    <t>S231912</t>
  </si>
  <si>
    <t>Zásobník teplé vody o obsahu 1000 l</t>
  </si>
  <si>
    <t>863946962</t>
  </si>
  <si>
    <t>S231959</t>
  </si>
  <si>
    <t>Tepelná izolace pro zásobník</t>
  </si>
  <si>
    <t>-2066426866</t>
  </si>
  <si>
    <t>S071332</t>
  </si>
  <si>
    <t>El. topná příruba 12kW 400 V</t>
  </si>
  <si>
    <t>1071963191</t>
  </si>
  <si>
    <t>732331618</t>
  </si>
  <si>
    <t>Nádoba tlaková expanzní s membránou závitové připojení PN 0,6 o objemu 80 litrů vč. střídacího ventilu</t>
  </si>
  <si>
    <t>203724103</t>
  </si>
  <si>
    <t>732331778</t>
  </si>
  <si>
    <t>Příslušenství k expanzním nádobám bezpečnostní uzávěr G 1 k měření tlaku</t>
  </si>
  <si>
    <t>-209959469</t>
  </si>
  <si>
    <t>732429212</t>
  </si>
  <si>
    <t>Montáž čerpadla oběhového mokroběžného závitového DN 25</t>
  </si>
  <si>
    <t>-833657686</t>
  </si>
  <si>
    <t>S232943</t>
  </si>
  <si>
    <t>čerpadlo cirkulační 25/7,5 E</t>
  </si>
  <si>
    <t>1930632572</t>
  </si>
  <si>
    <t>S232944</t>
  </si>
  <si>
    <t>čerpadlo cirkulační 25/1-8E</t>
  </si>
  <si>
    <t>-305656050</t>
  </si>
  <si>
    <t>S232945</t>
  </si>
  <si>
    <t>čerpadlová skupina s třícestným ventilem</t>
  </si>
  <si>
    <t>1088586783</t>
  </si>
  <si>
    <t>73245291111</t>
  </si>
  <si>
    <t>Montáž tepelných čerpadel vzduch-voda</t>
  </si>
  <si>
    <t>-839704561</t>
  </si>
  <si>
    <t>S227758</t>
  </si>
  <si>
    <t>Tepelné čerpadlo vzduch voda</t>
  </si>
  <si>
    <t>50954269</t>
  </si>
  <si>
    <t>S074413</t>
  </si>
  <si>
    <t>Příslušenství - venkovní provedení</t>
  </si>
  <si>
    <t>982754099</t>
  </si>
  <si>
    <t>S233828</t>
  </si>
  <si>
    <t>Tlaková hadice k tep. čerpadlu</t>
  </si>
  <si>
    <t>-1590573027</t>
  </si>
  <si>
    <t>S234922</t>
  </si>
  <si>
    <t>Regulace tepelného čerpadla</t>
  </si>
  <si>
    <t>-1785106955</t>
  </si>
  <si>
    <t>998732102</t>
  </si>
  <si>
    <t>Přesun hmot tonážní pro strojovny v objektech v do 12 m</t>
  </si>
  <si>
    <t>-52812567</t>
  </si>
  <si>
    <t>R484001390</t>
  </si>
  <si>
    <t>Tlakoměr vč. kulového kohoutu a třícestného ventilu</t>
  </si>
  <si>
    <t>956303803</t>
  </si>
  <si>
    <t>733</t>
  </si>
  <si>
    <t>Ústřední vytápění - rozvodné potrubí</t>
  </si>
  <si>
    <t>733122223</t>
  </si>
  <si>
    <t>Potrubí z pozinkované oceli hladké spojované lisováním DN 15</t>
  </si>
  <si>
    <t>-1575612303</t>
  </si>
  <si>
    <t>733122224</t>
  </si>
  <si>
    <t>Potrubí z pozinkované oceli hladké spojované lisováním DN 20</t>
  </si>
  <si>
    <t>-551321440</t>
  </si>
  <si>
    <t>733122225</t>
  </si>
  <si>
    <t>Potrubí z pozinkované oceli hladké spojované lisováním DN 25</t>
  </si>
  <si>
    <t>-1068235824</t>
  </si>
  <si>
    <t>733122226</t>
  </si>
  <si>
    <t>Potrubí z pozinkované oceli hladké spojované lisováním DN 32</t>
  </si>
  <si>
    <t>-1435140792</t>
  </si>
  <si>
    <t>733122227</t>
  </si>
  <si>
    <t>Potrubí z pozinkované oceli hladké spojované lisováním DN 40</t>
  </si>
  <si>
    <t>-1500445642</t>
  </si>
  <si>
    <t>733122228</t>
  </si>
  <si>
    <t>Potrubí z pozinkované oceli hladké spojované lisováním DN 50</t>
  </si>
  <si>
    <t>-1268478944</t>
  </si>
  <si>
    <t>733123110</t>
  </si>
  <si>
    <t>Příplatek k potrubí ocelovému hladkému za zhotovení přípojky z trubek ocelových hladkých D 22x2,6</t>
  </si>
  <si>
    <t>1226900266</t>
  </si>
  <si>
    <t>733123112</t>
  </si>
  <si>
    <t>Příplatek k potrubí ocelovému hladkému za zhotovení přípojky z trubek ocelových hladkých D 28x2,6</t>
  </si>
  <si>
    <t>-824619827</t>
  </si>
  <si>
    <t>733123116</t>
  </si>
  <si>
    <t>Příplatek k potrubí ocelovému hladkému za zhotovení přípojky z trubek ocelových hladkých D 44,5x2,6</t>
  </si>
  <si>
    <t>-166272628</t>
  </si>
  <si>
    <t>733123118</t>
  </si>
  <si>
    <t>Příplatek k potrubí ocelovému hladkému za zhotovení přípojky z trubek ocelových hladkých D 57x2,9</t>
  </si>
  <si>
    <t>109666225</t>
  </si>
  <si>
    <t>733190217</t>
  </si>
  <si>
    <t>Zkouška těsnosti potrubí ocelové hladké do D 51x2,6</t>
  </si>
  <si>
    <t>968502318</t>
  </si>
  <si>
    <t>998733103</t>
  </si>
  <si>
    <t>Přesun hmot tonážní pro rozvody potrubí v objektech v do 24 m</t>
  </si>
  <si>
    <t>-950675381</t>
  </si>
  <si>
    <t>R112222</t>
  </si>
  <si>
    <t>Upevňovací a pomocný materiál</t>
  </si>
  <si>
    <t>KG</t>
  </si>
  <si>
    <t>-1497196320</t>
  </si>
  <si>
    <t>734</t>
  </si>
  <si>
    <t>Ústřední vytápění - armatury</t>
  </si>
  <si>
    <t>734221552</t>
  </si>
  <si>
    <t>Ventil závitový termostatický přímý dvouregulační G 1/2 PN 16 do 110°C bez hlavice ovládání</t>
  </si>
  <si>
    <t>-1761710136</t>
  </si>
  <si>
    <t>734221682</t>
  </si>
  <si>
    <t>Termostatická hlavice kapalinová PN 10 do 110°C otopných těles VK</t>
  </si>
  <si>
    <t>328780147</t>
  </si>
  <si>
    <t>734221683</t>
  </si>
  <si>
    <t>Termostatická hlavice kapalinová PN 10 do 110°C s vestavěným čidlem</t>
  </si>
  <si>
    <t>-1933828573</t>
  </si>
  <si>
    <t>734251214</t>
  </si>
  <si>
    <t>Ventil závitový pojistný rohový G 5/4 provozní tlak od 2,5 do 6 barů</t>
  </si>
  <si>
    <t>979760766</t>
  </si>
  <si>
    <t>734261406</t>
  </si>
  <si>
    <t>Armatura připojovací přímá G 1/2x18 PN 10 do 110°C radiátorů typu VK</t>
  </si>
  <si>
    <t>322231040</t>
  </si>
  <si>
    <t>734261717</t>
  </si>
  <si>
    <t>Šroubení regulační radiátorové přímé G 1/2 s vypouštěním</t>
  </si>
  <si>
    <t>-816941794</t>
  </si>
  <si>
    <t>734291123</t>
  </si>
  <si>
    <t>Kohout plnící a vypouštěcí G 1/2 PN 10 do 110°C závitový</t>
  </si>
  <si>
    <t>-826355155</t>
  </si>
  <si>
    <t>734291245</t>
  </si>
  <si>
    <t>Filtr závitový přímý G 1 1/4 PN 16 do 130°C s vnitřními závity</t>
  </si>
  <si>
    <t>-622858480</t>
  </si>
  <si>
    <t>734291246</t>
  </si>
  <si>
    <t>Filtr závitový přímý G 1 1/2 PN 16 do 130°C s vnitřními závity</t>
  </si>
  <si>
    <t>1995418521</t>
  </si>
  <si>
    <t>734292716</t>
  </si>
  <si>
    <t>-1577624996</t>
  </si>
  <si>
    <t>734292717</t>
  </si>
  <si>
    <t>-1117991981</t>
  </si>
  <si>
    <t>-129987495</t>
  </si>
  <si>
    <t>734411601</t>
  </si>
  <si>
    <t>Ochranná jímka se závitem do G 1</t>
  </si>
  <si>
    <t>-1002610601</t>
  </si>
  <si>
    <t>186919141</t>
  </si>
  <si>
    <t>734494213</t>
  </si>
  <si>
    <t>Návarek s trubkovým závitem G 1/2</t>
  </si>
  <si>
    <t>-925451948</t>
  </si>
  <si>
    <t>734499211</t>
  </si>
  <si>
    <t>Montáž návarku M 20x1,5</t>
  </si>
  <si>
    <t>1490556961</t>
  </si>
  <si>
    <t>998734103</t>
  </si>
  <si>
    <t>Přesun hmot tonážní pro armatury v objektech v do 24 m</t>
  </si>
  <si>
    <t>98304510</t>
  </si>
  <si>
    <t>735</t>
  </si>
  <si>
    <t>Ústřední vytápění - otopná tělesa</t>
  </si>
  <si>
    <t>735151572</t>
  </si>
  <si>
    <t>Otopné těleso panelové Klasik typ 22 výška/délka 600/500 mm</t>
  </si>
  <si>
    <t>336818270</t>
  </si>
  <si>
    <t>735151573</t>
  </si>
  <si>
    <t>Otopné těleso panelové Klasik typ 22 výška/délka 600/600 mm</t>
  </si>
  <si>
    <t>60321996</t>
  </si>
  <si>
    <t>735151576</t>
  </si>
  <si>
    <t>Otopné těleso panelové Klasik typ 22 výška/délka 600/900 mm</t>
  </si>
  <si>
    <t>239221284</t>
  </si>
  <si>
    <t>735151577</t>
  </si>
  <si>
    <t>Otopné těleso panelové Klasik typ 22 výška/délka 600/1000 mm</t>
  </si>
  <si>
    <t>-493632137</t>
  </si>
  <si>
    <t>735151591</t>
  </si>
  <si>
    <t>Otopné těleso panelové Klasik typ 22 výška/délka 900/400 mm</t>
  </si>
  <si>
    <t>268068904</t>
  </si>
  <si>
    <t>735151694</t>
  </si>
  <si>
    <t>Otopné těleso panelové Klasik typ 33 výška/délka 900/700 mm</t>
  </si>
  <si>
    <t>-2022074630</t>
  </si>
  <si>
    <t>735151696</t>
  </si>
  <si>
    <t>Otopné těleso panelové Klasik typ 33 výška/délka 900/900 mm</t>
  </si>
  <si>
    <t>-2053885667</t>
  </si>
  <si>
    <t>735152353</t>
  </si>
  <si>
    <t>Otopné těleso panelové Ventil Kompakt typ 20 VK výška/délka 500/600 mm</t>
  </si>
  <si>
    <t>2090783727</t>
  </si>
  <si>
    <t>735152551</t>
  </si>
  <si>
    <t>Otopné těleso panelové Ventil Kompakt typ 22 VK výška/délka 500/400 mm</t>
  </si>
  <si>
    <t>-965166780</t>
  </si>
  <si>
    <t>735152553</t>
  </si>
  <si>
    <t>Otopné těleso panelové Ventil Kompakt typ 22 VK výška/délka 500/600 mm</t>
  </si>
  <si>
    <t>-732214066</t>
  </si>
  <si>
    <t>735152555</t>
  </si>
  <si>
    <t>Otopné těleso panelové Ventil Kompakt typ 22 VK výška/délka 500/800 mm</t>
  </si>
  <si>
    <t>-888228274</t>
  </si>
  <si>
    <t>735152556</t>
  </si>
  <si>
    <t>Otopné těleso panelové Ventil Kompakt typ 22 VK výška/délka 500/900 mm</t>
  </si>
  <si>
    <t>-640357116</t>
  </si>
  <si>
    <t>735152557</t>
  </si>
  <si>
    <t>Otopné těleso panelové Ventil Kompakt typ 22 VK výška/délka 500/1000 mm</t>
  </si>
  <si>
    <t>1240735131</t>
  </si>
  <si>
    <t>735152558</t>
  </si>
  <si>
    <t>Otopné těleso panelové Ventil Kompakt typ 22 VK výška/délka 500/1100 mm</t>
  </si>
  <si>
    <t>-1096203990</t>
  </si>
  <si>
    <t>735152559</t>
  </si>
  <si>
    <t>Otopné těleso panelové Ventil Kompakt typ 22 VK výška/délka 500/1200 mm</t>
  </si>
  <si>
    <t>1437150976</t>
  </si>
  <si>
    <t>735152560</t>
  </si>
  <si>
    <t>Otopné těleso panelové Ventil Kompakt typ 22 VK výška/délka 500/1400 mm</t>
  </si>
  <si>
    <t>-204497427</t>
  </si>
  <si>
    <t>735152561</t>
  </si>
  <si>
    <t>Otopné těleso panelové Ventil Kompakt typ 22 VK výška/délka 500/1600 mm</t>
  </si>
  <si>
    <t>-2145397168</t>
  </si>
  <si>
    <t>735152562</t>
  </si>
  <si>
    <t>Otopné těleso panelové Ventil Kompakt typ 22 VK výška/délka 500/1800 mm</t>
  </si>
  <si>
    <t>1277720671</t>
  </si>
  <si>
    <t>735152563</t>
  </si>
  <si>
    <t>Otopné těleso panelové Ventil Kompakt typ 22 VK výška/délka 500/2000 mm</t>
  </si>
  <si>
    <t>-1845538337</t>
  </si>
  <si>
    <t>735152576</t>
  </si>
  <si>
    <t>Otopné těleso panelové Ventil Kompakt typ 22 VK výška/délka 600/900 mm</t>
  </si>
  <si>
    <t>269190973</t>
  </si>
  <si>
    <t>735152660</t>
  </si>
  <si>
    <t>Otopné těleso panelové Ventil Kompakt typ 33 VK výška/délka 500/1400 mm</t>
  </si>
  <si>
    <t>1991927297</t>
  </si>
  <si>
    <t>735152662</t>
  </si>
  <si>
    <t>Otopné těleso panelové Ventil Kompakt typ 33 VK výška/délka 500/1800 mm</t>
  </si>
  <si>
    <t>925342331</t>
  </si>
  <si>
    <t>998735103</t>
  </si>
  <si>
    <t>Přesun hmot tonážní pro otopná tělesa v objektech v do 24 m</t>
  </si>
  <si>
    <t>-1219462125</t>
  </si>
  <si>
    <t>Ostatní konstrukce a práce, bourání</t>
  </si>
  <si>
    <t>DMTZ713</t>
  </si>
  <si>
    <t>Demontáž stávajících tepelných izolací</t>
  </si>
  <si>
    <t>133218071</t>
  </si>
  <si>
    <t>DMTZ732</t>
  </si>
  <si>
    <t>Demontáž stávajících strojních zařízení</t>
  </si>
  <si>
    <t>-289455629</t>
  </si>
  <si>
    <t>DMTZ733</t>
  </si>
  <si>
    <t>Demontáž stávajících rozvodů UT</t>
  </si>
  <si>
    <t>776600587</t>
  </si>
  <si>
    <t>DMTZ735</t>
  </si>
  <si>
    <t>Demontáž stávajících otopných těles</t>
  </si>
  <si>
    <t>219772560</t>
  </si>
  <si>
    <t>RTZ01</t>
  </si>
  <si>
    <t>Vyregulování a topná zkouška</t>
  </si>
  <si>
    <t>-1994958277</t>
  </si>
  <si>
    <t>RUV01</t>
  </si>
  <si>
    <t>Uvedení do provozu a zaškolení obsluhy</t>
  </si>
  <si>
    <t>-242832498</t>
  </si>
  <si>
    <t>RVP01</t>
  </si>
  <si>
    <t>Vypuštění a napuštění systému</t>
  </si>
  <si>
    <t>-216991915</t>
  </si>
  <si>
    <t>RZD</t>
  </si>
  <si>
    <t>Zednické přípomoci pro UT</t>
  </si>
  <si>
    <t>-1643501870</t>
  </si>
  <si>
    <t>050 - Elektroinstalace</t>
  </si>
  <si>
    <t xml:space="preserve">    21-M mtž - Silnoproud - montážní práce</t>
  </si>
  <si>
    <t xml:space="preserve">    21-M mat - Silnoproud - materiál</t>
  </si>
  <si>
    <t xml:space="preserve">    22-M mtž - Slaboproud - montážní práce</t>
  </si>
  <si>
    <t xml:space="preserve">    22-M mat - Slaboproud - materiál</t>
  </si>
  <si>
    <t>21-M mtž</t>
  </si>
  <si>
    <t>Silnoproud - montážní práce</t>
  </si>
  <si>
    <t>210800105</t>
  </si>
  <si>
    <t>Montáž měděných kabelů CYKY,CYBY,CYMY,NYM,CYKYLS,CYKYLo 3x1,5 mm2 uložených pod omítku ve stěně</t>
  </si>
  <si>
    <t>1249582735</t>
  </si>
  <si>
    <t>210800105.1</t>
  </si>
  <si>
    <t>-751643024</t>
  </si>
  <si>
    <t>210800106</t>
  </si>
  <si>
    <t>Montáž měděných kabelů CYKY,CYBY,CYMY,NYM,CYKYLS,CYKYLo 3x2,5 mm2 uložených pod omítku ve stěně</t>
  </si>
  <si>
    <t>1160444789</t>
  </si>
  <si>
    <t>210800113</t>
  </si>
  <si>
    <t>Montáž měděných kabelů CYKY,CYBY,CYMY,NYM,CYKYLS,CYKYLo 4x10 mm2 uložených pod omítku ve stěně</t>
  </si>
  <si>
    <t>1319761209</t>
  </si>
  <si>
    <t>210800114</t>
  </si>
  <si>
    <t>Montáž měděných kabelů CYKY,CYBY,CYMY,NYM,CYKYLS,CYKYLo 4x16 mm2 uložených pod omítku ve stěně</t>
  </si>
  <si>
    <t>520628123</t>
  </si>
  <si>
    <t>210800115</t>
  </si>
  <si>
    <t>Montáž měděných kabelů CYKY,CYBY,CYMY,NYM,CYKYLS,CYKYLo 5x1,5 mm2 uložených pod omítku ve stěně</t>
  </si>
  <si>
    <t>1829901086</t>
  </si>
  <si>
    <t>210800116</t>
  </si>
  <si>
    <t>Montáž měděných kabelů CYKY,CYBY,CYMY,NYM,CYKYLS,CYKYLo 5x2,5 mm2 uložených pod omítku ve stěně</t>
  </si>
  <si>
    <t>1271140082</t>
  </si>
  <si>
    <t>210800117</t>
  </si>
  <si>
    <t>Montáž měděných kabelů CYKY,CYBY,CYMY,NYM,CYKYLS,CYKYLo 5x4 mm2 uložených pod omítku ve stěně</t>
  </si>
  <si>
    <t>1520669404</t>
  </si>
  <si>
    <t>210800117.1</t>
  </si>
  <si>
    <t>593681836</t>
  </si>
  <si>
    <t>210800003</t>
  </si>
  <si>
    <t>Montáž měděných vodičů CYY 4 mm2 pod omítku ve stěně</t>
  </si>
  <si>
    <t>1372676338</t>
  </si>
  <si>
    <t>210010301</t>
  </si>
  <si>
    <t>Montáž krabic přístrojových zapuštěných plastových kruhových KU 68/1, KU68/1301, KP67, KP68/2</t>
  </si>
  <si>
    <t>-572546643</t>
  </si>
  <si>
    <t>210010311</t>
  </si>
  <si>
    <t>Montáž krabic odbočných zapuštěných plastových kruhových KU68-1902/KO68, KO97/KO97V</t>
  </si>
  <si>
    <t>1415186652</t>
  </si>
  <si>
    <t>210010321</t>
  </si>
  <si>
    <t>Montáž rozvodek zapuštěných plastových kruhových KU68-1903/KO, KR97/KO97V</t>
  </si>
  <si>
    <t>1738056652</t>
  </si>
  <si>
    <t>210010351</t>
  </si>
  <si>
    <t>Montáž rozvodek nástěnných plastových čtyřhranných ACIDUR vodič D do 4 mm2</t>
  </si>
  <si>
    <t>-1957458645</t>
  </si>
  <si>
    <t>210010502</t>
  </si>
  <si>
    <t>Montáž bezšroubové svorky</t>
  </si>
  <si>
    <t>-1658695185</t>
  </si>
  <si>
    <t>210110029</t>
  </si>
  <si>
    <t>Montáž nástěnných čidel pohybu</t>
  </si>
  <si>
    <t>-310344407</t>
  </si>
  <si>
    <t>210110041</t>
  </si>
  <si>
    <t>Montáž zapuštěný vypínač nn jednopólový šroubové připojení</t>
  </si>
  <si>
    <t>-111841588</t>
  </si>
  <si>
    <t>210110043</t>
  </si>
  <si>
    <t>Montáž zapuštěný přepínač nn 5-sériový šroubové připojení</t>
  </si>
  <si>
    <t>-1221351623</t>
  </si>
  <si>
    <t>210110045</t>
  </si>
  <si>
    <t>Montáž zapuštěný přepínač nn 6-střídavý šroubové připojení</t>
  </si>
  <si>
    <t>245940251</t>
  </si>
  <si>
    <t>210110046</t>
  </si>
  <si>
    <t>Montáž zapuštěný přepínač nn 7-křížový šroubové připojení</t>
  </si>
  <si>
    <t>694084050</t>
  </si>
  <si>
    <t>210110152</t>
  </si>
  <si>
    <t>Montáž ovladač nn 1/0 -tlačítkový zapínací šroubové připojení</t>
  </si>
  <si>
    <t>1523725963</t>
  </si>
  <si>
    <t>210111011</t>
  </si>
  <si>
    <t>Montáž zásuvka (polo)zapuštěná šroubové připojení 2P+PE se zapojením vodičů</t>
  </si>
  <si>
    <t>767918842</t>
  </si>
  <si>
    <t>210111016</t>
  </si>
  <si>
    <t>Montáž zásuvka (polo)zapuštěná šroubové připojení 2x (2P + PE) dvojnásobná</t>
  </si>
  <si>
    <t>-836330792</t>
  </si>
  <si>
    <t>210111024</t>
  </si>
  <si>
    <t>Montáž zásuvka chráněná v krabici šroubové připojení 3P+N+PE prostředí základní, vlhké</t>
  </si>
  <si>
    <t>-1588987908</t>
  </si>
  <si>
    <t>210190121</t>
  </si>
  <si>
    <t>Montáž rozvaděčů litinových, plastových nebo hliníkových sestavy do 50 kg</t>
  </si>
  <si>
    <t>-700562853</t>
  </si>
  <si>
    <t>210190121.1</t>
  </si>
  <si>
    <t>1434872945</t>
  </si>
  <si>
    <t>210190121.2</t>
  </si>
  <si>
    <t>-2032164040</t>
  </si>
  <si>
    <t>210200040</t>
  </si>
  <si>
    <t>Montáž svítidel žárovkových nástěnných s čidlem</t>
  </si>
  <si>
    <t>913196546</t>
  </si>
  <si>
    <t>210201020</t>
  </si>
  <si>
    <t>Montáž svítidel zářivkových bytových stropních přisazených 2 zdroje bez krytu</t>
  </si>
  <si>
    <t>-934285216</t>
  </si>
  <si>
    <t>210201025</t>
  </si>
  <si>
    <t>Montáž svítidel zářivkových bytových stropních přisazených 2 zdroje s krytem</t>
  </si>
  <si>
    <t>1748561851</t>
  </si>
  <si>
    <t>210201025.1</t>
  </si>
  <si>
    <t>-947820927</t>
  </si>
  <si>
    <t>210201073</t>
  </si>
  <si>
    <t>Montáž svítidel zářivkových průmyslových stropních přisazených 2 zdroje s krytem</t>
  </si>
  <si>
    <t>-1629662857</t>
  </si>
  <si>
    <t>210203003</t>
  </si>
  <si>
    <t>Montáž svítidel žárovkových bytových stropních přisazených 1 zdroj se sklem</t>
  </si>
  <si>
    <t>-925068685</t>
  </si>
  <si>
    <t>210203003.1</t>
  </si>
  <si>
    <t>-986707755</t>
  </si>
  <si>
    <t>210220020</t>
  </si>
  <si>
    <t>Montáž uzemňovacího vedení vodičů FeZn pomocí svorek v zemi páskou do 120 mm2 ve městské zástavbě</t>
  </si>
  <si>
    <t>-833857274</t>
  </si>
  <si>
    <t>210220022</t>
  </si>
  <si>
    <t>Montáž uzemňovacího vedení vodičů FeZn pomocí svorek v zemi drátem do 10 mm ve městské zástavbě</t>
  </si>
  <si>
    <t>-494687628</t>
  </si>
  <si>
    <t>210220101</t>
  </si>
  <si>
    <t>Montáž hromosvodného vedení svodových vodičů s podpěrami průměru do 10 mm</t>
  </si>
  <si>
    <t>-1125875859</t>
  </si>
  <si>
    <t>210220231</t>
  </si>
  <si>
    <t>Montáž tyčí jímacích délky do 3 m na stojan</t>
  </si>
  <si>
    <t>1614868261</t>
  </si>
  <si>
    <t>210220301</t>
  </si>
  <si>
    <t>Montáž svorek hromosvodných typu SS, SR 03 se 2 šrouby</t>
  </si>
  <si>
    <t>830579337</t>
  </si>
  <si>
    <t>210220301.1</t>
  </si>
  <si>
    <t>1905332822</t>
  </si>
  <si>
    <t>210220302</t>
  </si>
  <si>
    <t>Montáž svorek hromosvodných typu ST, SJ, SK, SZ, SR 01, 02 se 3 a více šrouby</t>
  </si>
  <si>
    <t>-1319464929</t>
  </si>
  <si>
    <t>210220302.1</t>
  </si>
  <si>
    <t>1806829797</t>
  </si>
  <si>
    <t>210220303</t>
  </si>
  <si>
    <t>Montáž svorek hromosvodných typu S0 na okapové žlaby</t>
  </si>
  <si>
    <t>730786997</t>
  </si>
  <si>
    <t>210220372</t>
  </si>
  <si>
    <t>Montáž ochranných prvků - úhelníků nebo trubek do zdiva</t>
  </si>
  <si>
    <t>-1998148196</t>
  </si>
  <si>
    <t>210220401</t>
  </si>
  <si>
    <t>Montáž vedení hromosvodné - štítků k označení svodů</t>
  </si>
  <si>
    <t>2103979204</t>
  </si>
  <si>
    <t>210280002</t>
  </si>
  <si>
    <t>Revize vč.vyhotovení revizní zprávy</t>
  </si>
  <si>
    <t>-2019676282</t>
  </si>
  <si>
    <t>210800005</t>
  </si>
  <si>
    <t>Montáž měděných vodičů CYY 10 mm2 pod omítku ve stěně</t>
  </si>
  <si>
    <t>437819963</t>
  </si>
  <si>
    <t>C21M001</t>
  </si>
  <si>
    <t>PPV</t>
  </si>
  <si>
    <t>-23334035</t>
  </si>
  <si>
    <t>C21M002</t>
  </si>
  <si>
    <t>Stavební přípomoce</t>
  </si>
  <si>
    <t>-1238824773</t>
  </si>
  <si>
    <t>C21M003</t>
  </si>
  <si>
    <t>Demontáž stávající elektroinstalace</t>
  </si>
  <si>
    <t>1795742524</t>
  </si>
  <si>
    <t>21-M mat</t>
  </si>
  <si>
    <t>Silnoproud - materiál</t>
  </si>
  <si>
    <t>341110300</t>
  </si>
  <si>
    <t>kabel silový s Cu jádrem CYKY 3Jx1,5 mm2</t>
  </si>
  <si>
    <t>-1478098296</t>
  </si>
  <si>
    <t>341110301</t>
  </si>
  <si>
    <t>kabel silový s Cu jádrem CYKY 3Ox1,5 mm2</t>
  </si>
  <si>
    <t>-1784093926</t>
  </si>
  <si>
    <t>341110900</t>
  </si>
  <si>
    <t>kabel silový s Cu jádrem CYKY 5x1,5 mm2</t>
  </si>
  <si>
    <t>420700673</t>
  </si>
  <si>
    <t>341110360</t>
  </si>
  <si>
    <t>kabel silový s Cu jádrem CYKY 3x2,5 mm2</t>
  </si>
  <si>
    <t>1377151480</t>
  </si>
  <si>
    <t>341110940</t>
  </si>
  <si>
    <t>kabel silový s Cu jádrem CYKY 5x2,5 mm2</t>
  </si>
  <si>
    <t>-2059418173</t>
  </si>
  <si>
    <t>341110980</t>
  </si>
  <si>
    <t>kabel silový s Cu jádrem CYKY 5x4 mm2</t>
  </si>
  <si>
    <t>-26060899</t>
  </si>
  <si>
    <t>341111000</t>
  </si>
  <si>
    <t>kabel silový s Cu jádrem CYKY 5x6 mm2</t>
  </si>
  <si>
    <t>1380269611</t>
  </si>
  <si>
    <t>341111005</t>
  </si>
  <si>
    <t>kabel silový s Cu jádrem CYKY 5x10 mm2</t>
  </si>
  <si>
    <t>-1336688018</t>
  </si>
  <si>
    <t>341110800</t>
  </si>
  <si>
    <t>kabel silový s Cu jádrem CYKY 4x16 mm2</t>
  </si>
  <si>
    <t>-1493069640</t>
  </si>
  <si>
    <t>341408460</t>
  </si>
  <si>
    <t>vodič izolovaný s Cu jádrem H07V-R 10 mm2</t>
  </si>
  <si>
    <t>926466478</t>
  </si>
  <si>
    <t>341408420</t>
  </si>
  <si>
    <t>vodič izolovaný s Cu jádrem H07V-R 4 mm2</t>
  </si>
  <si>
    <t>382130744</t>
  </si>
  <si>
    <t>345715115</t>
  </si>
  <si>
    <t>krabice přístrojová hluboká</t>
  </si>
  <si>
    <t>925123689</t>
  </si>
  <si>
    <t>345715190</t>
  </si>
  <si>
    <t>krabice univerzální odbočná s víčkem</t>
  </si>
  <si>
    <t>1973359127</t>
  </si>
  <si>
    <t>345715210</t>
  </si>
  <si>
    <t>krabice univerzální z PH KU 68/2-1903</t>
  </si>
  <si>
    <t>313599435</t>
  </si>
  <si>
    <t>345626960</t>
  </si>
  <si>
    <t>svorkovnice krabicová bezšroubová</t>
  </si>
  <si>
    <t>967146563</t>
  </si>
  <si>
    <t>345355150</t>
  </si>
  <si>
    <t>spínač jednopólový 10A</t>
  </si>
  <si>
    <t>-1695576294</t>
  </si>
  <si>
    <t>345355750</t>
  </si>
  <si>
    <t>spínač řazení 5 10A</t>
  </si>
  <si>
    <t>-141490140</t>
  </si>
  <si>
    <t>345355550</t>
  </si>
  <si>
    <t>spínač řazení 6 10A</t>
  </si>
  <si>
    <t>-2103126261</t>
  </si>
  <si>
    <t>345357130</t>
  </si>
  <si>
    <t>spínač řazení 7 10A</t>
  </si>
  <si>
    <t>-1592141395</t>
  </si>
  <si>
    <t>345354351</t>
  </si>
  <si>
    <t>tlačítkový ovladač zapínací 1/0 10A</t>
  </si>
  <si>
    <t>-914963797</t>
  </si>
  <si>
    <t>345357261</t>
  </si>
  <si>
    <t>spínač automatický se snímačem pohybu</t>
  </si>
  <si>
    <t>331921086</t>
  </si>
  <si>
    <t>345551030</t>
  </si>
  <si>
    <t>zásuvka 1násobná 16A</t>
  </si>
  <si>
    <t>-940518628</t>
  </si>
  <si>
    <t>345551230</t>
  </si>
  <si>
    <t>zásuvka 2násobná 16A</t>
  </si>
  <si>
    <t>-2025394406</t>
  </si>
  <si>
    <t>358112531</t>
  </si>
  <si>
    <t>zásuvka nástěnná 16 A, 400 V, 4pól.</t>
  </si>
  <si>
    <t>-378125060</t>
  </si>
  <si>
    <t>345714281</t>
  </si>
  <si>
    <t>svorkovnice HOP</t>
  </si>
  <si>
    <t>-1860061839</t>
  </si>
  <si>
    <t>348144371</t>
  </si>
  <si>
    <t>svítidlo bytové stropní přisazené zářivkové 2x28W</t>
  </si>
  <si>
    <t>307054330</t>
  </si>
  <si>
    <t>348144401</t>
  </si>
  <si>
    <t>svítidlo stropní přisazené zářivkové 2x54W</t>
  </si>
  <si>
    <t>-1972124367</t>
  </si>
  <si>
    <t>348144101</t>
  </si>
  <si>
    <t>svítidlo bytové stropní přisazené zářivkové s mřížkou 2x28W</t>
  </si>
  <si>
    <t>1134017001</t>
  </si>
  <si>
    <t>348331081</t>
  </si>
  <si>
    <t>svítidlo průmyslové zářivkové prachotěsné IP66, 2x49W</t>
  </si>
  <si>
    <t>1362702084</t>
  </si>
  <si>
    <t>348121101</t>
  </si>
  <si>
    <t>svítidlo LED 1x15W</t>
  </si>
  <si>
    <t>533348931</t>
  </si>
  <si>
    <t>348212751.01</t>
  </si>
  <si>
    <t>svítidlo bytové žárovkové IP 44, 60 W E27</t>
  </si>
  <si>
    <t>2056681844</t>
  </si>
  <si>
    <t>348212751</t>
  </si>
  <si>
    <t>svítidlo žárovkové nástěnné IP 44 s čidlem</t>
  </si>
  <si>
    <t>1672905046</t>
  </si>
  <si>
    <t>357131051</t>
  </si>
  <si>
    <t>rozvaděč RJ1 468x828x110 s náplní</t>
  </si>
  <si>
    <t>1118284419</t>
  </si>
  <si>
    <t>357131052</t>
  </si>
  <si>
    <t>rozvaděč RJ2 468x678x110 s náplní</t>
  </si>
  <si>
    <t>-1251519502</t>
  </si>
  <si>
    <t>357116461</t>
  </si>
  <si>
    <t>rozvaděč elektroměrový plastový RE 620x640x250 včetně náplně</t>
  </si>
  <si>
    <t>-1836415693</t>
  </si>
  <si>
    <t>354420620</t>
  </si>
  <si>
    <t>pás zemnící 30 x 4 mm FeZn</t>
  </si>
  <si>
    <t>710472208</t>
  </si>
  <si>
    <t>354419860</t>
  </si>
  <si>
    <t>svorka odbočovací a spojovací SR 2a pro pásek 30x4 mm    FeZn</t>
  </si>
  <si>
    <t>375943042</t>
  </si>
  <si>
    <t>354410730</t>
  </si>
  <si>
    <t>drát průměr 10 mm FeZn</t>
  </si>
  <si>
    <t>849624899</t>
  </si>
  <si>
    <t>354419960</t>
  </si>
  <si>
    <t>svorka odbočovací a spojovací SR 3 pro spojování kruhových a páskových vodičů    FeZn</t>
  </si>
  <si>
    <t>998385734</t>
  </si>
  <si>
    <t>354410720</t>
  </si>
  <si>
    <t>drát průměr 8 mm FeZn</t>
  </si>
  <si>
    <t>1508897106</t>
  </si>
  <si>
    <t>354415601</t>
  </si>
  <si>
    <t>podpěra vedení PV FeZn</t>
  </si>
  <si>
    <t>-1787337620</t>
  </si>
  <si>
    <t>354410610</t>
  </si>
  <si>
    <t>tyč jímací 2000 mm FeZn</t>
  </si>
  <si>
    <t>2037773714</t>
  </si>
  <si>
    <t>354418600</t>
  </si>
  <si>
    <t>svorka SJ k jímací tyči</t>
  </si>
  <si>
    <t>1515347069</t>
  </si>
  <si>
    <t>354421031</t>
  </si>
  <si>
    <t>stříška ochranná horní OSH FeZn</t>
  </si>
  <si>
    <t>-806229926</t>
  </si>
  <si>
    <t>354319381</t>
  </si>
  <si>
    <t>podložka gumová pod betonový podstavec PB19</t>
  </si>
  <si>
    <t>-2034098893</t>
  </si>
  <si>
    <t>354319382</t>
  </si>
  <si>
    <t>betonový podstavec PB19</t>
  </si>
  <si>
    <t>-995798400</t>
  </si>
  <si>
    <t>354418950</t>
  </si>
  <si>
    <t>svorka připojovací SP k připojení kovových částí</t>
  </si>
  <si>
    <t>-1742192091</t>
  </si>
  <si>
    <t>354418850</t>
  </si>
  <si>
    <t>svorka spojovací SS</t>
  </si>
  <si>
    <t>1743943232</t>
  </si>
  <si>
    <t>354419050</t>
  </si>
  <si>
    <t>svorka připojovací SO</t>
  </si>
  <si>
    <t>1421983726</t>
  </si>
  <si>
    <t>354419250</t>
  </si>
  <si>
    <t>svorka zkušební SZ</t>
  </si>
  <si>
    <t>593126262</t>
  </si>
  <si>
    <t>354418310</t>
  </si>
  <si>
    <t>úhelník ochranný OU 2.0 na ochranu svodu 2 m</t>
  </si>
  <si>
    <t>-2143533714</t>
  </si>
  <si>
    <t>354418360</t>
  </si>
  <si>
    <t>držák ochranného úhelníku DOU FeZn</t>
  </si>
  <si>
    <t>234234432</t>
  </si>
  <si>
    <t>354421101</t>
  </si>
  <si>
    <t>označovací štítek</t>
  </si>
  <si>
    <t>1014178833</t>
  </si>
  <si>
    <t>C21Mmat001</t>
  </si>
  <si>
    <t>Prořez</t>
  </si>
  <si>
    <t>1611825960</t>
  </si>
  <si>
    <t>C21Mmat002</t>
  </si>
  <si>
    <t>Podružný materiál</t>
  </si>
  <si>
    <t>-1568224816</t>
  </si>
  <si>
    <t>C21Mmat003</t>
  </si>
  <si>
    <t>381645867</t>
  </si>
  <si>
    <t>354418750</t>
  </si>
  <si>
    <t>svorka křížová SK</t>
  </si>
  <si>
    <t>-925566175</t>
  </si>
  <si>
    <t>22-M mtž</t>
  </si>
  <si>
    <t>Slaboproud - montážní práce</t>
  </si>
  <si>
    <t>210010002</t>
  </si>
  <si>
    <t>Montáž trubek plastových ohebných D 16 mm uložených pod omítku</t>
  </si>
  <si>
    <t>1633724871</t>
  </si>
  <si>
    <t>-479909649</t>
  </si>
  <si>
    <t>1918874909</t>
  </si>
  <si>
    <t>210280001.sl</t>
  </si>
  <si>
    <t>Revize</t>
  </si>
  <si>
    <t>-72863699</t>
  </si>
  <si>
    <t>210803514</t>
  </si>
  <si>
    <t>Montáž měděných koaxiálních kabelů VCEOY, VCCOY, VCCPY, VCEHSE, 75 Hz 5,6 mm2</t>
  </si>
  <si>
    <t>-601402545</t>
  </si>
  <si>
    <t>220270242</t>
  </si>
  <si>
    <t>Montáž vodič sdělovací izolovaný uložený do trubkovodu nebo lišty U do 4 x 0,8 mm</t>
  </si>
  <si>
    <t>1995545978</t>
  </si>
  <si>
    <t>220280221</t>
  </si>
  <si>
    <t>Montáž kabely bytové uložené  v trubkách nebo lištách  SYKFY 5 x 2 x 0,5 mm</t>
  </si>
  <si>
    <t>314697148</t>
  </si>
  <si>
    <t>220280221.1</t>
  </si>
  <si>
    <t>1603302674</t>
  </si>
  <si>
    <t>220280221.2</t>
  </si>
  <si>
    <t>516244379</t>
  </si>
  <si>
    <t>220280222</t>
  </si>
  <si>
    <t>Montáž kabely bytové uložené  v trubkách nebo lištách  SYKFY 10 x 2 x 0,5 mm</t>
  </si>
  <si>
    <t>-1341560650</t>
  </si>
  <si>
    <t>220301203.01</t>
  </si>
  <si>
    <t>Montáž zásuvka telefonní / datové včetně zapojení</t>
  </si>
  <si>
    <t>-62350935</t>
  </si>
  <si>
    <t>220301301</t>
  </si>
  <si>
    <t>Montáž anténní zásuvky</t>
  </si>
  <si>
    <t>1090338432</t>
  </si>
  <si>
    <t>22037045</t>
  </si>
  <si>
    <t>Montáž konzoly evakuačního mikrofonu se samplerem</t>
  </si>
  <si>
    <t>-1167446148</t>
  </si>
  <si>
    <t>220370460</t>
  </si>
  <si>
    <t>Montáž kompaktní jednotky evakuačního rozhlasu</t>
  </si>
  <si>
    <t>-1440349442</t>
  </si>
  <si>
    <t>220370535.01</t>
  </si>
  <si>
    <t>Montáž reproduktoru evakuačního rozhlasu včetně uchycení a zapojení</t>
  </si>
  <si>
    <t>-295242487</t>
  </si>
  <si>
    <t>220490847.01</t>
  </si>
  <si>
    <t>Montáž komunikační zásuvky</t>
  </si>
  <si>
    <t>-42812429</t>
  </si>
  <si>
    <t>74751114</t>
  </si>
  <si>
    <t>Montáž vstupní jednotky videotelefonu</t>
  </si>
  <si>
    <t>1865893029</t>
  </si>
  <si>
    <t>747512150</t>
  </si>
  <si>
    <t>Montáž domácí videotelefon se zapojením vodičů</t>
  </si>
  <si>
    <t>-2066412121</t>
  </si>
  <si>
    <t>C22M001</t>
  </si>
  <si>
    <t>Montáž anténní soustavy</t>
  </si>
  <si>
    <t>-978678733</t>
  </si>
  <si>
    <t>C22M002</t>
  </si>
  <si>
    <t>1605070468</t>
  </si>
  <si>
    <t>C22M003</t>
  </si>
  <si>
    <t>-1766412730</t>
  </si>
  <si>
    <t>22-M mat</t>
  </si>
  <si>
    <t>Slaboproud - materiál</t>
  </si>
  <si>
    <t>-1037882461</t>
  </si>
  <si>
    <t>669546770</t>
  </si>
  <si>
    <t>345710621</t>
  </si>
  <si>
    <t>trubka elektroinstalační ohebná d 16 mm mechanická odolnost 320 N</t>
  </si>
  <si>
    <t>-42639541</t>
  </si>
  <si>
    <t>341210440</t>
  </si>
  <si>
    <t>kabel sdělovací s Cu jádrem SYKFY 2x2x0,5 mm</t>
  </si>
  <si>
    <t>1348838394</t>
  </si>
  <si>
    <t>341210500</t>
  </si>
  <si>
    <t>kabel sdělovací s Cu jádrem SYKFY 5x2x0,5 mm</t>
  </si>
  <si>
    <t>-2099423703</t>
  </si>
  <si>
    <t>341210560</t>
  </si>
  <si>
    <t>kabel sdělovací s Cu jádrem SYKFY 10x2x0,5 mm S</t>
  </si>
  <si>
    <t>1447761390</t>
  </si>
  <si>
    <t>341210505</t>
  </si>
  <si>
    <t>kabel FTP CAT 5E</t>
  </si>
  <si>
    <t>-172875141</t>
  </si>
  <si>
    <t>341216025</t>
  </si>
  <si>
    <t>kabel koaxiální</t>
  </si>
  <si>
    <t>-1391392120</t>
  </si>
  <si>
    <t>341405631</t>
  </si>
  <si>
    <t>reproduktorový kabel požárně odolný 2x1,5</t>
  </si>
  <si>
    <t>1860064128</t>
  </si>
  <si>
    <t>382261005</t>
  </si>
  <si>
    <t>domácí videotelefon</t>
  </si>
  <si>
    <t>1902787490</t>
  </si>
  <si>
    <t>382261071</t>
  </si>
  <si>
    <t>vstupní jednotka domácího videotelefonu</t>
  </si>
  <si>
    <t>-585589839</t>
  </si>
  <si>
    <t>374512230</t>
  </si>
  <si>
    <t>zásuvka anténní</t>
  </si>
  <si>
    <t>328062970</t>
  </si>
  <si>
    <t>374512431</t>
  </si>
  <si>
    <t>zásuvka komunikační</t>
  </si>
  <si>
    <t>-81872423</t>
  </si>
  <si>
    <t>374512330</t>
  </si>
  <si>
    <t>zásuvka telefonní</t>
  </si>
  <si>
    <t>1774250614</t>
  </si>
  <si>
    <t>C22Mmat001</t>
  </si>
  <si>
    <t>reproduktor evakuačního rozhlasu</t>
  </si>
  <si>
    <t>400336772</t>
  </si>
  <si>
    <t>C22Mmat002</t>
  </si>
  <si>
    <t>kompaktní jednotka evakuačního rozhlasu</t>
  </si>
  <si>
    <t>692326053</t>
  </si>
  <si>
    <t>C22Mmat003</t>
  </si>
  <si>
    <t>konzola evakuačního mikrofonu se samplerem</t>
  </si>
  <si>
    <t>-338449781</t>
  </si>
  <si>
    <t>C22Mmat004</t>
  </si>
  <si>
    <t>anténní soustava</t>
  </si>
  <si>
    <t>-328416492</t>
  </si>
  <si>
    <t>C22Mmat005</t>
  </si>
  <si>
    <t>-1687083797</t>
  </si>
  <si>
    <t>C22Mmat006</t>
  </si>
  <si>
    <t>-972995836</t>
  </si>
  <si>
    <t>C22Mmat007</t>
  </si>
  <si>
    <t>-2128976103</t>
  </si>
  <si>
    <t>460150143</t>
  </si>
  <si>
    <t>Hloubení kabelových zapažených i nezapažených rýh ručně š 35 cm, hl 60 cm, v hornině tř 3</t>
  </si>
  <si>
    <t>-222571190</t>
  </si>
  <si>
    <t>460560143</t>
  </si>
  <si>
    <t>Zásyp rýh ručně šířky 35 cm, hloubky 60 cm, z horniny třídy 3</t>
  </si>
  <si>
    <t>452735039</t>
  </si>
  <si>
    <t>460620013</t>
  </si>
  <si>
    <t>Provizorní úprava terénu se zhutněním, v hornině tř 3</t>
  </si>
  <si>
    <t>-348958048</t>
  </si>
  <si>
    <t>060 - Vedlejší rozpočtové náklady</t>
  </si>
  <si>
    <t>VRN - Vedlejší rozpočtové náklady</t>
  </si>
  <si>
    <t>VRN</t>
  </si>
  <si>
    <t>VRN - 010</t>
  </si>
  <si>
    <t>Zařízení staveniště</t>
  </si>
  <si>
    <t>KČ</t>
  </si>
  <si>
    <t>-1978029477</t>
  </si>
  <si>
    <t>VRN - 020</t>
  </si>
  <si>
    <t>Dokumentace skutečného provedení stavby</t>
  </si>
  <si>
    <t>1115067848</t>
  </si>
  <si>
    <t>VRN - 030</t>
  </si>
  <si>
    <t>Geodetické zaměřrní stavby</t>
  </si>
  <si>
    <t>868789244</t>
  </si>
  <si>
    <t>VRN - 040</t>
  </si>
  <si>
    <t>-104475850</t>
  </si>
  <si>
    <t>VRN - 050</t>
  </si>
  <si>
    <t>Opatření pro zajištění bezpečného provozu MŠ v souběhu se stavebními pracemi</t>
  </si>
  <si>
    <t>-228714137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</si>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</sst>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80008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color rgb="FF800080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left" vertical="center"/>
    </xf>
    <xf numFmtId="0" fontId="12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horizontal="left" vertical="center"/>
    </xf>
    <xf numFmtId="0" fontId="14" fillId="3" borderId="0" xfId="1" applyFont="1" applyFill="1" applyAlignment="1" applyProtection="1">
      <alignment vertical="center"/>
    </xf>
    <xf numFmtId="0" fontId="45" fillId="3" borderId="0" xfId="1" applyFill="1"/>
    <xf numFmtId="0" fontId="0" fillId="3" borderId="0" xfId="0" applyFill="1"/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2" fillId="0" borderId="18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9" fillId="0" borderId="18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9" fillId="0" borderId="23" xfId="0" applyNumberFormat="1" applyFont="1" applyBorder="1" applyAlignment="1" applyProtection="1">
      <alignment vertical="center"/>
    </xf>
    <xf numFmtId="4" fontId="29" fillId="0" borderId="24" xfId="0" applyNumberFormat="1" applyFont="1" applyBorder="1" applyAlignment="1" applyProtection="1">
      <alignment vertical="center"/>
    </xf>
    <xf numFmtId="166" fontId="29" fillId="0" borderId="24" xfId="0" applyNumberFormat="1" applyFont="1" applyBorder="1" applyAlignment="1" applyProtection="1">
      <alignment vertical="center"/>
    </xf>
    <xf numFmtId="4" fontId="29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30" fillId="3" borderId="0" xfId="1" applyFont="1" applyFill="1" applyAlignment="1">
      <alignment vertical="center"/>
    </xf>
    <xf numFmtId="0" fontId="12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3" fillId="0" borderId="16" xfId="0" applyNumberFormat="1" applyFont="1" applyBorder="1" applyAlignment="1" applyProtection="1"/>
    <xf numFmtId="166" fontId="33" fillId="0" borderId="17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167" fontId="8" fillId="0" borderId="0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36" fillId="0" borderId="28" xfId="0" applyFont="1" applyBorder="1" applyAlignment="1" applyProtection="1">
      <alignment horizontal="center" vertical="center"/>
    </xf>
    <xf numFmtId="49" fontId="36" fillId="0" borderId="28" xfId="0" applyNumberFormat="1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center" vertical="center" wrapText="1"/>
    </xf>
    <xf numFmtId="167" fontId="36" fillId="0" borderId="28" xfId="0" applyNumberFormat="1" applyFont="1" applyBorder="1" applyAlignment="1" applyProtection="1">
      <alignment vertical="center"/>
    </xf>
    <xf numFmtId="4" fontId="36" fillId="4" borderId="28" xfId="0" applyNumberFormat="1" applyFont="1" applyFill="1" applyBorder="1" applyAlignment="1" applyProtection="1">
      <alignment vertical="center"/>
      <protection locked="0"/>
    </xf>
    <xf numFmtId="4" fontId="36" fillId="0" borderId="28" xfId="0" applyNumberFormat="1" applyFont="1" applyBorder="1" applyAlignment="1" applyProtection="1">
      <alignment vertical="center"/>
    </xf>
    <xf numFmtId="0" fontId="36" fillId="0" borderId="5" xfId="0" applyFont="1" applyBorder="1" applyAlignment="1">
      <alignment vertical="center"/>
    </xf>
    <xf numFmtId="0" fontId="36" fillId="4" borderId="28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167" fontId="0" fillId="4" borderId="28" xfId="0" applyNumberFormat="1" applyFont="1" applyFill="1" applyBorder="1" applyAlignment="1" applyProtection="1">
      <alignment vertical="center"/>
      <protection locked="0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/>
    </xf>
    <xf numFmtId="4" fontId="5" fillId="0" borderId="0" xfId="0" applyNumberFormat="1" applyFont="1" applyBorder="1" applyAlignment="1" applyProtection="1"/>
    <xf numFmtId="0" fontId="0" fillId="0" borderId="0" xfId="0" applyAlignment="1" applyProtection="1">
      <alignment vertical="top"/>
      <protection locked="0"/>
    </xf>
    <xf numFmtId="0" fontId="38" fillId="0" borderId="29" xfId="0" applyFont="1" applyBorder="1" applyAlignment="1" applyProtection="1">
      <alignment vertical="center" wrapText="1"/>
      <protection locked="0"/>
    </xf>
    <xf numFmtId="0" fontId="38" fillId="0" borderId="30" xfId="0" applyFont="1" applyBorder="1" applyAlignment="1" applyProtection="1">
      <alignment vertical="center" wrapText="1"/>
      <protection locked="0"/>
    </xf>
    <xf numFmtId="0" fontId="38" fillId="0" borderId="31" xfId="0" applyFont="1" applyBorder="1" applyAlignment="1" applyProtection="1">
      <alignment vertical="center" wrapText="1"/>
      <protection locked="0"/>
    </xf>
    <xf numFmtId="0" fontId="38" fillId="0" borderId="32" xfId="0" applyFont="1" applyBorder="1" applyAlignment="1" applyProtection="1">
      <alignment horizontal="center" vertical="center" wrapText="1"/>
      <protection locked="0"/>
    </xf>
    <xf numFmtId="0" fontId="38" fillId="0" borderId="33" xfId="0" applyFont="1" applyBorder="1" applyAlignment="1" applyProtection="1">
      <alignment horizontal="center" vertical="center" wrapText="1"/>
      <protection locked="0"/>
    </xf>
    <xf numFmtId="0" fontId="38" fillId="0" borderId="32" xfId="0" applyFont="1" applyBorder="1" applyAlignment="1" applyProtection="1">
      <alignment vertical="center" wrapText="1"/>
      <protection locked="0"/>
    </xf>
    <xf numFmtId="0" fontId="38" fillId="0" borderId="33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49" fontId="41" fillId="0" borderId="1" xfId="0" applyNumberFormat="1" applyFont="1" applyBorder="1" applyAlignment="1" applyProtection="1">
      <alignment vertical="center" wrapText="1"/>
      <protection locked="0"/>
    </xf>
    <xf numFmtId="0" fontId="38" fillId="0" borderId="35" xfId="0" applyFont="1" applyBorder="1" applyAlignment="1" applyProtection="1">
      <alignment vertical="center" wrapText="1"/>
      <protection locked="0"/>
    </xf>
    <xf numFmtId="0" fontId="42" fillId="0" borderId="34" xfId="0" applyFont="1" applyBorder="1" applyAlignment="1" applyProtection="1">
      <alignment vertical="center" wrapText="1"/>
      <protection locked="0"/>
    </xf>
    <xf numFmtId="0" fontId="38" fillId="0" borderId="36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top"/>
      <protection locked="0"/>
    </xf>
    <xf numFmtId="0" fontId="38" fillId="0" borderId="0" xfId="0" applyFont="1" applyAlignment="1" applyProtection="1">
      <alignment vertical="top"/>
      <protection locked="0"/>
    </xf>
    <xf numFmtId="0" fontId="38" fillId="0" borderId="29" xfId="0" applyFont="1" applyBorder="1" applyAlignment="1" applyProtection="1">
      <alignment horizontal="left" vertical="center"/>
      <protection locked="0"/>
    </xf>
    <xf numFmtId="0" fontId="38" fillId="0" borderId="30" xfId="0" applyFont="1" applyBorder="1" applyAlignment="1" applyProtection="1">
      <alignment horizontal="left" vertical="center"/>
      <protection locked="0"/>
    </xf>
    <xf numFmtId="0" fontId="38" fillId="0" borderId="31" xfId="0" applyFont="1" applyBorder="1" applyAlignment="1" applyProtection="1">
      <alignment horizontal="left" vertical="center"/>
      <protection locked="0"/>
    </xf>
    <xf numFmtId="0" fontId="38" fillId="0" borderId="32" xfId="0" applyFont="1" applyBorder="1" applyAlignment="1" applyProtection="1">
      <alignment horizontal="left" vertical="center"/>
      <protection locked="0"/>
    </xf>
    <xf numFmtId="0" fontId="38" fillId="0" borderId="33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center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left" vertical="center"/>
      <protection locked="0"/>
    </xf>
    <xf numFmtId="0" fontId="41" fillId="2" borderId="1" xfId="0" applyFont="1" applyFill="1" applyBorder="1" applyAlignment="1" applyProtection="1">
      <alignment horizontal="left" vertical="center"/>
      <protection locked="0"/>
    </xf>
    <xf numFmtId="0" fontId="41" fillId="2" borderId="1" xfId="0" applyFont="1" applyFill="1" applyBorder="1" applyAlignment="1" applyProtection="1">
      <alignment horizontal="center" vertical="center"/>
      <protection locked="0"/>
    </xf>
    <xf numFmtId="0" fontId="38" fillId="0" borderId="35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38" fillId="0" borderId="36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38" fillId="0" borderId="29" xfId="0" applyFont="1" applyBorder="1" applyAlignment="1" applyProtection="1">
      <alignment horizontal="left" vertical="center" wrapText="1"/>
      <protection locked="0"/>
    </xf>
    <xf numFmtId="0" fontId="38" fillId="0" borderId="30" xfId="0" applyFont="1" applyBorder="1" applyAlignment="1" applyProtection="1">
      <alignment horizontal="left" vertical="center" wrapText="1"/>
      <protection locked="0"/>
    </xf>
    <xf numFmtId="0" fontId="38" fillId="0" borderId="31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horizontal="left" vertical="center" wrapText="1"/>
      <protection locked="0"/>
    </xf>
    <xf numFmtId="0" fontId="43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/>
      <protection locked="0"/>
    </xf>
    <xf numFmtId="0" fontId="41" fillId="0" borderId="35" xfId="0" applyFont="1" applyBorder="1" applyAlignment="1" applyProtection="1">
      <alignment horizontal="left" vertical="center" wrapText="1"/>
      <protection locked="0"/>
    </xf>
    <xf numFmtId="0" fontId="41" fillId="0" borderId="34" xfId="0" applyFont="1" applyBorder="1" applyAlignment="1" applyProtection="1">
      <alignment horizontal="left" vertical="center" wrapText="1"/>
      <protection locked="0"/>
    </xf>
    <xf numFmtId="0" fontId="41" fillId="0" borderId="36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1" fillId="0" borderId="1" xfId="0" applyFont="1" applyBorder="1" applyAlignment="1" applyProtection="1">
      <alignment horizontal="center" vertical="top"/>
      <protection locked="0"/>
    </xf>
    <xf numFmtId="0" fontId="41" fillId="0" borderId="35" xfId="0" applyFont="1" applyBorder="1" applyAlignment="1" applyProtection="1">
      <alignment horizontal="left" vertical="center"/>
      <protection locked="0"/>
    </xf>
    <xf numFmtId="0" fontId="41" fillId="0" borderId="36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0" fillId="0" borderId="1" xfId="0" applyFont="1" applyBorder="1" applyAlignment="1" applyProtection="1">
      <alignment vertical="center"/>
      <protection locked="0"/>
    </xf>
    <xf numFmtId="0" fontId="43" fillId="0" borderId="34" xfId="0" applyFont="1" applyBorder="1" applyAlignment="1" applyProtection="1">
      <alignment vertical="center"/>
      <protection locked="0"/>
    </xf>
    <xf numFmtId="0" fontId="40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1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0" fillId="0" borderId="34" xfId="0" applyFont="1" applyBorder="1" applyAlignment="1" applyProtection="1">
      <alignment horizontal="left"/>
      <protection locked="0"/>
    </xf>
    <xf numFmtId="0" fontId="43" fillId="0" borderId="34" xfId="0" applyFont="1" applyBorder="1" applyAlignment="1" applyProtection="1">
      <protection locked="0"/>
    </xf>
    <xf numFmtId="0" fontId="38" fillId="0" borderId="32" xfId="0" applyFont="1" applyBorder="1" applyAlignment="1" applyProtection="1">
      <alignment vertical="top"/>
      <protection locked="0"/>
    </xf>
    <xf numFmtId="0" fontId="38" fillId="0" borderId="33" xfId="0" applyFont="1" applyBorder="1" applyAlignment="1" applyProtection="1">
      <alignment vertical="top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left" vertical="top"/>
      <protection locked="0"/>
    </xf>
    <xf numFmtId="0" fontId="38" fillId="0" borderId="35" xfId="0" applyFont="1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vertical="top"/>
      <protection locked="0"/>
    </xf>
    <xf numFmtId="0" fontId="38" fillId="0" borderId="36" xfId="0" applyFont="1" applyBorder="1" applyAlignment="1" applyProtection="1">
      <alignment vertical="top"/>
      <protection locked="0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0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8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0" fillId="3" borderId="0" xfId="1" applyFont="1" applyFill="1" applyAlignment="1">
      <alignment vertical="center"/>
    </xf>
    <xf numFmtId="0" fontId="41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0" fillId="0" borderId="34" xfId="0" applyFont="1" applyBorder="1" applyAlignment="1" applyProtection="1">
      <alignment horizontal="left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49" fontId="41" fillId="0" borderId="1" xfId="0" applyNumberFormat="1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0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9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6</v>
      </c>
      <c r="BV1" s="21" t="s">
        <v>7</v>
      </c>
    </row>
    <row r="2" spans="1:74" ht="36.950000000000003" customHeight="1">
      <c r="AR2" s="362"/>
      <c r="AS2" s="362"/>
      <c r="AT2" s="362"/>
      <c r="AU2" s="362"/>
      <c r="AV2" s="362"/>
      <c r="AW2" s="362"/>
      <c r="AX2" s="362"/>
      <c r="AY2" s="362"/>
      <c r="AZ2" s="362"/>
      <c r="BA2" s="362"/>
      <c r="BB2" s="362"/>
      <c r="BC2" s="362"/>
      <c r="BD2" s="362"/>
      <c r="BE2" s="362"/>
      <c r="BS2" s="22" t="s">
        <v>8</v>
      </c>
      <c r="BT2" s="22" t="s">
        <v>9</v>
      </c>
    </row>
    <row r="3" spans="1:74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10</v>
      </c>
      <c r="BT3" s="22" t="s">
        <v>11</v>
      </c>
    </row>
    <row r="4" spans="1:74" ht="36.950000000000003" customHeight="1">
      <c r="B4" s="26"/>
      <c r="C4" s="27"/>
      <c r="D4" s="28" t="s">
        <v>12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9"/>
      <c r="AS4" s="30" t="s">
        <v>13</v>
      </c>
      <c r="BE4" s="31" t="s">
        <v>14</v>
      </c>
      <c r="BS4" s="22" t="s">
        <v>15</v>
      </c>
    </row>
    <row r="5" spans="1:74" ht="14.45" customHeight="1">
      <c r="B5" s="26"/>
      <c r="C5" s="27"/>
      <c r="D5" s="32" t="s">
        <v>16</v>
      </c>
      <c r="E5" s="27"/>
      <c r="F5" s="27"/>
      <c r="G5" s="27"/>
      <c r="H5" s="27"/>
      <c r="I5" s="27"/>
      <c r="J5" s="27"/>
      <c r="K5" s="327" t="s">
        <v>17</v>
      </c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27"/>
      <c r="AQ5" s="29"/>
      <c r="BE5" s="325" t="s">
        <v>18</v>
      </c>
      <c r="BS5" s="22" t="s">
        <v>19</v>
      </c>
    </row>
    <row r="6" spans="1:74" ht="36.950000000000003" customHeight="1">
      <c r="B6" s="26"/>
      <c r="C6" s="27"/>
      <c r="D6" s="34" t="s">
        <v>20</v>
      </c>
      <c r="E6" s="27"/>
      <c r="F6" s="27"/>
      <c r="G6" s="27"/>
      <c r="H6" s="27"/>
      <c r="I6" s="27"/>
      <c r="J6" s="27"/>
      <c r="K6" s="329" t="s">
        <v>21</v>
      </c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27"/>
      <c r="AQ6" s="29"/>
      <c r="BE6" s="326"/>
      <c r="BS6" s="22" t="s">
        <v>8</v>
      </c>
    </row>
    <row r="7" spans="1:74" ht="14.45" customHeight="1">
      <c r="B7" s="26"/>
      <c r="C7" s="27"/>
      <c r="D7" s="35" t="s">
        <v>22</v>
      </c>
      <c r="E7" s="27"/>
      <c r="F7" s="27"/>
      <c r="G7" s="27"/>
      <c r="H7" s="27"/>
      <c r="I7" s="27"/>
      <c r="J7" s="27"/>
      <c r="K7" s="33" t="s">
        <v>23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5" t="s">
        <v>24</v>
      </c>
      <c r="AL7" s="27"/>
      <c r="AM7" s="27"/>
      <c r="AN7" s="33" t="s">
        <v>23</v>
      </c>
      <c r="AO7" s="27"/>
      <c r="AP7" s="27"/>
      <c r="AQ7" s="29"/>
      <c r="BE7" s="326"/>
      <c r="BS7" s="22" t="s">
        <v>10</v>
      </c>
    </row>
    <row r="8" spans="1:74" ht="14.45" customHeight="1">
      <c r="B8" s="26"/>
      <c r="C8" s="27"/>
      <c r="D8" s="35" t="s">
        <v>25</v>
      </c>
      <c r="E8" s="27"/>
      <c r="F8" s="27"/>
      <c r="G8" s="27"/>
      <c r="H8" s="27"/>
      <c r="I8" s="27"/>
      <c r="J8" s="27"/>
      <c r="K8" s="33" t="s">
        <v>26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5" t="s">
        <v>27</v>
      </c>
      <c r="AL8" s="27"/>
      <c r="AM8" s="27"/>
      <c r="AN8" s="36" t="s">
        <v>28</v>
      </c>
      <c r="AO8" s="27"/>
      <c r="AP8" s="27"/>
      <c r="AQ8" s="29"/>
      <c r="BE8" s="326"/>
      <c r="BS8" s="22" t="s">
        <v>29</v>
      </c>
    </row>
    <row r="9" spans="1:74" ht="14.45" customHeight="1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9"/>
      <c r="BE9" s="326"/>
      <c r="BS9" s="22" t="s">
        <v>30</v>
      </c>
    </row>
    <row r="10" spans="1:74" ht="14.45" customHeight="1">
      <c r="B10" s="26"/>
      <c r="C10" s="27"/>
      <c r="D10" s="35" t="s">
        <v>31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5" t="s">
        <v>32</v>
      </c>
      <c r="AL10" s="27"/>
      <c r="AM10" s="27"/>
      <c r="AN10" s="33" t="s">
        <v>23</v>
      </c>
      <c r="AO10" s="27"/>
      <c r="AP10" s="27"/>
      <c r="AQ10" s="29"/>
      <c r="BE10" s="326"/>
      <c r="BS10" s="22" t="s">
        <v>8</v>
      </c>
    </row>
    <row r="11" spans="1:74" ht="18.399999999999999" customHeight="1">
      <c r="B11" s="26"/>
      <c r="C11" s="27"/>
      <c r="D11" s="27"/>
      <c r="E11" s="33" t="s">
        <v>33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5" t="s">
        <v>34</v>
      </c>
      <c r="AL11" s="27"/>
      <c r="AM11" s="27"/>
      <c r="AN11" s="33" t="s">
        <v>23</v>
      </c>
      <c r="AO11" s="27"/>
      <c r="AP11" s="27"/>
      <c r="AQ11" s="29"/>
      <c r="BE11" s="326"/>
      <c r="BS11" s="22" t="s">
        <v>8</v>
      </c>
    </row>
    <row r="12" spans="1:74" ht="6.95" customHeight="1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9"/>
      <c r="BE12" s="326"/>
      <c r="BS12" s="22" t="s">
        <v>8</v>
      </c>
    </row>
    <row r="13" spans="1:74" ht="14.45" customHeight="1">
      <c r="B13" s="26"/>
      <c r="C13" s="27"/>
      <c r="D13" s="35" t="s">
        <v>35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5" t="s">
        <v>32</v>
      </c>
      <c r="AL13" s="27"/>
      <c r="AM13" s="27"/>
      <c r="AN13" s="37" t="s">
        <v>36</v>
      </c>
      <c r="AO13" s="27"/>
      <c r="AP13" s="27"/>
      <c r="AQ13" s="29"/>
      <c r="BE13" s="326"/>
      <c r="BS13" s="22" t="s">
        <v>8</v>
      </c>
    </row>
    <row r="14" spans="1:74">
      <c r="B14" s="26"/>
      <c r="C14" s="27"/>
      <c r="D14" s="27"/>
      <c r="E14" s="330" t="s">
        <v>36</v>
      </c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35" t="s">
        <v>34</v>
      </c>
      <c r="AL14" s="27"/>
      <c r="AM14" s="27"/>
      <c r="AN14" s="37" t="s">
        <v>36</v>
      </c>
      <c r="AO14" s="27"/>
      <c r="AP14" s="27"/>
      <c r="AQ14" s="29"/>
      <c r="BE14" s="326"/>
      <c r="BS14" s="22" t="s">
        <v>8</v>
      </c>
    </row>
    <row r="15" spans="1:74" ht="6.95" customHeight="1"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9"/>
      <c r="BE15" s="326"/>
      <c r="BS15" s="22" t="s">
        <v>37</v>
      </c>
    </row>
    <row r="16" spans="1:74" ht="14.45" customHeight="1">
      <c r="B16" s="26"/>
      <c r="C16" s="27"/>
      <c r="D16" s="35" t="s">
        <v>38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5" t="s">
        <v>32</v>
      </c>
      <c r="AL16" s="27"/>
      <c r="AM16" s="27"/>
      <c r="AN16" s="33" t="s">
        <v>23</v>
      </c>
      <c r="AO16" s="27"/>
      <c r="AP16" s="27"/>
      <c r="AQ16" s="29"/>
      <c r="BE16" s="326"/>
      <c r="BS16" s="22" t="s">
        <v>6</v>
      </c>
    </row>
    <row r="17" spans="2:71" ht="18.399999999999999" customHeight="1">
      <c r="B17" s="26"/>
      <c r="C17" s="27"/>
      <c r="D17" s="27"/>
      <c r="E17" s="33" t="s">
        <v>39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5" t="s">
        <v>34</v>
      </c>
      <c r="AL17" s="27"/>
      <c r="AM17" s="27"/>
      <c r="AN17" s="33" t="s">
        <v>23</v>
      </c>
      <c r="AO17" s="27"/>
      <c r="AP17" s="27"/>
      <c r="AQ17" s="29"/>
      <c r="BE17" s="326"/>
      <c r="BS17" s="22" t="s">
        <v>37</v>
      </c>
    </row>
    <row r="18" spans="2:71" ht="6.95" customHeight="1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9"/>
      <c r="BE18" s="326"/>
      <c r="BS18" s="22" t="s">
        <v>19</v>
      </c>
    </row>
    <row r="19" spans="2:71" ht="14.45" customHeight="1">
      <c r="B19" s="26"/>
      <c r="C19" s="27"/>
      <c r="D19" s="35" t="s">
        <v>40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9"/>
      <c r="BE19" s="326"/>
      <c r="BS19" s="22" t="s">
        <v>19</v>
      </c>
    </row>
    <row r="20" spans="2:71" ht="22.5" customHeight="1">
      <c r="B20" s="26"/>
      <c r="C20" s="27"/>
      <c r="D20" s="27"/>
      <c r="E20" s="332" t="s">
        <v>23</v>
      </c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27"/>
      <c r="AP20" s="27"/>
      <c r="AQ20" s="29"/>
      <c r="BE20" s="326"/>
      <c r="BS20" s="22" t="s">
        <v>37</v>
      </c>
    </row>
    <row r="21" spans="2:71" ht="6.95" customHeight="1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9"/>
      <c r="BE21" s="326"/>
    </row>
    <row r="22" spans="2:71" ht="6.95" customHeight="1">
      <c r="B22" s="26"/>
      <c r="C22" s="2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27"/>
      <c r="AQ22" s="29"/>
      <c r="BE22" s="326"/>
    </row>
    <row r="23" spans="2:71" s="1" customFormat="1" ht="25.9" customHeight="1">
      <c r="B23" s="39"/>
      <c r="C23" s="40"/>
      <c r="D23" s="41" t="s">
        <v>41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33">
        <f>ROUND(AG51,2)</f>
        <v>0</v>
      </c>
      <c r="AL23" s="334"/>
      <c r="AM23" s="334"/>
      <c r="AN23" s="334"/>
      <c r="AO23" s="334"/>
      <c r="AP23" s="40"/>
      <c r="AQ23" s="43"/>
      <c r="BE23" s="326"/>
    </row>
    <row r="24" spans="2:71" s="1" customFormat="1" ht="6.95" customHeight="1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BE24" s="326"/>
    </row>
    <row r="25" spans="2:71" s="1" customFormat="1" ht="13.5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335" t="s">
        <v>42</v>
      </c>
      <c r="M25" s="335"/>
      <c r="N25" s="335"/>
      <c r="O25" s="335"/>
      <c r="P25" s="40"/>
      <c r="Q25" s="40"/>
      <c r="R25" s="40"/>
      <c r="S25" s="40"/>
      <c r="T25" s="40"/>
      <c r="U25" s="40"/>
      <c r="V25" s="40"/>
      <c r="W25" s="335" t="s">
        <v>43</v>
      </c>
      <c r="X25" s="335"/>
      <c r="Y25" s="335"/>
      <c r="Z25" s="335"/>
      <c r="AA25" s="335"/>
      <c r="AB25" s="335"/>
      <c r="AC25" s="335"/>
      <c r="AD25" s="335"/>
      <c r="AE25" s="335"/>
      <c r="AF25" s="40"/>
      <c r="AG25" s="40"/>
      <c r="AH25" s="40"/>
      <c r="AI25" s="40"/>
      <c r="AJ25" s="40"/>
      <c r="AK25" s="335" t="s">
        <v>44</v>
      </c>
      <c r="AL25" s="335"/>
      <c r="AM25" s="335"/>
      <c r="AN25" s="335"/>
      <c r="AO25" s="335"/>
      <c r="AP25" s="40"/>
      <c r="AQ25" s="43"/>
      <c r="BE25" s="326"/>
    </row>
    <row r="26" spans="2:71" s="2" customFormat="1" ht="14.45" customHeight="1">
      <c r="B26" s="45"/>
      <c r="C26" s="46"/>
      <c r="D26" s="47" t="s">
        <v>45</v>
      </c>
      <c r="E26" s="46"/>
      <c r="F26" s="47" t="s">
        <v>46</v>
      </c>
      <c r="G26" s="46"/>
      <c r="H26" s="46"/>
      <c r="I26" s="46"/>
      <c r="J26" s="46"/>
      <c r="K26" s="46"/>
      <c r="L26" s="336">
        <v>0.21</v>
      </c>
      <c r="M26" s="337"/>
      <c r="N26" s="337"/>
      <c r="O26" s="337"/>
      <c r="P26" s="46"/>
      <c r="Q26" s="46"/>
      <c r="R26" s="46"/>
      <c r="S26" s="46"/>
      <c r="T26" s="46"/>
      <c r="U26" s="46"/>
      <c r="V26" s="46"/>
      <c r="W26" s="338">
        <f>ROUND(AZ51,2)</f>
        <v>0</v>
      </c>
      <c r="X26" s="337"/>
      <c r="Y26" s="337"/>
      <c r="Z26" s="337"/>
      <c r="AA26" s="337"/>
      <c r="AB26" s="337"/>
      <c r="AC26" s="337"/>
      <c r="AD26" s="337"/>
      <c r="AE26" s="337"/>
      <c r="AF26" s="46"/>
      <c r="AG26" s="46"/>
      <c r="AH26" s="46"/>
      <c r="AI26" s="46"/>
      <c r="AJ26" s="46"/>
      <c r="AK26" s="338">
        <f>ROUND(AV51,2)</f>
        <v>0</v>
      </c>
      <c r="AL26" s="337"/>
      <c r="AM26" s="337"/>
      <c r="AN26" s="337"/>
      <c r="AO26" s="337"/>
      <c r="AP26" s="46"/>
      <c r="AQ26" s="48"/>
      <c r="BE26" s="326"/>
    </row>
    <row r="27" spans="2:71" s="2" customFormat="1" ht="14.45" customHeight="1">
      <c r="B27" s="45"/>
      <c r="C27" s="46"/>
      <c r="D27" s="46"/>
      <c r="E27" s="46"/>
      <c r="F27" s="47" t="s">
        <v>47</v>
      </c>
      <c r="G27" s="46"/>
      <c r="H27" s="46"/>
      <c r="I27" s="46"/>
      <c r="J27" s="46"/>
      <c r="K27" s="46"/>
      <c r="L27" s="336">
        <v>0.15</v>
      </c>
      <c r="M27" s="337"/>
      <c r="N27" s="337"/>
      <c r="O27" s="337"/>
      <c r="P27" s="46"/>
      <c r="Q27" s="46"/>
      <c r="R27" s="46"/>
      <c r="S27" s="46"/>
      <c r="T27" s="46"/>
      <c r="U27" s="46"/>
      <c r="V27" s="46"/>
      <c r="W27" s="338">
        <f>ROUND(BA51,2)</f>
        <v>0</v>
      </c>
      <c r="X27" s="337"/>
      <c r="Y27" s="337"/>
      <c r="Z27" s="337"/>
      <c r="AA27" s="337"/>
      <c r="AB27" s="337"/>
      <c r="AC27" s="337"/>
      <c r="AD27" s="337"/>
      <c r="AE27" s="337"/>
      <c r="AF27" s="46"/>
      <c r="AG27" s="46"/>
      <c r="AH27" s="46"/>
      <c r="AI27" s="46"/>
      <c r="AJ27" s="46"/>
      <c r="AK27" s="338">
        <f>ROUND(AW51,2)</f>
        <v>0</v>
      </c>
      <c r="AL27" s="337"/>
      <c r="AM27" s="337"/>
      <c r="AN27" s="337"/>
      <c r="AO27" s="337"/>
      <c r="AP27" s="46"/>
      <c r="AQ27" s="48"/>
      <c r="BE27" s="326"/>
    </row>
    <row r="28" spans="2:71" s="2" customFormat="1" ht="14.45" hidden="1" customHeight="1">
      <c r="B28" s="45"/>
      <c r="C28" s="46"/>
      <c r="D28" s="46"/>
      <c r="E28" s="46"/>
      <c r="F28" s="47" t="s">
        <v>48</v>
      </c>
      <c r="G28" s="46"/>
      <c r="H28" s="46"/>
      <c r="I28" s="46"/>
      <c r="J28" s="46"/>
      <c r="K28" s="46"/>
      <c r="L28" s="336">
        <v>0.21</v>
      </c>
      <c r="M28" s="337"/>
      <c r="N28" s="337"/>
      <c r="O28" s="337"/>
      <c r="P28" s="46"/>
      <c r="Q28" s="46"/>
      <c r="R28" s="46"/>
      <c r="S28" s="46"/>
      <c r="T28" s="46"/>
      <c r="U28" s="46"/>
      <c r="V28" s="46"/>
      <c r="W28" s="338">
        <f>ROUND(BB51,2)</f>
        <v>0</v>
      </c>
      <c r="X28" s="337"/>
      <c r="Y28" s="337"/>
      <c r="Z28" s="337"/>
      <c r="AA28" s="337"/>
      <c r="AB28" s="337"/>
      <c r="AC28" s="337"/>
      <c r="AD28" s="337"/>
      <c r="AE28" s="337"/>
      <c r="AF28" s="46"/>
      <c r="AG28" s="46"/>
      <c r="AH28" s="46"/>
      <c r="AI28" s="46"/>
      <c r="AJ28" s="46"/>
      <c r="AK28" s="338">
        <v>0</v>
      </c>
      <c r="AL28" s="337"/>
      <c r="AM28" s="337"/>
      <c r="AN28" s="337"/>
      <c r="AO28" s="337"/>
      <c r="AP28" s="46"/>
      <c r="AQ28" s="48"/>
      <c r="BE28" s="326"/>
    </row>
    <row r="29" spans="2:71" s="2" customFormat="1" ht="14.45" hidden="1" customHeight="1">
      <c r="B29" s="45"/>
      <c r="C29" s="46"/>
      <c r="D29" s="46"/>
      <c r="E29" s="46"/>
      <c r="F29" s="47" t="s">
        <v>49</v>
      </c>
      <c r="G29" s="46"/>
      <c r="H29" s="46"/>
      <c r="I29" s="46"/>
      <c r="J29" s="46"/>
      <c r="K29" s="46"/>
      <c r="L29" s="336">
        <v>0.15</v>
      </c>
      <c r="M29" s="337"/>
      <c r="N29" s="337"/>
      <c r="O29" s="337"/>
      <c r="P29" s="46"/>
      <c r="Q29" s="46"/>
      <c r="R29" s="46"/>
      <c r="S29" s="46"/>
      <c r="T29" s="46"/>
      <c r="U29" s="46"/>
      <c r="V29" s="46"/>
      <c r="W29" s="338">
        <f>ROUND(BC51,2)</f>
        <v>0</v>
      </c>
      <c r="X29" s="337"/>
      <c r="Y29" s="337"/>
      <c r="Z29" s="337"/>
      <c r="AA29" s="337"/>
      <c r="AB29" s="337"/>
      <c r="AC29" s="337"/>
      <c r="AD29" s="337"/>
      <c r="AE29" s="337"/>
      <c r="AF29" s="46"/>
      <c r="AG29" s="46"/>
      <c r="AH29" s="46"/>
      <c r="AI29" s="46"/>
      <c r="AJ29" s="46"/>
      <c r="AK29" s="338">
        <v>0</v>
      </c>
      <c r="AL29" s="337"/>
      <c r="AM29" s="337"/>
      <c r="AN29" s="337"/>
      <c r="AO29" s="337"/>
      <c r="AP29" s="46"/>
      <c r="AQ29" s="48"/>
      <c r="BE29" s="326"/>
    </row>
    <row r="30" spans="2:71" s="2" customFormat="1" ht="14.45" hidden="1" customHeight="1">
      <c r="B30" s="45"/>
      <c r="C30" s="46"/>
      <c r="D30" s="46"/>
      <c r="E30" s="46"/>
      <c r="F30" s="47" t="s">
        <v>50</v>
      </c>
      <c r="G30" s="46"/>
      <c r="H30" s="46"/>
      <c r="I30" s="46"/>
      <c r="J30" s="46"/>
      <c r="K30" s="46"/>
      <c r="L30" s="336">
        <v>0</v>
      </c>
      <c r="M30" s="337"/>
      <c r="N30" s="337"/>
      <c r="O30" s="337"/>
      <c r="P30" s="46"/>
      <c r="Q30" s="46"/>
      <c r="R30" s="46"/>
      <c r="S30" s="46"/>
      <c r="T30" s="46"/>
      <c r="U30" s="46"/>
      <c r="V30" s="46"/>
      <c r="W30" s="338">
        <f>ROUND(BD51,2)</f>
        <v>0</v>
      </c>
      <c r="X30" s="337"/>
      <c r="Y30" s="337"/>
      <c r="Z30" s="337"/>
      <c r="AA30" s="337"/>
      <c r="AB30" s="337"/>
      <c r="AC30" s="337"/>
      <c r="AD30" s="337"/>
      <c r="AE30" s="337"/>
      <c r="AF30" s="46"/>
      <c r="AG30" s="46"/>
      <c r="AH30" s="46"/>
      <c r="AI30" s="46"/>
      <c r="AJ30" s="46"/>
      <c r="AK30" s="338">
        <v>0</v>
      </c>
      <c r="AL30" s="337"/>
      <c r="AM30" s="337"/>
      <c r="AN30" s="337"/>
      <c r="AO30" s="337"/>
      <c r="AP30" s="46"/>
      <c r="AQ30" s="48"/>
      <c r="BE30" s="326"/>
    </row>
    <row r="31" spans="2:71" s="1" customFormat="1" ht="6.95" customHeight="1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BE31" s="326"/>
    </row>
    <row r="32" spans="2:71" s="1" customFormat="1" ht="25.9" customHeight="1">
      <c r="B32" s="39"/>
      <c r="C32" s="49"/>
      <c r="D32" s="50" t="s">
        <v>51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 t="s">
        <v>52</v>
      </c>
      <c r="U32" s="51"/>
      <c r="V32" s="51"/>
      <c r="W32" s="51"/>
      <c r="X32" s="339" t="s">
        <v>53</v>
      </c>
      <c r="Y32" s="340"/>
      <c r="Z32" s="340"/>
      <c r="AA32" s="340"/>
      <c r="AB32" s="340"/>
      <c r="AC32" s="51"/>
      <c r="AD32" s="51"/>
      <c r="AE32" s="51"/>
      <c r="AF32" s="51"/>
      <c r="AG32" s="51"/>
      <c r="AH32" s="51"/>
      <c r="AI32" s="51"/>
      <c r="AJ32" s="51"/>
      <c r="AK32" s="341">
        <f>SUM(AK23:AK30)</f>
        <v>0</v>
      </c>
      <c r="AL32" s="340"/>
      <c r="AM32" s="340"/>
      <c r="AN32" s="340"/>
      <c r="AO32" s="342"/>
      <c r="AP32" s="49"/>
      <c r="AQ32" s="53"/>
      <c r="BE32" s="326"/>
    </row>
    <row r="33" spans="2:56" s="1" customFormat="1" ht="6.95" customHeight="1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3"/>
    </row>
    <row r="34" spans="2:56" s="1" customFormat="1" ht="6.95" customHeight="1"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6"/>
    </row>
    <row r="38" spans="2:56" s="1" customFormat="1" ht="6.95" customHeight="1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9"/>
    </row>
    <row r="39" spans="2:56" s="1" customFormat="1" ht="36.950000000000003" customHeight="1">
      <c r="B39" s="39"/>
      <c r="C39" s="60" t="s">
        <v>54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59"/>
    </row>
    <row r="40" spans="2:56" s="1" customFormat="1" ht="6.95" customHeight="1">
      <c r="B40" s="39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59"/>
    </row>
    <row r="41" spans="2:56" s="3" customFormat="1" ht="14.45" customHeight="1">
      <c r="B41" s="62"/>
      <c r="C41" s="63" t="s">
        <v>16</v>
      </c>
      <c r="D41" s="64"/>
      <c r="E41" s="64"/>
      <c r="F41" s="64"/>
      <c r="G41" s="64"/>
      <c r="H41" s="64"/>
      <c r="I41" s="64"/>
      <c r="J41" s="64"/>
      <c r="K41" s="64"/>
      <c r="L41" s="64" t="str">
        <f>K5</f>
        <v>4242</v>
      </c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5"/>
    </row>
    <row r="42" spans="2:56" s="4" customFormat="1" ht="36.950000000000003" customHeight="1">
      <c r="B42" s="66"/>
      <c r="C42" s="67" t="s">
        <v>20</v>
      </c>
      <c r="D42" s="68"/>
      <c r="E42" s="68"/>
      <c r="F42" s="68"/>
      <c r="G42" s="68"/>
      <c r="H42" s="68"/>
      <c r="I42" s="68"/>
      <c r="J42" s="68"/>
      <c r="K42" s="68"/>
      <c r="L42" s="343" t="str">
        <f>K6</f>
        <v>Přístavba a nástavba MŠ Radomyšl na parcelách č.st.335, 210 a 186/1 v k.ú.Radomyšl</v>
      </c>
      <c r="M42" s="344"/>
      <c r="N42" s="344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344"/>
      <c r="AC42" s="344"/>
      <c r="AD42" s="344"/>
      <c r="AE42" s="344"/>
      <c r="AF42" s="344"/>
      <c r="AG42" s="344"/>
      <c r="AH42" s="344"/>
      <c r="AI42" s="344"/>
      <c r="AJ42" s="344"/>
      <c r="AK42" s="344"/>
      <c r="AL42" s="344"/>
      <c r="AM42" s="344"/>
      <c r="AN42" s="344"/>
      <c r="AO42" s="344"/>
      <c r="AP42" s="68"/>
      <c r="AQ42" s="68"/>
      <c r="AR42" s="69"/>
    </row>
    <row r="43" spans="2:56" s="1" customFormat="1" ht="6.95" customHeight="1">
      <c r="B43" s="39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59"/>
    </row>
    <row r="44" spans="2:56" s="1" customFormat="1">
      <c r="B44" s="39"/>
      <c r="C44" s="63" t="s">
        <v>25</v>
      </c>
      <c r="D44" s="61"/>
      <c r="E44" s="61"/>
      <c r="F44" s="61"/>
      <c r="G44" s="61"/>
      <c r="H44" s="61"/>
      <c r="I44" s="61"/>
      <c r="J44" s="61"/>
      <c r="K44" s="61"/>
      <c r="L44" s="70" t="str">
        <f>IF(K8="","",K8)</f>
        <v>Radomyšl</v>
      </c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3" t="s">
        <v>27</v>
      </c>
      <c r="AJ44" s="61"/>
      <c r="AK44" s="61"/>
      <c r="AL44" s="61"/>
      <c r="AM44" s="345" t="str">
        <f>IF(AN8= "","",AN8)</f>
        <v>15.2.2017</v>
      </c>
      <c r="AN44" s="345"/>
      <c r="AO44" s="61"/>
      <c r="AP44" s="61"/>
      <c r="AQ44" s="61"/>
      <c r="AR44" s="59"/>
    </row>
    <row r="45" spans="2:56" s="1" customFormat="1" ht="6.95" customHeight="1">
      <c r="B45" s="39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59"/>
    </row>
    <row r="46" spans="2:56" s="1" customFormat="1">
      <c r="B46" s="39"/>
      <c r="C46" s="63" t="s">
        <v>31</v>
      </c>
      <c r="D46" s="61"/>
      <c r="E46" s="61"/>
      <c r="F46" s="61"/>
      <c r="G46" s="61"/>
      <c r="H46" s="61"/>
      <c r="I46" s="61"/>
      <c r="J46" s="61"/>
      <c r="K46" s="61"/>
      <c r="L46" s="64" t="str">
        <f>IF(E11= "","",E11)</f>
        <v>Městys Radomyšl</v>
      </c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3" t="s">
        <v>38</v>
      </c>
      <c r="AJ46" s="61"/>
      <c r="AK46" s="61"/>
      <c r="AL46" s="61"/>
      <c r="AM46" s="346" t="str">
        <f>IF(E17="","",E17)</f>
        <v>Ing. Škoda Martin</v>
      </c>
      <c r="AN46" s="346"/>
      <c r="AO46" s="346"/>
      <c r="AP46" s="346"/>
      <c r="AQ46" s="61"/>
      <c r="AR46" s="59"/>
      <c r="AS46" s="347" t="s">
        <v>55</v>
      </c>
      <c r="AT46" s="348"/>
      <c r="AU46" s="72"/>
      <c r="AV46" s="72"/>
      <c r="AW46" s="72"/>
      <c r="AX46" s="72"/>
      <c r="AY46" s="72"/>
      <c r="AZ46" s="72"/>
      <c r="BA46" s="72"/>
      <c r="BB46" s="72"/>
      <c r="BC46" s="72"/>
      <c r="BD46" s="73"/>
    </row>
    <row r="47" spans="2:56" s="1" customFormat="1">
      <c r="B47" s="39"/>
      <c r="C47" s="63" t="s">
        <v>35</v>
      </c>
      <c r="D47" s="61"/>
      <c r="E47" s="61"/>
      <c r="F47" s="61"/>
      <c r="G47" s="61"/>
      <c r="H47" s="61"/>
      <c r="I47" s="61"/>
      <c r="J47" s="61"/>
      <c r="K47" s="61"/>
      <c r="L47" s="64" t="str">
        <f>IF(E14= "Vyplň údaj","",E14)</f>
        <v/>
      </c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59"/>
      <c r="AS47" s="349"/>
      <c r="AT47" s="350"/>
      <c r="AU47" s="74"/>
      <c r="AV47" s="74"/>
      <c r="AW47" s="74"/>
      <c r="AX47" s="74"/>
      <c r="AY47" s="74"/>
      <c r="AZ47" s="74"/>
      <c r="BA47" s="74"/>
      <c r="BB47" s="74"/>
      <c r="BC47" s="74"/>
      <c r="BD47" s="75"/>
    </row>
    <row r="48" spans="2:56" s="1" customFormat="1" ht="10.9" customHeight="1">
      <c r="B48" s="39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59"/>
      <c r="AS48" s="351"/>
      <c r="AT48" s="352"/>
      <c r="AU48" s="40"/>
      <c r="AV48" s="40"/>
      <c r="AW48" s="40"/>
      <c r="AX48" s="40"/>
      <c r="AY48" s="40"/>
      <c r="AZ48" s="40"/>
      <c r="BA48" s="40"/>
      <c r="BB48" s="40"/>
      <c r="BC48" s="40"/>
      <c r="BD48" s="76"/>
    </row>
    <row r="49" spans="1:91" s="1" customFormat="1" ht="29.25" customHeight="1">
      <c r="B49" s="39"/>
      <c r="C49" s="353" t="s">
        <v>56</v>
      </c>
      <c r="D49" s="354"/>
      <c r="E49" s="354"/>
      <c r="F49" s="354"/>
      <c r="G49" s="354"/>
      <c r="H49" s="77"/>
      <c r="I49" s="355" t="s">
        <v>57</v>
      </c>
      <c r="J49" s="354"/>
      <c r="K49" s="354"/>
      <c r="L49" s="354"/>
      <c r="M49" s="354"/>
      <c r="N49" s="354"/>
      <c r="O49" s="354"/>
      <c r="P49" s="354"/>
      <c r="Q49" s="354"/>
      <c r="R49" s="354"/>
      <c r="S49" s="354"/>
      <c r="T49" s="354"/>
      <c r="U49" s="354"/>
      <c r="V49" s="354"/>
      <c r="W49" s="354"/>
      <c r="X49" s="354"/>
      <c r="Y49" s="354"/>
      <c r="Z49" s="354"/>
      <c r="AA49" s="354"/>
      <c r="AB49" s="354"/>
      <c r="AC49" s="354"/>
      <c r="AD49" s="354"/>
      <c r="AE49" s="354"/>
      <c r="AF49" s="354"/>
      <c r="AG49" s="356" t="s">
        <v>58</v>
      </c>
      <c r="AH49" s="354"/>
      <c r="AI49" s="354"/>
      <c r="AJ49" s="354"/>
      <c r="AK49" s="354"/>
      <c r="AL49" s="354"/>
      <c r="AM49" s="354"/>
      <c r="AN49" s="355" t="s">
        <v>59</v>
      </c>
      <c r="AO49" s="354"/>
      <c r="AP49" s="354"/>
      <c r="AQ49" s="78" t="s">
        <v>60</v>
      </c>
      <c r="AR49" s="59"/>
      <c r="AS49" s="79" t="s">
        <v>61</v>
      </c>
      <c r="AT49" s="80" t="s">
        <v>62</v>
      </c>
      <c r="AU49" s="80" t="s">
        <v>63</v>
      </c>
      <c r="AV49" s="80" t="s">
        <v>64</v>
      </c>
      <c r="AW49" s="80" t="s">
        <v>65</v>
      </c>
      <c r="AX49" s="80" t="s">
        <v>66</v>
      </c>
      <c r="AY49" s="80" t="s">
        <v>67</v>
      </c>
      <c r="AZ49" s="80" t="s">
        <v>68</v>
      </c>
      <c r="BA49" s="80" t="s">
        <v>69</v>
      </c>
      <c r="BB49" s="80" t="s">
        <v>70</v>
      </c>
      <c r="BC49" s="80" t="s">
        <v>71</v>
      </c>
      <c r="BD49" s="81" t="s">
        <v>72</v>
      </c>
    </row>
    <row r="50" spans="1:91" s="1" customFormat="1" ht="10.9" customHeight="1">
      <c r="B50" s="39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59"/>
      <c r="AS50" s="82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4"/>
    </row>
    <row r="51" spans="1:91" s="4" customFormat="1" ht="32.450000000000003" customHeight="1">
      <c r="B51" s="66"/>
      <c r="C51" s="85" t="s">
        <v>73</v>
      </c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360">
        <f>ROUND(SUM(AG52:AG57),2)</f>
        <v>0</v>
      </c>
      <c r="AH51" s="360"/>
      <c r="AI51" s="360"/>
      <c r="AJ51" s="360"/>
      <c r="AK51" s="360"/>
      <c r="AL51" s="360"/>
      <c r="AM51" s="360"/>
      <c r="AN51" s="361">
        <f t="shared" ref="AN51:AN57" si="0">SUM(AG51,AT51)</f>
        <v>0</v>
      </c>
      <c r="AO51" s="361"/>
      <c r="AP51" s="361"/>
      <c r="AQ51" s="87" t="s">
        <v>23</v>
      </c>
      <c r="AR51" s="69"/>
      <c r="AS51" s="88">
        <f>ROUND(SUM(AS52:AS57),2)</f>
        <v>0</v>
      </c>
      <c r="AT51" s="89">
        <f t="shared" ref="AT51:AT57" si="1">ROUND(SUM(AV51:AW51),2)</f>
        <v>0</v>
      </c>
      <c r="AU51" s="90">
        <f>ROUND(SUM(AU52:AU57),5)</f>
        <v>0</v>
      </c>
      <c r="AV51" s="89">
        <f>ROUND(AZ51*L26,2)</f>
        <v>0</v>
      </c>
      <c r="AW51" s="89">
        <f>ROUND(BA51*L27,2)</f>
        <v>0</v>
      </c>
      <c r="AX51" s="89">
        <f>ROUND(BB51*L26,2)</f>
        <v>0</v>
      </c>
      <c r="AY51" s="89">
        <f>ROUND(BC51*L27,2)</f>
        <v>0</v>
      </c>
      <c r="AZ51" s="89">
        <f>ROUND(SUM(AZ52:AZ57),2)</f>
        <v>0</v>
      </c>
      <c r="BA51" s="89">
        <f>ROUND(SUM(BA52:BA57),2)</f>
        <v>0</v>
      </c>
      <c r="BB51" s="89">
        <f>ROUND(SUM(BB52:BB57),2)</f>
        <v>0</v>
      </c>
      <c r="BC51" s="89">
        <f>ROUND(SUM(BC52:BC57),2)</f>
        <v>0</v>
      </c>
      <c r="BD51" s="91">
        <f>ROUND(SUM(BD52:BD57),2)</f>
        <v>0</v>
      </c>
      <c r="BS51" s="92" t="s">
        <v>74</v>
      </c>
      <c r="BT51" s="92" t="s">
        <v>75</v>
      </c>
      <c r="BU51" s="93" t="s">
        <v>76</v>
      </c>
      <c r="BV51" s="92" t="s">
        <v>77</v>
      </c>
      <c r="BW51" s="92" t="s">
        <v>7</v>
      </c>
      <c r="BX51" s="92" t="s">
        <v>78</v>
      </c>
      <c r="CL51" s="92" t="s">
        <v>23</v>
      </c>
    </row>
    <row r="52" spans="1:91" s="5" customFormat="1" ht="22.5" customHeight="1">
      <c r="A52" s="94" t="s">
        <v>79</v>
      </c>
      <c r="B52" s="95"/>
      <c r="C52" s="96"/>
      <c r="D52" s="359" t="s">
        <v>80</v>
      </c>
      <c r="E52" s="359"/>
      <c r="F52" s="359"/>
      <c r="G52" s="359"/>
      <c r="H52" s="359"/>
      <c r="I52" s="97"/>
      <c r="J52" s="359" t="s">
        <v>81</v>
      </c>
      <c r="K52" s="359"/>
      <c r="L52" s="359"/>
      <c r="M52" s="359"/>
      <c r="N52" s="359"/>
      <c r="O52" s="359"/>
      <c r="P52" s="359"/>
      <c r="Q52" s="359"/>
      <c r="R52" s="359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7">
        <f>'010 - Stavební část - eta...'!J27</f>
        <v>0</v>
      </c>
      <c r="AH52" s="358"/>
      <c r="AI52" s="358"/>
      <c r="AJ52" s="358"/>
      <c r="AK52" s="358"/>
      <c r="AL52" s="358"/>
      <c r="AM52" s="358"/>
      <c r="AN52" s="357">
        <f t="shared" si="0"/>
        <v>0</v>
      </c>
      <c r="AO52" s="358"/>
      <c r="AP52" s="358"/>
      <c r="AQ52" s="98" t="s">
        <v>82</v>
      </c>
      <c r="AR52" s="99"/>
      <c r="AS52" s="100">
        <v>0</v>
      </c>
      <c r="AT52" s="101">
        <f t="shared" si="1"/>
        <v>0</v>
      </c>
      <c r="AU52" s="102">
        <f>'010 - Stavební část - eta...'!P109</f>
        <v>0</v>
      </c>
      <c r="AV52" s="101">
        <f>'010 - Stavební část - eta...'!J30</f>
        <v>0</v>
      </c>
      <c r="AW52" s="101">
        <f>'010 - Stavební část - eta...'!J31</f>
        <v>0</v>
      </c>
      <c r="AX52" s="101">
        <f>'010 - Stavební část - eta...'!J32</f>
        <v>0</v>
      </c>
      <c r="AY52" s="101">
        <f>'010 - Stavební část - eta...'!J33</f>
        <v>0</v>
      </c>
      <c r="AZ52" s="101">
        <f>'010 - Stavební část - eta...'!F30</f>
        <v>0</v>
      </c>
      <c r="BA52" s="101">
        <f>'010 - Stavební část - eta...'!F31</f>
        <v>0</v>
      </c>
      <c r="BB52" s="101">
        <f>'010 - Stavební část - eta...'!F32</f>
        <v>0</v>
      </c>
      <c r="BC52" s="101">
        <f>'010 - Stavební část - eta...'!F33</f>
        <v>0</v>
      </c>
      <c r="BD52" s="103">
        <f>'010 - Stavební část - eta...'!F34</f>
        <v>0</v>
      </c>
      <c r="BT52" s="104" t="s">
        <v>10</v>
      </c>
      <c r="BV52" s="104" t="s">
        <v>77</v>
      </c>
      <c r="BW52" s="104" t="s">
        <v>83</v>
      </c>
      <c r="BX52" s="104" t="s">
        <v>7</v>
      </c>
      <c r="CL52" s="104" t="s">
        <v>23</v>
      </c>
      <c r="CM52" s="104" t="s">
        <v>84</v>
      </c>
    </row>
    <row r="53" spans="1:91" s="5" customFormat="1" ht="22.5" customHeight="1">
      <c r="A53" s="94" t="s">
        <v>79</v>
      </c>
      <c r="B53" s="95"/>
      <c r="C53" s="96"/>
      <c r="D53" s="359" t="s">
        <v>85</v>
      </c>
      <c r="E53" s="359"/>
      <c r="F53" s="359"/>
      <c r="G53" s="359"/>
      <c r="H53" s="359"/>
      <c r="I53" s="97"/>
      <c r="J53" s="359" t="s">
        <v>86</v>
      </c>
      <c r="K53" s="359"/>
      <c r="L53" s="359"/>
      <c r="M53" s="359"/>
      <c r="N53" s="359"/>
      <c r="O53" s="359"/>
      <c r="P53" s="359"/>
      <c r="Q53" s="359"/>
      <c r="R53" s="359"/>
      <c r="S53" s="359"/>
      <c r="T53" s="359"/>
      <c r="U53" s="359"/>
      <c r="V53" s="359"/>
      <c r="W53" s="359"/>
      <c r="X53" s="359"/>
      <c r="Y53" s="359"/>
      <c r="Z53" s="359"/>
      <c r="AA53" s="359"/>
      <c r="AB53" s="359"/>
      <c r="AC53" s="359"/>
      <c r="AD53" s="359"/>
      <c r="AE53" s="359"/>
      <c r="AF53" s="359"/>
      <c r="AG53" s="357">
        <f>'020 - Stavební část - eta...'!J27</f>
        <v>0</v>
      </c>
      <c r="AH53" s="358"/>
      <c r="AI53" s="358"/>
      <c r="AJ53" s="358"/>
      <c r="AK53" s="358"/>
      <c r="AL53" s="358"/>
      <c r="AM53" s="358"/>
      <c r="AN53" s="357">
        <f t="shared" si="0"/>
        <v>0</v>
      </c>
      <c r="AO53" s="358"/>
      <c r="AP53" s="358"/>
      <c r="AQ53" s="98" t="s">
        <v>82</v>
      </c>
      <c r="AR53" s="99"/>
      <c r="AS53" s="100">
        <v>0</v>
      </c>
      <c r="AT53" s="101">
        <f t="shared" si="1"/>
        <v>0</v>
      </c>
      <c r="AU53" s="102">
        <f>'020 - Stavební část - eta...'!P95</f>
        <v>0</v>
      </c>
      <c r="AV53" s="101">
        <f>'020 - Stavební část - eta...'!J30</f>
        <v>0</v>
      </c>
      <c r="AW53" s="101">
        <f>'020 - Stavební část - eta...'!J31</f>
        <v>0</v>
      </c>
      <c r="AX53" s="101">
        <f>'020 - Stavební část - eta...'!J32</f>
        <v>0</v>
      </c>
      <c r="AY53" s="101">
        <f>'020 - Stavební část - eta...'!J33</f>
        <v>0</v>
      </c>
      <c r="AZ53" s="101">
        <f>'020 - Stavební část - eta...'!F30</f>
        <v>0</v>
      </c>
      <c r="BA53" s="101">
        <f>'020 - Stavební část - eta...'!F31</f>
        <v>0</v>
      </c>
      <c r="BB53" s="101">
        <f>'020 - Stavební část - eta...'!F32</f>
        <v>0</v>
      </c>
      <c r="BC53" s="101">
        <f>'020 - Stavební část - eta...'!F33</f>
        <v>0</v>
      </c>
      <c r="BD53" s="103">
        <f>'020 - Stavební část - eta...'!F34</f>
        <v>0</v>
      </c>
      <c r="BT53" s="104" t="s">
        <v>10</v>
      </c>
      <c r="BV53" s="104" t="s">
        <v>77</v>
      </c>
      <c r="BW53" s="104" t="s">
        <v>87</v>
      </c>
      <c r="BX53" s="104" t="s">
        <v>7</v>
      </c>
      <c r="CL53" s="104" t="s">
        <v>23</v>
      </c>
      <c r="CM53" s="104" t="s">
        <v>84</v>
      </c>
    </row>
    <row r="54" spans="1:91" s="5" customFormat="1" ht="22.5" customHeight="1">
      <c r="A54" s="94" t="s">
        <v>79</v>
      </c>
      <c r="B54" s="95"/>
      <c r="C54" s="96"/>
      <c r="D54" s="359" t="s">
        <v>88</v>
      </c>
      <c r="E54" s="359"/>
      <c r="F54" s="359"/>
      <c r="G54" s="359"/>
      <c r="H54" s="359"/>
      <c r="I54" s="97"/>
      <c r="J54" s="359" t="s">
        <v>89</v>
      </c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7">
        <f>'030 - Zdravotně technické...'!J27</f>
        <v>0</v>
      </c>
      <c r="AH54" s="358"/>
      <c r="AI54" s="358"/>
      <c r="AJ54" s="358"/>
      <c r="AK54" s="358"/>
      <c r="AL54" s="358"/>
      <c r="AM54" s="358"/>
      <c r="AN54" s="357">
        <f t="shared" si="0"/>
        <v>0</v>
      </c>
      <c r="AO54" s="358"/>
      <c r="AP54" s="358"/>
      <c r="AQ54" s="98" t="s">
        <v>82</v>
      </c>
      <c r="AR54" s="99"/>
      <c r="AS54" s="100">
        <v>0</v>
      </c>
      <c r="AT54" s="101">
        <f t="shared" si="1"/>
        <v>0</v>
      </c>
      <c r="AU54" s="102">
        <f>'030 - Zdravotně technické...'!P84</f>
        <v>0</v>
      </c>
      <c r="AV54" s="101">
        <f>'030 - Zdravotně technické...'!J30</f>
        <v>0</v>
      </c>
      <c r="AW54" s="101">
        <f>'030 - Zdravotně technické...'!J31</f>
        <v>0</v>
      </c>
      <c r="AX54" s="101">
        <f>'030 - Zdravotně technické...'!J32</f>
        <v>0</v>
      </c>
      <c r="AY54" s="101">
        <f>'030 - Zdravotně technické...'!J33</f>
        <v>0</v>
      </c>
      <c r="AZ54" s="101">
        <f>'030 - Zdravotně technické...'!F30</f>
        <v>0</v>
      </c>
      <c r="BA54" s="101">
        <f>'030 - Zdravotně technické...'!F31</f>
        <v>0</v>
      </c>
      <c r="BB54" s="101">
        <f>'030 - Zdravotně technické...'!F32</f>
        <v>0</v>
      </c>
      <c r="BC54" s="101">
        <f>'030 - Zdravotně technické...'!F33</f>
        <v>0</v>
      </c>
      <c r="BD54" s="103">
        <f>'030 - Zdravotně technické...'!F34</f>
        <v>0</v>
      </c>
      <c r="BT54" s="104" t="s">
        <v>10</v>
      </c>
      <c r="BV54" s="104" t="s">
        <v>77</v>
      </c>
      <c r="BW54" s="104" t="s">
        <v>90</v>
      </c>
      <c r="BX54" s="104" t="s">
        <v>7</v>
      </c>
      <c r="CL54" s="104" t="s">
        <v>23</v>
      </c>
      <c r="CM54" s="104" t="s">
        <v>84</v>
      </c>
    </row>
    <row r="55" spans="1:91" s="5" customFormat="1" ht="22.5" customHeight="1">
      <c r="A55" s="94" t="s">
        <v>79</v>
      </c>
      <c r="B55" s="95"/>
      <c r="C55" s="96"/>
      <c r="D55" s="359" t="s">
        <v>91</v>
      </c>
      <c r="E55" s="359"/>
      <c r="F55" s="359"/>
      <c r="G55" s="359"/>
      <c r="H55" s="359"/>
      <c r="I55" s="97"/>
      <c r="J55" s="359" t="s">
        <v>92</v>
      </c>
      <c r="K55" s="359"/>
      <c r="L55" s="359"/>
      <c r="M55" s="359"/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7">
        <f>'040 - Ústřední vytápění'!J27</f>
        <v>0</v>
      </c>
      <c r="AH55" s="358"/>
      <c r="AI55" s="358"/>
      <c r="AJ55" s="358"/>
      <c r="AK55" s="358"/>
      <c r="AL55" s="358"/>
      <c r="AM55" s="358"/>
      <c r="AN55" s="357">
        <f t="shared" si="0"/>
        <v>0</v>
      </c>
      <c r="AO55" s="358"/>
      <c r="AP55" s="358"/>
      <c r="AQ55" s="98" t="s">
        <v>82</v>
      </c>
      <c r="AR55" s="99"/>
      <c r="AS55" s="100">
        <v>0</v>
      </c>
      <c r="AT55" s="101">
        <f t="shared" si="1"/>
        <v>0</v>
      </c>
      <c r="AU55" s="102">
        <f>'040 - Ústřední vytápění'!P82</f>
        <v>0</v>
      </c>
      <c r="AV55" s="101">
        <f>'040 - Ústřední vytápění'!J30</f>
        <v>0</v>
      </c>
      <c r="AW55" s="101">
        <f>'040 - Ústřední vytápění'!J31</f>
        <v>0</v>
      </c>
      <c r="AX55" s="101">
        <f>'040 - Ústřední vytápění'!J32</f>
        <v>0</v>
      </c>
      <c r="AY55" s="101">
        <f>'040 - Ústřední vytápění'!J33</f>
        <v>0</v>
      </c>
      <c r="AZ55" s="101">
        <f>'040 - Ústřední vytápění'!F30</f>
        <v>0</v>
      </c>
      <c r="BA55" s="101">
        <f>'040 - Ústřední vytápění'!F31</f>
        <v>0</v>
      </c>
      <c r="BB55" s="101">
        <f>'040 - Ústřední vytápění'!F32</f>
        <v>0</v>
      </c>
      <c r="BC55" s="101">
        <f>'040 - Ústřední vytápění'!F33</f>
        <v>0</v>
      </c>
      <c r="BD55" s="103">
        <f>'040 - Ústřední vytápění'!F34</f>
        <v>0</v>
      </c>
      <c r="BT55" s="104" t="s">
        <v>10</v>
      </c>
      <c r="BV55" s="104" t="s">
        <v>77</v>
      </c>
      <c r="BW55" s="104" t="s">
        <v>93</v>
      </c>
      <c r="BX55" s="104" t="s">
        <v>7</v>
      </c>
      <c r="CL55" s="104" t="s">
        <v>23</v>
      </c>
      <c r="CM55" s="104" t="s">
        <v>84</v>
      </c>
    </row>
    <row r="56" spans="1:91" s="5" customFormat="1" ht="22.5" customHeight="1">
      <c r="A56" s="94" t="s">
        <v>79</v>
      </c>
      <c r="B56" s="95"/>
      <c r="C56" s="96"/>
      <c r="D56" s="359" t="s">
        <v>94</v>
      </c>
      <c r="E56" s="359"/>
      <c r="F56" s="359"/>
      <c r="G56" s="359"/>
      <c r="H56" s="359"/>
      <c r="I56" s="97"/>
      <c r="J56" s="359" t="s">
        <v>95</v>
      </c>
      <c r="K56" s="359"/>
      <c r="L56" s="359"/>
      <c r="M56" s="359"/>
      <c r="N56" s="359"/>
      <c r="O56" s="359"/>
      <c r="P56" s="359"/>
      <c r="Q56" s="359"/>
      <c r="R56" s="359"/>
      <c r="S56" s="359"/>
      <c r="T56" s="359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7">
        <f>'050 - Elektroinstalace'!J27</f>
        <v>0</v>
      </c>
      <c r="AH56" s="358"/>
      <c r="AI56" s="358"/>
      <c r="AJ56" s="358"/>
      <c r="AK56" s="358"/>
      <c r="AL56" s="358"/>
      <c r="AM56" s="358"/>
      <c r="AN56" s="357">
        <f t="shared" si="0"/>
        <v>0</v>
      </c>
      <c r="AO56" s="358"/>
      <c r="AP56" s="358"/>
      <c r="AQ56" s="98" t="s">
        <v>82</v>
      </c>
      <c r="AR56" s="99"/>
      <c r="AS56" s="100">
        <v>0</v>
      </c>
      <c r="AT56" s="101">
        <f t="shared" si="1"/>
        <v>0</v>
      </c>
      <c r="AU56" s="102">
        <f>'050 - Elektroinstalace'!P82</f>
        <v>0</v>
      </c>
      <c r="AV56" s="101">
        <f>'050 - Elektroinstalace'!J30</f>
        <v>0</v>
      </c>
      <c r="AW56" s="101">
        <f>'050 - Elektroinstalace'!J31</f>
        <v>0</v>
      </c>
      <c r="AX56" s="101">
        <f>'050 - Elektroinstalace'!J32</f>
        <v>0</v>
      </c>
      <c r="AY56" s="101">
        <f>'050 - Elektroinstalace'!J33</f>
        <v>0</v>
      </c>
      <c r="AZ56" s="101">
        <f>'050 - Elektroinstalace'!F30</f>
        <v>0</v>
      </c>
      <c r="BA56" s="101">
        <f>'050 - Elektroinstalace'!F31</f>
        <v>0</v>
      </c>
      <c r="BB56" s="101">
        <f>'050 - Elektroinstalace'!F32</f>
        <v>0</v>
      </c>
      <c r="BC56" s="101">
        <f>'050 - Elektroinstalace'!F33</f>
        <v>0</v>
      </c>
      <c r="BD56" s="103">
        <f>'050 - Elektroinstalace'!F34</f>
        <v>0</v>
      </c>
      <c r="BT56" s="104" t="s">
        <v>10</v>
      </c>
      <c r="BV56" s="104" t="s">
        <v>77</v>
      </c>
      <c r="BW56" s="104" t="s">
        <v>96</v>
      </c>
      <c r="BX56" s="104" t="s">
        <v>7</v>
      </c>
      <c r="CL56" s="104" t="s">
        <v>23</v>
      </c>
      <c r="CM56" s="104" t="s">
        <v>84</v>
      </c>
    </row>
    <row r="57" spans="1:91" s="5" customFormat="1" ht="22.5" customHeight="1">
      <c r="A57" s="94" t="s">
        <v>79</v>
      </c>
      <c r="B57" s="95"/>
      <c r="C57" s="96"/>
      <c r="D57" s="359" t="s">
        <v>97</v>
      </c>
      <c r="E57" s="359"/>
      <c r="F57" s="359"/>
      <c r="G57" s="359"/>
      <c r="H57" s="359"/>
      <c r="I57" s="97"/>
      <c r="J57" s="359" t="s">
        <v>98</v>
      </c>
      <c r="K57" s="359"/>
      <c r="L57" s="359"/>
      <c r="M57" s="359"/>
      <c r="N57" s="359"/>
      <c r="O57" s="359"/>
      <c r="P57" s="359"/>
      <c r="Q57" s="359"/>
      <c r="R57" s="359"/>
      <c r="S57" s="359"/>
      <c r="T57" s="359"/>
      <c r="U57" s="359"/>
      <c r="V57" s="359"/>
      <c r="W57" s="359"/>
      <c r="X57" s="359"/>
      <c r="Y57" s="359"/>
      <c r="Z57" s="359"/>
      <c r="AA57" s="359"/>
      <c r="AB57" s="359"/>
      <c r="AC57" s="359"/>
      <c r="AD57" s="359"/>
      <c r="AE57" s="359"/>
      <c r="AF57" s="359"/>
      <c r="AG57" s="357">
        <f>'060 - Vedlejší rozpočtové...'!J27</f>
        <v>0</v>
      </c>
      <c r="AH57" s="358"/>
      <c r="AI57" s="358"/>
      <c r="AJ57" s="358"/>
      <c r="AK57" s="358"/>
      <c r="AL57" s="358"/>
      <c r="AM57" s="358"/>
      <c r="AN57" s="357">
        <f t="shared" si="0"/>
        <v>0</v>
      </c>
      <c r="AO57" s="358"/>
      <c r="AP57" s="358"/>
      <c r="AQ57" s="98" t="s">
        <v>82</v>
      </c>
      <c r="AR57" s="99"/>
      <c r="AS57" s="105">
        <v>0</v>
      </c>
      <c r="AT57" s="106">
        <f t="shared" si="1"/>
        <v>0</v>
      </c>
      <c r="AU57" s="107">
        <f>'060 - Vedlejší rozpočtové...'!P77</f>
        <v>0</v>
      </c>
      <c r="AV57" s="106">
        <f>'060 - Vedlejší rozpočtové...'!J30</f>
        <v>0</v>
      </c>
      <c r="AW57" s="106">
        <f>'060 - Vedlejší rozpočtové...'!J31</f>
        <v>0</v>
      </c>
      <c r="AX57" s="106">
        <f>'060 - Vedlejší rozpočtové...'!J32</f>
        <v>0</v>
      </c>
      <c r="AY57" s="106">
        <f>'060 - Vedlejší rozpočtové...'!J33</f>
        <v>0</v>
      </c>
      <c r="AZ57" s="106">
        <f>'060 - Vedlejší rozpočtové...'!F30</f>
        <v>0</v>
      </c>
      <c r="BA57" s="106">
        <f>'060 - Vedlejší rozpočtové...'!F31</f>
        <v>0</v>
      </c>
      <c r="BB57" s="106">
        <f>'060 - Vedlejší rozpočtové...'!F32</f>
        <v>0</v>
      </c>
      <c r="BC57" s="106">
        <f>'060 - Vedlejší rozpočtové...'!F33</f>
        <v>0</v>
      </c>
      <c r="BD57" s="108">
        <f>'060 - Vedlejší rozpočtové...'!F34</f>
        <v>0</v>
      </c>
      <c r="BT57" s="104" t="s">
        <v>10</v>
      </c>
      <c r="BV57" s="104" t="s">
        <v>77</v>
      </c>
      <c r="BW57" s="104" t="s">
        <v>99</v>
      </c>
      <c r="BX57" s="104" t="s">
        <v>7</v>
      </c>
      <c r="CL57" s="104" t="s">
        <v>23</v>
      </c>
      <c r="CM57" s="104" t="s">
        <v>84</v>
      </c>
    </row>
    <row r="58" spans="1:91" s="1" customFormat="1" ht="30" customHeight="1">
      <c r="B58" s="39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59"/>
    </row>
    <row r="59" spans="1:91" s="1" customFormat="1" ht="6.95" customHeight="1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9"/>
    </row>
  </sheetData>
  <sheetProtection password="CC35" sheet="1" objects="1" scenarios="1" formatCells="0" formatColumns="0" formatRows="0" sort="0" autoFilter="0"/>
  <mergeCells count="61">
    <mergeCell ref="AG51:AM51"/>
    <mergeCell ref="AN51:AP51"/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N54:AP54"/>
    <mergeCell ref="AG54:AM54"/>
    <mergeCell ref="D54:H54"/>
    <mergeCell ref="J54:AF54"/>
    <mergeCell ref="AN55:AP55"/>
    <mergeCell ref="AG55:AM55"/>
    <mergeCell ref="D55:H55"/>
    <mergeCell ref="J55:AF55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010 - Stavební část - eta...'!C2" display="/"/>
    <hyperlink ref="A53" location="'020 - Stavební část - eta...'!C2" display="/"/>
    <hyperlink ref="A54" location="'030 - Zdravotně technické...'!C2" display="/"/>
    <hyperlink ref="A55" location="'040 - Ústřední vytápění'!C2" display="/"/>
    <hyperlink ref="A56" location="'050 - Elektroinstalace'!C2" display="/"/>
    <hyperlink ref="A57" location="'060 - Vedlejší rozpočtové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192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100</v>
      </c>
      <c r="G1" s="370" t="s">
        <v>101</v>
      </c>
      <c r="H1" s="370"/>
      <c r="I1" s="113"/>
      <c r="J1" s="112" t="s">
        <v>102</v>
      </c>
      <c r="K1" s="111" t="s">
        <v>103</v>
      </c>
      <c r="L1" s="112" t="s">
        <v>104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2" t="s">
        <v>83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84</v>
      </c>
    </row>
    <row r="4" spans="1:70" ht="36.950000000000003" customHeight="1">
      <c r="B4" s="26"/>
      <c r="C4" s="27"/>
      <c r="D4" s="28" t="s">
        <v>105</v>
      </c>
      <c r="E4" s="27"/>
      <c r="F4" s="27"/>
      <c r="G4" s="27"/>
      <c r="H4" s="27"/>
      <c r="I4" s="115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20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63" t="str">
        <f>'Rekapitulace stavby'!K6</f>
        <v>Přístavba a nástavba MŠ Radomyšl na parcelách č.st.335, 210 a 186/1 v k.ú.Radomyšl</v>
      </c>
      <c r="F7" s="364"/>
      <c r="G7" s="364"/>
      <c r="H7" s="364"/>
      <c r="I7" s="115"/>
      <c r="J7" s="27"/>
      <c r="K7" s="29"/>
    </row>
    <row r="8" spans="1:70" s="1" customFormat="1">
      <c r="B8" s="39"/>
      <c r="C8" s="40"/>
      <c r="D8" s="35" t="s">
        <v>106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5" t="s">
        <v>107</v>
      </c>
      <c r="F9" s="366"/>
      <c r="G9" s="366"/>
      <c r="H9" s="366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22</v>
      </c>
      <c r="E11" s="40"/>
      <c r="F11" s="33" t="s">
        <v>23</v>
      </c>
      <c r="G11" s="40"/>
      <c r="H11" s="40"/>
      <c r="I11" s="117" t="s">
        <v>24</v>
      </c>
      <c r="J11" s="33" t="s">
        <v>23</v>
      </c>
      <c r="K11" s="43"/>
    </row>
    <row r="12" spans="1:70" s="1" customFormat="1" ht="14.45" customHeight="1">
      <c r="B12" s="39"/>
      <c r="C12" s="40"/>
      <c r="D12" s="35" t="s">
        <v>25</v>
      </c>
      <c r="E12" s="40"/>
      <c r="F12" s="33" t="s">
        <v>26</v>
      </c>
      <c r="G12" s="40"/>
      <c r="H12" s="40"/>
      <c r="I12" s="117" t="s">
        <v>27</v>
      </c>
      <c r="J12" s="118" t="str">
        <f>'Rekapitulace stavby'!AN8</f>
        <v>15.2.2017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31</v>
      </c>
      <c r="E14" s="40"/>
      <c r="F14" s="40"/>
      <c r="G14" s="40"/>
      <c r="H14" s="40"/>
      <c r="I14" s="117" t="s">
        <v>32</v>
      </c>
      <c r="J14" s="33" t="s">
        <v>23</v>
      </c>
      <c r="K14" s="43"/>
    </row>
    <row r="15" spans="1:70" s="1" customFormat="1" ht="18" customHeight="1">
      <c r="B15" s="39"/>
      <c r="C15" s="40"/>
      <c r="D15" s="40"/>
      <c r="E15" s="33" t="s">
        <v>33</v>
      </c>
      <c r="F15" s="40"/>
      <c r="G15" s="40"/>
      <c r="H15" s="40"/>
      <c r="I15" s="117" t="s">
        <v>34</v>
      </c>
      <c r="J15" s="33" t="s">
        <v>23</v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35</v>
      </c>
      <c r="E17" s="40"/>
      <c r="F17" s="40"/>
      <c r="G17" s="40"/>
      <c r="H17" s="40"/>
      <c r="I17" s="117" t="s">
        <v>32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34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38</v>
      </c>
      <c r="E20" s="40"/>
      <c r="F20" s="40"/>
      <c r="G20" s="40"/>
      <c r="H20" s="40"/>
      <c r="I20" s="117" t="s">
        <v>32</v>
      </c>
      <c r="J20" s="33" t="s">
        <v>23</v>
      </c>
      <c r="K20" s="43"/>
    </row>
    <row r="21" spans="2:11" s="1" customFormat="1" ht="18" customHeight="1">
      <c r="B21" s="39"/>
      <c r="C21" s="40"/>
      <c r="D21" s="40"/>
      <c r="E21" s="33" t="s">
        <v>39</v>
      </c>
      <c r="F21" s="40"/>
      <c r="G21" s="40"/>
      <c r="H21" s="40"/>
      <c r="I21" s="117" t="s">
        <v>34</v>
      </c>
      <c r="J21" s="33" t="s">
        <v>23</v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40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32" t="s">
        <v>23</v>
      </c>
      <c r="F24" s="332"/>
      <c r="G24" s="332"/>
      <c r="H24" s="332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41</v>
      </c>
      <c r="E27" s="40"/>
      <c r="F27" s="40"/>
      <c r="G27" s="40"/>
      <c r="H27" s="40"/>
      <c r="I27" s="116"/>
      <c r="J27" s="126">
        <f>ROUND(J109,2)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43</v>
      </c>
      <c r="G29" s="40"/>
      <c r="H29" s="40"/>
      <c r="I29" s="127" t="s">
        <v>42</v>
      </c>
      <c r="J29" s="44" t="s">
        <v>44</v>
      </c>
      <c r="K29" s="43"/>
    </row>
    <row r="30" spans="2:11" s="1" customFormat="1" ht="14.45" customHeight="1">
      <c r="B30" s="39"/>
      <c r="C30" s="40"/>
      <c r="D30" s="47" t="s">
        <v>45</v>
      </c>
      <c r="E30" s="47" t="s">
        <v>46</v>
      </c>
      <c r="F30" s="128">
        <f>ROUND(SUM(BE109:BE1191), 2)</f>
        <v>0</v>
      </c>
      <c r="G30" s="40"/>
      <c r="H30" s="40"/>
      <c r="I30" s="129">
        <v>0.21</v>
      </c>
      <c r="J30" s="128">
        <f>ROUND(ROUND((SUM(BE109:BE1191)),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47</v>
      </c>
      <c r="F31" s="128">
        <f>ROUND(SUM(BF109:BF1191), 2)</f>
        <v>0</v>
      </c>
      <c r="G31" s="40"/>
      <c r="H31" s="40"/>
      <c r="I31" s="129">
        <v>0.15</v>
      </c>
      <c r="J31" s="128">
        <f>ROUND(ROUND((SUM(BF109:BF1191)),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48</v>
      </c>
      <c r="F32" s="128">
        <f>ROUND(SUM(BG109:BG1191),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49</v>
      </c>
      <c r="F33" s="128">
        <f>ROUND(SUM(BH109:BH1191),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50</v>
      </c>
      <c r="F34" s="128">
        <f>ROUND(SUM(BI109:BI1191),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51</v>
      </c>
      <c r="E36" s="77"/>
      <c r="F36" s="77"/>
      <c r="G36" s="132" t="s">
        <v>52</v>
      </c>
      <c r="H36" s="133" t="s">
        <v>53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108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20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63" t="str">
        <f>E7</f>
        <v>Přístavba a nástavba MŠ Radomyšl na parcelách č.st.335, 210 a 186/1 v k.ú.Radomyšl</v>
      </c>
      <c r="F45" s="364"/>
      <c r="G45" s="364"/>
      <c r="H45" s="364"/>
      <c r="I45" s="116"/>
      <c r="J45" s="40"/>
      <c r="K45" s="43"/>
    </row>
    <row r="46" spans="2:11" s="1" customFormat="1" ht="14.45" customHeight="1">
      <c r="B46" s="39"/>
      <c r="C46" s="35" t="s">
        <v>106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65" t="str">
        <f>E9</f>
        <v>010 - Stavební část - etapa I</v>
      </c>
      <c r="F47" s="366"/>
      <c r="G47" s="366"/>
      <c r="H47" s="36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25</v>
      </c>
      <c r="D49" s="40"/>
      <c r="E49" s="40"/>
      <c r="F49" s="33" t="str">
        <f>F12</f>
        <v>Radomyšl</v>
      </c>
      <c r="G49" s="40"/>
      <c r="H49" s="40"/>
      <c r="I49" s="117" t="s">
        <v>27</v>
      </c>
      <c r="J49" s="118" t="str">
        <f>IF(J12="","",J12)</f>
        <v>15.2.2017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31</v>
      </c>
      <c r="D51" s="40"/>
      <c r="E51" s="40"/>
      <c r="F51" s="33" t="str">
        <f>E15</f>
        <v>Městys Radomyšl</v>
      </c>
      <c r="G51" s="40"/>
      <c r="H51" s="40"/>
      <c r="I51" s="117" t="s">
        <v>38</v>
      </c>
      <c r="J51" s="33" t="str">
        <f>E21</f>
        <v>Ing. Škoda Martin</v>
      </c>
      <c r="K51" s="43"/>
    </row>
    <row r="52" spans="2:47" s="1" customFormat="1" ht="14.45" customHeight="1">
      <c r="B52" s="39"/>
      <c r="C52" s="35" t="s">
        <v>35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109</v>
      </c>
      <c r="D54" s="130"/>
      <c r="E54" s="130"/>
      <c r="F54" s="130"/>
      <c r="G54" s="130"/>
      <c r="H54" s="130"/>
      <c r="I54" s="143"/>
      <c r="J54" s="144" t="s">
        <v>110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111</v>
      </c>
      <c r="D56" s="40"/>
      <c r="E56" s="40"/>
      <c r="F56" s="40"/>
      <c r="G56" s="40"/>
      <c r="H56" s="40"/>
      <c r="I56" s="116"/>
      <c r="J56" s="126">
        <f>J109</f>
        <v>0</v>
      </c>
      <c r="K56" s="43"/>
      <c r="AU56" s="22" t="s">
        <v>112</v>
      </c>
    </row>
    <row r="57" spans="2:47" s="7" customFormat="1" ht="24.95" customHeight="1">
      <c r="B57" s="147"/>
      <c r="C57" s="148"/>
      <c r="D57" s="149" t="s">
        <v>113</v>
      </c>
      <c r="E57" s="150"/>
      <c r="F57" s="150"/>
      <c r="G57" s="150"/>
      <c r="H57" s="150"/>
      <c r="I57" s="151"/>
      <c r="J57" s="152">
        <f>J110</f>
        <v>0</v>
      </c>
      <c r="K57" s="153"/>
    </row>
    <row r="58" spans="2:47" s="8" customFormat="1" ht="19.899999999999999" customHeight="1">
      <c r="B58" s="154"/>
      <c r="C58" s="155"/>
      <c r="D58" s="156" t="s">
        <v>114</v>
      </c>
      <c r="E58" s="157"/>
      <c r="F58" s="157"/>
      <c r="G58" s="157"/>
      <c r="H58" s="157"/>
      <c r="I58" s="158"/>
      <c r="J58" s="159">
        <f>J111</f>
        <v>0</v>
      </c>
      <c r="K58" s="160"/>
    </row>
    <row r="59" spans="2:47" s="8" customFormat="1" ht="19.899999999999999" customHeight="1">
      <c r="B59" s="154"/>
      <c r="C59" s="155"/>
      <c r="D59" s="156" t="s">
        <v>115</v>
      </c>
      <c r="E59" s="157"/>
      <c r="F59" s="157"/>
      <c r="G59" s="157"/>
      <c r="H59" s="157"/>
      <c r="I59" s="158"/>
      <c r="J59" s="159">
        <f>J152</f>
        <v>0</v>
      </c>
      <c r="K59" s="160"/>
    </row>
    <row r="60" spans="2:47" s="8" customFormat="1" ht="19.899999999999999" customHeight="1">
      <c r="B60" s="154"/>
      <c r="C60" s="155"/>
      <c r="D60" s="156" t="s">
        <v>116</v>
      </c>
      <c r="E60" s="157"/>
      <c r="F60" s="157"/>
      <c r="G60" s="157"/>
      <c r="H60" s="157"/>
      <c r="I60" s="158"/>
      <c r="J60" s="159">
        <f>J197</f>
        <v>0</v>
      </c>
      <c r="K60" s="160"/>
    </row>
    <row r="61" spans="2:47" s="8" customFormat="1" ht="19.899999999999999" customHeight="1">
      <c r="B61" s="154"/>
      <c r="C61" s="155"/>
      <c r="D61" s="156" t="s">
        <v>117</v>
      </c>
      <c r="E61" s="157"/>
      <c r="F61" s="157"/>
      <c r="G61" s="157"/>
      <c r="H61" s="157"/>
      <c r="I61" s="158"/>
      <c r="J61" s="159">
        <f>J319</f>
        <v>0</v>
      </c>
      <c r="K61" s="160"/>
    </row>
    <row r="62" spans="2:47" s="8" customFormat="1" ht="19.899999999999999" customHeight="1">
      <c r="B62" s="154"/>
      <c r="C62" s="155"/>
      <c r="D62" s="156" t="s">
        <v>118</v>
      </c>
      <c r="E62" s="157"/>
      <c r="F62" s="157"/>
      <c r="G62" s="157"/>
      <c r="H62" s="157"/>
      <c r="I62" s="158"/>
      <c r="J62" s="159">
        <f>J438</f>
        <v>0</v>
      </c>
      <c r="K62" s="160"/>
    </row>
    <row r="63" spans="2:47" s="8" customFormat="1" ht="19.899999999999999" customHeight="1">
      <c r="B63" s="154"/>
      <c r="C63" s="155"/>
      <c r="D63" s="156" t="s">
        <v>119</v>
      </c>
      <c r="E63" s="157"/>
      <c r="F63" s="157"/>
      <c r="G63" s="157"/>
      <c r="H63" s="157"/>
      <c r="I63" s="158"/>
      <c r="J63" s="159">
        <f>J447</f>
        <v>0</v>
      </c>
      <c r="K63" s="160"/>
    </row>
    <row r="64" spans="2:47" s="8" customFormat="1" ht="19.899999999999999" customHeight="1">
      <c r="B64" s="154"/>
      <c r="C64" s="155"/>
      <c r="D64" s="156" t="s">
        <v>120</v>
      </c>
      <c r="E64" s="157"/>
      <c r="F64" s="157"/>
      <c r="G64" s="157"/>
      <c r="H64" s="157"/>
      <c r="I64" s="158"/>
      <c r="J64" s="159">
        <f>J496</f>
        <v>0</v>
      </c>
      <c r="K64" s="160"/>
    </row>
    <row r="65" spans="2:11" s="8" customFormat="1" ht="19.899999999999999" customHeight="1">
      <c r="B65" s="154"/>
      <c r="C65" s="155"/>
      <c r="D65" s="156" t="s">
        <v>121</v>
      </c>
      <c r="E65" s="157"/>
      <c r="F65" s="157"/>
      <c r="G65" s="157"/>
      <c r="H65" s="157"/>
      <c r="I65" s="158"/>
      <c r="J65" s="159">
        <f>J554</f>
        <v>0</v>
      </c>
      <c r="K65" s="160"/>
    </row>
    <row r="66" spans="2:11" s="8" customFormat="1" ht="19.899999999999999" customHeight="1">
      <c r="B66" s="154"/>
      <c r="C66" s="155"/>
      <c r="D66" s="156" t="s">
        <v>122</v>
      </c>
      <c r="E66" s="157"/>
      <c r="F66" s="157"/>
      <c r="G66" s="157"/>
      <c r="H66" s="157"/>
      <c r="I66" s="158"/>
      <c r="J66" s="159">
        <f>J607</f>
        <v>0</v>
      </c>
      <c r="K66" s="160"/>
    </row>
    <row r="67" spans="2:11" s="8" customFormat="1" ht="19.899999999999999" customHeight="1">
      <c r="B67" s="154"/>
      <c r="C67" s="155"/>
      <c r="D67" s="156" t="s">
        <v>123</v>
      </c>
      <c r="E67" s="157"/>
      <c r="F67" s="157"/>
      <c r="G67" s="157"/>
      <c r="H67" s="157"/>
      <c r="I67" s="158"/>
      <c r="J67" s="159">
        <f>J630</f>
        <v>0</v>
      </c>
      <c r="K67" s="160"/>
    </row>
    <row r="68" spans="2:11" s="8" customFormat="1" ht="19.899999999999999" customHeight="1">
      <c r="B68" s="154"/>
      <c r="C68" s="155"/>
      <c r="D68" s="156" t="s">
        <v>124</v>
      </c>
      <c r="E68" s="157"/>
      <c r="F68" s="157"/>
      <c r="G68" s="157"/>
      <c r="H68" s="157"/>
      <c r="I68" s="158"/>
      <c r="J68" s="159">
        <f>J720</f>
        <v>0</v>
      </c>
      <c r="K68" s="160"/>
    </row>
    <row r="69" spans="2:11" s="8" customFormat="1" ht="19.899999999999999" customHeight="1">
      <c r="B69" s="154"/>
      <c r="C69" s="155"/>
      <c r="D69" s="156" t="s">
        <v>125</v>
      </c>
      <c r="E69" s="157"/>
      <c r="F69" s="157"/>
      <c r="G69" s="157"/>
      <c r="H69" s="157"/>
      <c r="I69" s="158"/>
      <c r="J69" s="159">
        <f>J726</f>
        <v>0</v>
      </c>
      <c r="K69" s="160"/>
    </row>
    <row r="70" spans="2:11" s="7" customFormat="1" ht="24.95" customHeight="1">
      <c r="B70" s="147"/>
      <c r="C70" s="148"/>
      <c r="D70" s="149" t="s">
        <v>126</v>
      </c>
      <c r="E70" s="150"/>
      <c r="F70" s="150"/>
      <c r="G70" s="150"/>
      <c r="H70" s="150"/>
      <c r="I70" s="151"/>
      <c r="J70" s="152">
        <f>J728</f>
        <v>0</v>
      </c>
      <c r="K70" s="153"/>
    </row>
    <row r="71" spans="2:11" s="8" customFormat="1" ht="19.899999999999999" customHeight="1">
      <c r="B71" s="154"/>
      <c r="C71" s="155"/>
      <c r="D71" s="156" t="s">
        <v>127</v>
      </c>
      <c r="E71" s="157"/>
      <c r="F71" s="157"/>
      <c r="G71" s="157"/>
      <c r="H71" s="157"/>
      <c r="I71" s="158"/>
      <c r="J71" s="159">
        <f>J729</f>
        <v>0</v>
      </c>
      <c r="K71" s="160"/>
    </row>
    <row r="72" spans="2:11" s="8" customFormat="1" ht="19.899999999999999" customHeight="1">
      <c r="B72" s="154"/>
      <c r="C72" s="155"/>
      <c r="D72" s="156" t="s">
        <v>128</v>
      </c>
      <c r="E72" s="157"/>
      <c r="F72" s="157"/>
      <c r="G72" s="157"/>
      <c r="H72" s="157"/>
      <c r="I72" s="158"/>
      <c r="J72" s="159">
        <f>J753</f>
        <v>0</v>
      </c>
      <c r="K72" s="160"/>
    </row>
    <row r="73" spans="2:11" s="8" customFormat="1" ht="19.899999999999999" customHeight="1">
      <c r="B73" s="154"/>
      <c r="C73" s="155"/>
      <c r="D73" s="156" t="s">
        <v>129</v>
      </c>
      <c r="E73" s="157"/>
      <c r="F73" s="157"/>
      <c r="G73" s="157"/>
      <c r="H73" s="157"/>
      <c r="I73" s="158"/>
      <c r="J73" s="159">
        <f>J793</f>
        <v>0</v>
      </c>
      <c r="K73" s="160"/>
    </row>
    <row r="74" spans="2:11" s="8" customFormat="1" ht="19.899999999999999" customHeight="1">
      <c r="B74" s="154"/>
      <c r="C74" s="155"/>
      <c r="D74" s="156" t="s">
        <v>130</v>
      </c>
      <c r="E74" s="157"/>
      <c r="F74" s="157"/>
      <c r="G74" s="157"/>
      <c r="H74" s="157"/>
      <c r="I74" s="158"/>
      <c r="J74" s="159">
        <f>J821</f>
        <v>0</v>
      </c>
      <c r="K74" s="160"/>
    </row>
    <row r="75" spans="2:11" s="8" customFormat="1" ht="19.899999999999999" customHeight="1">
      <c r="B75" s="154"/>
      <c r="C75" s="155"/>
      <c r="D75" s="156" t="s">
        <v>131</v>
      </c>
      <c r="E75" s="157"/>
      <c r="F75" s="157"/>
      <c r="G75" s="157"/>
      <c r="H75" s="157"/>
      <c r="I75" s="158"/>
      <c r="J75" s="159">
        <f>J827</f>
        <v>0</v>
      </c>
      <c r="K75" s="160"/>
    </row>
    <row r="76" spans="2:11" s="8" customFormat="1" ht="19.899999999999999" customHeight="1">
      <c r="B76" s="154"/>
      <c r="C76" s="155"/>
      <c r="D76" s="156" t="s">
        <v>132</v>
      </c>
      <c r="E76" s="157"/>
      <c r="F76" s="157"/>
      <c r="G76" s="157"/>
      <c r="H76" s="157"/>
      <c r="I76" s="158"/>
      <c r="J76" s="159">
        <f>J836</f>
        <v>0</v>
      </c>
      <c r="K76" s="160"/>
    </row>
    <row r="77" spans="2:11" s="8" customFormat="1" ht="19.899999999999999" customHeight="1">
      <c r="B77" s="154"/>
      <c r="C77" s="155"/>
      <c r="D77" s="156" t="s">
        <v>133</v>
      </c>
      <c r="E77" s="157"/>
      <c r="F77" s="157"/>
      <c r="G77" s="157"/>
      <c r="H77" s="157"/>
      <c r="I77" s="158"/>
      <c r="J77" s="159">
        <f>J857</f>
        <v>0</v>
      </c>
      <c r="K77" s="160"/>
    </row>
    <row r="78" spans="2:11" s="8" customFormat="1" ht="19.899999999999999" customHeight="1">
      <c r="B78" s="154"/>
      <c r="C78" s="155"/>
      <c r="D78" s="156" t="s">
        <v>134</v>
      </c>
      <c r="E78" s="157"/>
      <c r="F78" s="157"/>
      <c r="G78" s="157"/>
      <c r="H78" s="157"/>
      <c r="I78" s="158"/>
      <c r="J78" s="159">
        <f>J882</f>
        <v>0</v>
      </c>
      <c r="K78" s="160"/>
    </row>
    <row r="79" spans="2:11" s="8" customFormat="1" ht="19.899999999999999" customHeight="1">
      <c r="B79" s="154"/>
      <c r="C79" s="155"/>
      <c r="D79" s="156" t="s">
        <v>135</v>
      </c>
      <c r="E79" s="157"/>
      <c r="F79" s="157"/>
      <c r="G79" s="157"/>
      <c r="H79" s="157"/>
      <c r="I79" s="158"/>
      <c r="J79" s="159">
        <f>J917</f>
        <v>0</v>
      </c>
      <c r="K79" s="160"/>
    </row>
    <row r="80" spans="2:11" s="8" customFormat="1" ht="19.899999999999999" customHeight="1">
      <c r="B80" s="154"/>
      <c r="C80" s="155"/>
      <c r="D80" s="156" t="s">
        <v>136</v>
      </c>
      <c r="E80" s="157"/>
      <c r="F80" s="157"/>
      <c r="G80" s="157"/>
      <c r="H80" s="157"/>
      <c r="I80" s="158"/>
      <c r="J80" s="159">
        <f>J974</f>
        <v>0</v>
      </c>
      <c r="K80" s="160"/>
    </row>
    <row r="81" spans="2:12" s="8" customFormat="1" ht="19.899999999999999" customHeight="1">
      <c r="B81" s="154"/>
      <c r="C81" s="155"/>
      <c r="D81" s="156" t="s">
        <v>137</v>
      </c>
      <c r="E81" s="157"/>
      <c r="F81" s="157"/>
      <c r="G81" s="157"/>
      <c r="H81" s="157"/>
      <c r="I81" s="158"/>
      <c r="J81" s="159">
        <f>J1016</f>
        <v>0</v>
      </c>
      <c r="K81" s="160"/>
    </row>
    <row r="82" spans="2:12" s="8" customFormat="1" ht="19.899999999999999" customHeight="1">
      <c r="B82" s="154"/>
      <c r="C82" s="155"/>
      <c r="D82" s="156" t="s">
        <v>138</v>
      </c>
      <c r="E82" s="157"/>
      <c r="F82" s="157"/>
      <c r="G82" s="157"/>
      <c r="H82" s="157"/>
      <c r="I82" s="158"/>
      <c r="J82" s="159">
        <f>J1057</f>
        <v>0</v>
      </c>
      <c r="K82" s="160"/>
    </row>
    <row r="83" spans="2:12" s="8" customFormat="1" ht="19.899999999999999" customHeight="1">
      <c r="B83" s="154"/>
      <c r="C83" s="155"/>
      <c r="D83" s="156" t="s">
        <v>139</v>
      </c>
      <c r="E83" s="157"/>
      <c r="F83" s="157"/>
      <c r="G83" s="157"/>
      <c r="H83" s="157"/>
      <c r="I83" s="158"/>
      <c r="J83" s="159">
        <f>J1107</f>
        <v>0</v>
      </c>
      <c r="K83" s="160"/>
    </row>
    <row r="84" spans="2:12" s="8" customFormat="1" ht="19.899999999999999" customHeight="1">
      <c r="B84" s="154"/>
      <c r="C84" s="155"/>
      <c r="D84" s="156" t="s">
        <v>140</v>
      </c>
      <c r="E84" s="157"/>
      <c r="F84" s="157"/>
      <c r="G84" s="157"/>
      <c r="H84" s="157"/>
      <c r="I84" s="158"/>
      <c r="J84" s="159">
        <f>J1156</f>
        <v>0</v>
      </c>
      <c r="K84" s="160"/>
    </row>
    <row r="85" spans="2:12" s="8" customFormat="1" ht="19.899999999999999" customHeight="1">
      <c r="B85" s="154"/>
      <c r="C85" s="155"/>
      <c r="D85" s="156" t="s">
        <v>141</v>
      </c>
      <c r="E85" s="157"/>
      <c r="F85" s="157"/>
      <c r="G85" s="157"/>
      <c r="H85" s="157"/>
      <c r="I85" s="158"/>
      <c r="J85" s="159">
        <f>J1164</f>
        <v>0</v>
      </c>
      <c r="K85" s="160"/>
    </row>
    <row r="86" spans="2:12" s="8" customFormat="1" ht="19.899999999999999" customHeight="1">
      <c r="B86" s="154"/>
      <c r="C86" s="155"/>
      <c r="D86" s="156" t="s">
        <v>142</v>
      </c>
      <c r="E86" s="157"/>
      <c r="F86" s="157"/>
      <c r="G86" s="157"/>
      <c r="H86" s="157"/>
      <c r="I86" s="158"/>
      <c r="J86" s="159">
        <f>J1174</f>
        <v>0</v>
      </c>
      <c r="K86" s="160"/>
    </row>
    <row r="87" spans="2:12" s="7" customFormat="1" ht="24.95" customHeight="1">
      <c r="B87" s="147"/>
      <c r="C87" s="148"/>
      <c r="D87" s="149" t="s">
        <v>143</v>
      </c>
      <c r="E87" s="150"/>
      <c r="F87" s="150"/>
      <c r="G87" s="150"/>
      <c r="H87" s="150"/>
      <c r="I87" s="151"/>
      <c r="J87" s="152">
        <f>J1182</f>
        <v>0</v>
      </c>
      <c r="K87" s="153"/>
    </row>
    <row r="88" spans="2:12" s="8" customFormat="1" ht="19.899999999999999" customHeight="1">
      <c r="B88" s="154"/>
      <c r="C88" s="155"/>
      <c r="D88" s="156" t="s">
        <v>144</v>
      </c>
      <c r="E88" s="157"/>
      <c r="F88" s="157"/>
      <c r="G88" s="157"/>
      <c r="H88" s="157"/>
      <c r="I88" s="158"/>
      <c r="J88" s="159">
        <f>J1183</f>
        <v>0</v>
      </c>
      <c r="K88" s="160"/>
    </row>
    <row r="89" spans="2:12" s="8" customFormat="1" ht="19.899999999999999" customHeight="1">
      <c r="B89" s="154"/>
      <c r="C89" s="155"/>
      <c r="D89" s="156" t="s">
        <v>145</v>
      </c>
      <c r="E89" s="157"/>
      <c r="F89" s="157"/>
      <c r="G89" s="157"/>
      <c r="H89" s="157"/>
      <c r="I89" s="158"/>
      <c r="J89" s="159">
        <f>J1186</f>
        <v>0</v>
      </c>
      <c r="K89" s="160"/>
    </row>
    <row r="90" spans="2:12" s="1" customFormat="1" ht="21.75" customHeight="1">
      <c r="B90" s="39"/>
      <c r="C90" s="40"/>
      <c r="D90" s="40"/>
      <c r="E90" s="40"/>
      <c r="F90" s="40"/>
      <c r="G90" s="40"/>
      <c r="H90" s="40"/>
      <c r="I90" s="116"/>
      <c r="J90" s="40"/>
      <c r="K90" s="43"/>
    </row>
    <row r="91" spans="2:12" s="1" customFormat="1" ht="6.95" customHeight="1">
      <c r="B91" s="54"/>
      <c r="C91" s="55"/>
      <c r="D91" s="55"/>
      <c r="E91" s="55"/>
      <c r="F91" s="55"/>
      <c r="G91" s="55"/>
      <c r="H91" s="55"/>
      <c r="I91" s="137"/>
      <c r="J91" s="55"/>
      <c r="K91" s="56"/>
    </row>
    <row r="95" spans="2:12" s="1" customFormat="1" ht="6.95" customHeight="1">
      <c r="B95" s="57"/>
      <c r="C95" s="58"/>
      <c r="D95" s="58"/>
      <c r="E95" s="58"/>
      <c r="F95" s="58"/>
      <c r="G95" s="58"/>
      <c r="H95" s="58"/>
      <c r="I95" s="140"/>
      <c r="J95" s="58"/>
      <c r="K95" s="58"/>
      <c r="L95" s="59"/>
    </row>
    <row r="96" spans="2:12" s="1" customFormat="1" ht="36.950000000000003" customHeight="1">
      <c r="B96" s="39"/>
      <c r="C96" s="60" t="s">
        <v>146</v>
      </c>
      <c r="D96" s="61"/>
      <c r="E96" s="61"/>
      <c r="F96" s="61"/>
      <c r="G96" s="61"/>
      <c r="H96" s="61"/>
      <c r="I96" s="161"/>
      <c r="J96" s="61"/>
      <c r="K96" s="61"/>
      <c r="L96" s="59"/>
    </row>
    <row r="97" spans="2:65" s="1" customFormat="1" ht="6.95" customHeight="1">
      <c r="B97" s="39"/>
      <c r="C97" s="61"/>
      <c r="D97" s="61"/>
      <c r="E97" s="61"/>
      <c r="F97" s="61"/>
      <c r="G97" s="61"/>
      <c r="H97" s="61"/>
      <c r="I97" s="161"/>
      <c r="J97" s="61"/>
      <c r="K97" s="61"/>
      <c r="L97" s="59"/>
    </row>
    <row r="98" spans="2:65" s="1" customFormat="1" ht="14.45" customHeight="1">
      <c r="B98" s="39"/>
      <c r="C98" s="63" t="s">
        <v>20</v>
      </c>
      <c r="D98" s="61"/>
      <c r="E98" s="61"/>
      <c r="F98" s="61"/>
      <c r="G98" s="61"/>
      <c r="H98" s="61"/>
      <c r="I98" s="161"/>
      <c r="J98" s="61"/>
      <c r="K98" s="61"/>
      <c r="L98" s="59"/>
    </row>
    <row r="99" spans="2:65" s="1" customFormat="1" ht="22.5" customHeight="1">
      <c r="B99" s="39"/>
      <c r="C99" s="61"/>
      <c r="D99" s="61"/>
      <c r="E99" s="367" t="str">
        <f>E7</f>
        <v>Přístavba a nástavba MŠ Radomyšl na parcelách č.st.335, 210 a 186/1 v k.ú.Radomyšl</v>
      </c>
      <c r="F99" s="368"/>
      <c r="G99" s="368"/>
      <c r="H99" s="368"/>
      <c r="I99" s="161"/>
      <c r="J99" s="61"/>
      <c r="K99" s="61"/>
      <c r="L99" s="59"/>
    </row>
    <row r="100" spans="2:65" s="1" customFormat="1" ht="14.45" customHeight="1">
      <c r="B100" s="39"/>
      <c r="C100" s="63" t="s">
        <v>106</v>
      </c>
      <c r="D100" s="61"/>
      <c r="E100" s="61"/>
      <c r="F100" s="61"/>
      <c r="G100" s="61"/>
      <c r="H100" s="61"/>
      <c r="I100" s="161"/>
      <c r="J100" s="61"/>
      <c r="K100" s="61"/>
      <c r="L100" s="59"/>
    </row>
    <row r="101" spans="2:65" s="1" customFormat="1" ht="23.25" customHeight="1">
      <c r="B101" s="39"/>
      <c r="C101" s="61"/>
      <c r="D101" s="61"/>
      <c r="E101" s="343" t="str">
        <f>E9</f>
        <v>010 - Stavební část - etapa I</v>
      </c>
      <c r="F101" s="369"/>
      <c r="G101" s="369"/>
      <c r="H101" s="369"/>
      <c r="I101" s="161"/>
      <c r="J101" s="61"/>
      <c r="K101" s="61"/>
      <c r="L101" s="59"/>
    </row>
    <row r="102" spans="2:65" s="1" customFormat="1" ht="6.95" customHeight="1">
      <c r="B102" s="39"/>
      <c r="C102" s="61"/>
      <c r="D102" s="61"/>
      <c r="E102" s="61"/>
      <c r="F102" s="61"/>
      <c r="G102" s="61"/>
      <c r="H102" s="61"/>
      <c r="I102" s="161"/>
      <c r="J102" s="61"/>
      <c r="K102" s="61"/>
      <c r="L102" s="59"/>
    </row>
    <row r="103" spans="2:65" s="1" customFormat="1" ht="18" customHeight="1">
      <c r="B103" s="39"/>
      <c r="C103" s="63" t="s">
        <v>25</v>
      </c>
      <c r="D103" s="61"/>
      <c r="E103" s="61"/>
      <c r="F103" s="162" t="str">
        <f>F12</f>
        <v>Radomyšl</v>
      </c>
      <c r="G103" s="61"/>
      <c r="H103" s="61"/>
      <c r="I103" s="163" t="s">
        <v>27</v>
      </c>
      <c r="J103" s="71" t="str">
        <f>IF(J12="","",J12)</f>
        <v>15.2.2017</v>
      </c>
      <c r="K103" s="61"/>
      <c r="L103" s="59"/>
    </row>
    <row r="104" spans="2:65" s="1" customFormat="1" ht="6.95" customHeight="1">
      <c r="B104" s="39"/>
      <c r="C104" s="61"/>
      <c r="D104" s="61"/>
      <c r="E104" s="61"/>
      <c r="F104" s="61"/>
      <c r="G104" s="61"/>
      <c r="H104" s="61"/>
      <c r="I104" s="161"/>
      <c r="J104" s="61"/>
      <c r="K104" s="61"/>
      <c r="L104" s="59"/>
    </row>
    <row r="105" spans="2:65" s="1" customFormat="1">
      <c r="B105" s="39"/>
      <c r="C105" s="63" t="s">
        <v>31</v>
      </c>
      <c r="D105" s="61"/>
      <c r="E105" s="61"/>
      <c r="F105" s="162" t="str">
        <f>E15</f>
        <v>Městys Radomyšl</v>
      </c>
      <c r="G105" s="61"/>
      <c r="H105" s="61"/>
      <c r="I105" s="163" t="s">
        <v>38</v>
      </c>
      <c r="J105" s="162" t="str">
        <f>E21</f>
        <v>Ing. Škoda Martin</v>
      </c>
      <c r="K105" s="61"/>
      <c r="L105" s="59"/>
    </row>
    <row r="106" spans="2:65" s="1" customFormat="1" ht="14.45" customHeight="1">
      <c r="B106" s="39"/>
      <c r="C106" s="63" t="s">
        <v>35</v>
      </c>
      <c r="D106" s="61"/>
      <c r="E106" s="61"/>
      <c r="F106" s="162" t="str">
        <f>IF(E18="","",E18)</f>
        <v/>
      </c>
      <c r="G106" s="61"/>
      <c r="H106" s="61"/>
      <c r="I106" s="161"/>
      <c r="J106" s="61"/>
      <c r="K106" s="61"/>
      <c r="L106" s="59"/>
    </row>
    <row r="107" spans="2:65" s="1" customFormat="1" ht="10.35" customHeight="1">
      <c r="B107" s="39"/>
      <c r="C107" s="61"/>
      <c r="D107" s="61"/>
      <c r="E107" s="61"/>
      <c r="F107" s="61"/>
      <c r="G107" s="61"/>
      <c r="H107" s="61"/>
      <c r="I107" s="161"/>
      <c r="J107" s="61"/>
      <c r="K107" s="61"/>
      <c r="L107" s="59"/>
    </row>
    <row r="108" spans="2:65" s="9" customFormat="1" ht="29.25" customHeight="1">
      <c r="B108" s="164"/>
      <c r="C108" s="165" t="s">
        <v>147</v>
      </c>
      <c r="D108" s="166" t="s">
        <v>60</v>
      </c>
      <c r="E108" s="166" t="s">
        <v>56</v>
      </c>
      <c r="F108" s="166" t="s">
        <v>148</v>
      </c>
      <c r="G108" s="166" t="s">
        <v>149</v>
      </c>
      <c r="H108" s="166" t="s">
        <v>150</v>
      </c>
      <c r="I108" s="167" t="s">
        <v>151</v>
      </c>
      <c r="J108" s="166" t="s">
        <v>110</v>
      </c>
      <c r="K108" s="168" t="s">
        <v>152</v>
      </c>
      <c r="L108" s="169"/>
      <c r="M108" s="79" t="s">
        <v>153</v>
      </c>
      <c r="N108" s="80" t="s">
        <v>45</v>
      </c>
      <c r="O108" s="80" t="s">
        <v>154</v>
      </c>
      <c r="P108" s="80" t="s">
        <v>155</v>
      </c>
      <c r="Q108" s="80" t="s">
        <v>156</v>
      </c>
      <c r="R108" s="80" t="s">
        <v>157</v>
      </c>
      <c r="S108" s="80" t="s">
        <v>158</v>
      </c>
      <c r="T108" s="81" t="s">
        <v>159</v>
      </c>
    </row>
    <row r="109" spans="2:65" s="1" customFormat="1" ht="29.25" customHeight="1">
      <c r="B109" s="39"/>
      <c r="C109" s="85" t="s">
        <v>111</v>
      </c>
      <c r="D109" s="61"/>
      <c r="E109" s="61"/>
      <c r="F109" s="61"/>
      <c r="G109" s="61"/>
      <c r="H109" s="61"/>
      <c r="I109" s="161"/>
      <c r="J109" s="170">
        <f>BK109</f>
        <v>0</v>
      </c>
      <c r="K109" s="61"/>
      <c r="L109" s="59"/>
      <c r="M109" s="82"/>
      <c r="N109" s="83"/>
      <c r="O109" s="83"/>
      <c r="P109" s="171">
        <f>P110+P728+P1182</f>
        <v>0</v>
      </c>
      <c r="Q109" s="83"/>
      <c r="R109" s="171">
        <f>R110+R728+R1182</f>
        <v>1414.1838190200003</v>
      </c>
      <c r="S109" s="83"/>
      <c r="T109" s="172">
        <f>T110+T728+T1182</f>
        <v>162.65102824999997</v>
      </c>
      <c r="AT109" s="22" t="s">
        <v>74</v>
      </c>
      <c r="AU109" s="22" t="s">
        <v>112</v>
      </c>
      <c r="BK109" s="173">
        <f>BK110+BK728+BK1182</f>
        <v>0</v>
      </c>
    </row>
    <row r="110" spans="2:65" s="10" customFormat="1" ht="37.35" customHeight="1">
      <c r="B110" s="174"/>
      <c r="C110" s="175"/>
      <c r="D110" s="176" t="s">
        <v>74</v>
      </c>
      <c r="E110" s="177" t="s">
        <v>160</v>
      </c>
      <c r="F110" s="177" t="s">
        <v>161</v>
      </c>
      <c r="G110" s="175"/>
      <c r="H110" s="175"/>
      <c r="I110" s="178"/>
      <c r="J110" s="179">
        <f>BK110</f>
        <v>0</v>
      </c>
      <c r="K110" s="175"/>
      <c r="L110" s="180"/>
      <c r="M110" s="181"/>
      <c r="N110" s="182"/>
      <c r="O110" s="182"/>
      <c r="P110" s="183">
        <f>P111+P152+P197+P319+P438+P447+P496+P554+P607+P630+P720+P726</f>
        <v>0</v>
      </c>
      <c r="Q110" s="182"/>
      <c r="R110" s="183">
        <f>R111+R152+R197+R319+R438+R447+R496+R554+R607+R630+R720+R726</f>
        <v>1327.9129344400003</v>
      </c>
      <c r="S110" s="182"/>
      <c r="T110" s="184">
        <f>T111+T152+T197+T319+T438+T447+T496+T554+T607+T630+T720+T726</f>
        <v>138.67791799999998</v>
      </c>
      <c r="AR110" s="185" t="s">
        <v>10</v>
      </c>
      <c r="AT110" s="186" t="s">
        <v>74</v>
      </c>
      <c r="AU110" s="186" t="s">
        <v>75</v>
      </c>
      <c r="AY110" s="185" t="s">
        <v>162</v>
      </c>
      <c r="BK110" s="187">
        <f>BK111+BK152+BK197+BK319+BK438+BK447+BK496+BK554+BK607+BK630+BK720+BK726</f>
        <v>0</v>
      </c>
    </row>
    <row r="111" spans="2:65" s="10" customFormat="1" ht="19.899999999999999" customHeight="1">
      <c r="B111" s="174"/>
      <c r="C111" s="175"/>
      <c r="D111" s="188" t="s">
        <v>74</v>
      </c>
      <c r="E111" s="189" t="s">
        <v>10</v>
      </c>
      <c r="F111" s="189" t="s">
        <v>163</v>
      </c>
      <c r="G111" s="175"/>
      <c r="H111" s="175"/>
      <c r="I111" s="178"/>
      <c r="J111" s="190">
        <f>BK111</f>
        <v>0</v>
      </c>
      <c r="K111" s="175"/>
      <c r="L111" s="180"/>
      <c r="M111" s="181"/>
      <c r="N111" s="182"/>
      <c r="O111" s="182"/>
      <c r="P111" s="183">
        <f>SUM(P112:P151)</f>
        <v>0</v>
      </c>
      <c r="Q111" s="182"/>
      <c r="R111" s="183">
        <f>SUM(R112:R151)</f>
        <v>0</v>
      </c>
      <c r="S111" s="182"/>
      <c r="T111" s="184">
        <f>SUM(T112:T151)</f>
        <v>0</v>
      </c>
      <c r="AR111" s="185" t="s">
        <v>164</v>
      </c>
      <c r="AT111" s="186" t="s">
        <v>74</v>
      </c>
      <c r="AU111" s="186" t="s">
        <v>10</v>
      </c>
      <c r="AY111" s="185" t="s">
        <v>162</v>
      </c>
      <c r="BK111" s="187">
        <f>SUM(BK112:BK151)</f>
        <v>0</v>
      </c>
    </row>
    <row r="112" spans="2:65" s="1" customFormat="1" ht="22.5" customHeight="1">
      <c r="B112" s="39"/>
      <c r="C112" s="191" t="s">
        <v>10</v>
      </c>
      <c r="D112" s="191" t="s">
        <v>165</v>
      </c>
      <c r="E112" s="192" t="s">
        <v>166</v>
      </c>
      <c r="F112" s="193" t="s">
        <v>167</v>
      </c>
      <c r="G112" s="194" t="s">
        <v>168</v>
      </c>
      <c r="H112" s="195">
        <v>37.856000000000002</v>
      </c>
      <c r="I112" s="196"/>
      <c r="J112" s="197">
        <f>ROUND(I112*H112,0)</f>
        <v>0</v>
      </c>
      <c r="K112" s="193" t="s">
        <v>169</v>
      </c>
      <c r="L112" s="59"/>
      <c r="M112" s="198" t="s">
        <v>23</v>
      </c>
      <c r="N112" s="199" t="s">
        <v>46</v>
      </c>
      <c r="O112" s="40"/>
      <c r="P112" s="200">
        <f>O112*H112</f>
        <v>0</v>
      </c>
      <c r="Q112" s="200">
        <v>0</v>
      </c>
      <c r="R112" s="200">
        <f>Q112*H112</f>
        <v>0</v>
      </c>
      <c r="S112" s="200">
        <v>0</v>
      </c>
      <c r="T112" s="201">
        <f>S112*H112</f>
        <v>0</v>
      </c>
      <c r="AR112" s="22" t="s">
        <v>164</v>
      </c>
      <c r="AT112" s="22" t="s">
        <v>165</v>
      </c>
      <c r="AU112" s="22" t="s">
        <v>84</v>
      </c>
      <c r="AY112" s="22" t="s">
        <v>162</v>
      </c>
      <c r="BE112" s="202">
        <f>IF(N112="základní",J112,0)</f>
        <v>0</v>
      </c>
      <c r="BF112" s="202">
        <f>IF(N112="snížená",J112,0)</f>
        <v>0</v>
      </c>
      <c r="BG112" s="202">
        <f>IF(N112="zákl. přenesená",J112,0)</f>
        <v>0</v>
      </c>
      <c r="BH112" s="202">
        <f>IF(N112="sníž. přenesená",J112,0)</f>
        <v>0</v>
      </c>
      <c r="BI112" s="202">
        <f>IF(N112="nulová",J112,0)</f>
        <v>0</v>
      </c>
      <c r="BJ112" s="22" t="s">
        <v>10</v>
      </c>
      <c r="BK112" s="202">
        <f>ROUND(I112*H112,0)</f>
        <v>0</v>
      </c>
      <c r="BL112" s="22" t="s">
        <v>164</v>
      </c>
      <c r="BM112" s="22" t="s">
        <v>170</v>
      </c>
    </row>
    <row r="113" spans="2:65" s="11" customFormat="1" ht="13.5">
      <c r="B113" s="203"/>
      <c r="C113" s="204"/>
      <c r="D113" s="205" t="s">
        <v>171</v>
      </c>
      <c r="E113" s="206" t="s">
        <v>172</v>
      </c>
      <c r="F113" s="207" t="s">
        <v>173</v>
      </c>
      <c r="G113" s="204"/>
      <c r="H113" s="208">
        <v>37.856000000000002</v>
      </c>
      <c r="I113" s="209"/>
      <c r="J113" s="204"/>
      <c r="K113" s="204"/>
      <c r="L113" s="210"/>
      <c r="M113" s="211"/>
      <c r="N113" s="212"/>
      <c r="O113" s="212"/>
      <c r="P113" s="212"/>
      <c r="Q113" s="212"/>
      <c r="R113" s="212"/>
      <c r="S113" s="212"/>
      <c r="T113" s="213"/>
      <c r="AT113" s="214" t="s">
        <v>171</v>
      </c>
      <c r="AU113" s="214" t="s">
        <v>84</v>
      </c>
      <c r="AV113" s="11" t="s">
        <v>84</v>
      </c>
      <c r="AW113" s="11" t="s">
        <v>37</v>
      </c>
      <c r="AX113" s="11" t="s">
        <v>75</v>
      </c>
      <c r="AY113" s="214" t="s">
        <v>162</v>
      </c>
    </row>
    <row r="114" spans="2:65" s="1" customFormat="1" ht="22.5" customHeight="1">
      <c r="B114" s="39"/>
      <c r="C114" s="191" t="s">
        <v>84</v>
      </c>
      <c r="D114" s="191" t="s">
        <v>165</v>
      </c>
      <c r="E114" s="192" t="s">
        <v>174</v>
      </c>
      <c r="F114" s="193" t="s">
        <v>175</v>
      </c>
      <c r="G114" s="194" t="s">
        <v>168</v>
      </c>
      <c r="H114" s="195">
        <v>67.042000000000002</v>
      </c>
      <c r="I114" s="196"/>
      <c r="J114" s="197">
        <f>ROUND(I114*H114,0)</f>
        <v>0</v>
      </c>
      <c r="K114" s="193" t="s">
        <v>169</v>
      </c>
      <c r="L114" s="59"/>
      <c r="M114" s="198" t="s">
        <v>23</v>
      </c>
      <c r="N114" s="199" t="s">
        <v>46</v>
      </c>
      <c r="O114" s="40"/>
      <c r="P114" s="200">
        <f>O114*H114</f>
        <v>0</v>
      </c>
      <c r="Q114" s="200">
        <v>0</v>
      </c>
      <c r="R114" s="200">
        <f>Q114*H114</f>
        <v>0</v>
      </c>
      <c r="S114" s="200">
        <v>0</v>
      </c>
      <c r="T114" s="201">
        <f>S114*H114</f>
        <v>0</v>
      </c>
      <c r="AR114" s="22" t="s">
        <v>164</v>
      </c>
      <c r="AT114" s="22" t="s">
        <v>165</v>
      </c>
      <c r="AU114" s="22" t="s">
        <v>84</v>
      </c>
      <c r="AY114" s="22" t="s">
        <v>162</v>
      </c>
      <c r="BE114" s="202">
        <f>IF(N114="základní",J114,0)</f>
        <v>0</v>
      </c>
      <c r="BF114" s="202">
        <f>IF(N114="snížená",J114,0)</f>
        <v>0</v>
      </c>
      <c r="BG114" s="202">
        <f>IF(N114="zákl. přenesená",J114,0)</f>
        <v>0</v>
      </c>
      <c r="BH114" s="202">
        <f>IF(N114="sníž. přenesená",J114,0)</f>
        <v>0</v>
      </c>
      <c r="BI114" s="202">
        <f>IF(N114="nulová",J114,0)</f>
        <v>0</v>
      </c>
      <c r="BJ114" s="22" t="s">
        <v>10</v>
      </c>
      <c r="BK114" s="202">
        <f>ROUND(I114*H114,0)</f>
        <v>0</v>
      </c>
      <c r="BL114" s="22" t="s">
        <v>164</v>
      </c>
      <c r="BM114" s="22" t="s">
        <v>176</v>
      </c>
    </row>
    <row r="115" spans="2:65" s="11" customFormat="1" ht="13.5">
      <c r="B115" s="203"/>
      <c r="C115" s="204"/>
      <c r="D115" s="215" t="s">
        <v>171</v>
      </c>
      <c r="E115" s="216" t="s">
        <v>177</v>
      </c>
      <c r="F115" s="217" t="s">
        <v>178</v>
      </c>
      <c r="G115" s="204"/>
      <c r="H115" s="218">
        <v>29.861000000000001</v>
      </c>
      <c r="I115" s="209"/>
      <c r="J115" s="204"/>
      <c r="K115" s="204"/>
      <c r="L115" s="210"/>
      <c r="M115" s="211"/>
      <c r="N115" s="212"/>
      <c r="O115" s="212"/>
      <c r="P115" s="212"/>
      <c r="Q115" s="212"/>
      <c r="R115" s="212"/>
      <c r="S115" s="212"/>
      <c r="T115" s="213"/>
      <c r="AT115" s="214" t="s">
        <v>171</v>
      </c>
      <c r="AU115" s="214" t="s">
        <v>84</v>
      </c>
      <c r="AV115" s="11" t="s">
        <v>84</v>
      </c>
      <c r="AW115" s="11" t="s">
        <v>37</v>
      </c>
      <c r="AX115" s="11" t="s">
        <v>75</v>
      </c>
      <c r="AY115" s="214" t="s">
        <v>162</v>
      </c>
    </row>
    <row r="116" spans="2:65" s="11" customFormat="1" ht="13.5">
      <c r="B116" s="203"/>
      <c r="C116" s="204"/>
      <c r="D116" s="215" t="s">
        <v>171</v>
      </c>
      <c r="E116" s="216" t="s">
        <v>179</v>
      </c>
      <c r="F116" s="217" t="s">
        <v>180</v>
      </c>
      <c r="G116" s="204"/>
      <c r="H116" s="218">
        <v>28.968</v>
      </c>
      <c r="I116" s="209"/>
      <c r="J116" s="204"/>
      <c r="K116" s="204"/>
      <c r="L116" s="210"/>
      <c r="M116" s="211"/>
      <c r="N116" s="212"/>
      <c r="O116" s="212"/>
      <c r="P116" s="212"/>
      <c r="Q116" s="212"/>
      <c r="R116" s="212"/>
      <c r="S116" s="212"/>
      <c r="T116" s="213"/>
      <c r="AT116" s="214" t="s">
        <v>171</v>
      </c>
      <c r="AU116" s="214" t="s">
        <v>84</v>
      </c>
      <c r="AV116" s="11" t="s">
        <v>84</v>
      </c>
      <c r="AW116" s="11" t="s">
        <v>37</v>
      </c>
      <c r="AX116" s="11" t="s">
        <v>75</v>
      </c>
      <c r="AY116" s="214" t="s">
        <v>162</v>
      </c>
    </row>
    <row r="117" spans="2:65" s="11" customFormat="1" ht="13.5">
      <c r="B117" s="203"/>
      <c r="C117" s="204"/>
      <c r="D117" s="205" t="s">
        <v>171</v>
      </c>
      <c r="E117" s="206" t="s">
        <v>181</v>
      </c>
      <c r="F117" s="207" t="s">
        <v>182</v>
      </c>
      <c r="G117" s="204"/>
      <c r="H117" s="208">
        <v>8.2129999999999992</v>
      </c>
      <c r="I117" s="209"/>
      <c r="J117" s="204"/>
      <c r="K117" s="204"/>
      <c r="L117" s="210"/>
      <c r="M117" s="211"/>
      <c r="N117" s="212"/>
      <c r="O117" s="212"/>
      <c r="P117" s="212"/>
      <c r="Q117" s="212"/>
      <c r="R117" s="212"/>
      <c r="S117" s="212"/>
      <c r="T117" s="213"/>
      <c r="AT117" s="214" t="s">
        <v>171</v>
      </c>
      <c r="AU117" s="214" t="s">
        <v>84</v>
      </c>
      <c r="AV117" s="11" t="s">
        <v>84</v>
      </c>
      <c r="AW117" s="11" t="s">
        <v>37</v>
      </c>
      <c r="AX117" s="11" t="s">
        <v>75</v>
      </c>
      <c r="AY117" s="214" t="s">
        <v>162</v>
      </c>
    </row>
    <row r="118" spans="2:65" s="1" customFormat="1" ht="22.5" customHeight="1">
      <c r="B118" s="39"/>
      <c r="C118" s="191" t="s">
        <v>183</v>
      </c>
      <c r="D118" s="191" t="s">
        <v>165</v>
      </c>
      <c r="E118" s="192" t="s">
        <v>184</v>
      </c>
      <c r="F118" s="193" t="s">
        <v>185</v>
      </c>
      <c r="G118" s="194" t="s">
        <v>168</v>
      </c>
      <c r="H118" s="195">
        <v>13.805</v>
      </c>
      <c r="I118" s="196"/>
      <c r="J118" s="197">
        <f>ROUND(I118*H118,0)</f>
        <v>0</v>
      </c>
      <c r="K118" s="193" t="s">
        <v>169</v>
      </c>
      <c r="L118" s="59"/>
      <c r="M118" s="198" t="s">
        <v>23</v>
      </c>
      <c r="N118" s="199" t="s">
        <v>46</v>
      </c>
      <c r="O118" s="40"/>
      <c r="P118" s="200">
        <f>O118*H118</f>
        <v>0</v>
      </c>
      <c r="Q118" s="200">
        <v>0</v>
      </c>
      <c r="R118" s="200">
        <f>Q118*H118</f>
        <v>0</v>
      </c>
      <c r="S118" s="200">
        <v>0</v>
      </c>
      <c r="T118" s="201">
        <f>S118*H118</f>
        <v>0</v>
      </c>
      <c r="AR118" s="22" t="s">
        <v>164</v>
      </c>
      <c r="AT118" s="22" t="s">
        <v>165</v>
      </c>
      <c r="AU118" s="22" t="s">
        <v>84</v>
      </c>
      <c r="AY118" s="22" t="s">
        <v>162</v>
      </c>
      <c r="BE118" s="202">
        <f>IF(N118="základní",J118,0)</f>
        <v>0</v>
      </c>
      <c r="BF118" s="202">
        <f>IF(N118="snížená",J118,0)</f>
        <v>0</v>
      </c>
      <c r="BG118" s="202">
        <f>IF(N118="zákl. přenesená",J118,0)</f>
        <v>0</v>
      </c>
      <c r="BH118" s="202">
        <f>IF(N118="sníž. přenesená",J118,0)</f>
        <v>0</v>
      </c>
      <c r="BI118" s="202">
        <f>IF(N118="nulová",J118,0)</f>
        <v>0</v>
      </c>
      <c r="BJ118" s="22" t="s">
        <v>10</v>
      </c>
      <c r="BK118" s="202">
        <f>ROUND(I118*H118,0)</f>
        <v>0</v>
      </c>
      <c r="BL118" s="22" t="s">
        <v>164</v>
      </c>
      <c r="BM118" s="22" t="s">
        <v>186</v>
      </c>
    </row>
    <row r="119" spans="2:65" s="11" customFormat="1" ht="13.5">
      <c r="B119" s="203"/>
      <c r="C119" s="204"/>
      <c r="D119" s="205" t="s">
        <v>171</v>
      </c>
      <c r="E119" s="206" t="s">
        <v>187</v>
      </c>
      <c r="F119" s="207" t="s">
        <v>188</v>
      </c>
      <c r="G119" s="204"/>
      <c r="H119" s="208">
        <v>13.805</v>
      </c>
      <c r="I119" s="209"/>
      <c r="J119" s="204"/>
      <c r="K119" s="204"/>
      <c r="L119" s="210"/>
      <c r="M119" s="211"/>
      <c r="N119" s="212"/>
      <c r="O119" s="212"/>
      <c r="P119" s="212"/>
      <c r="Q119" s="212"/>
      <c r="R119" s="212"/>
      <c r="S119" s="212"/>
      <c r="T119" s="213"/>
      <c r="AT119" s="214" t="s">
        <v>171</v>
      </c>
      <c r="AU119" s="214" t="s">
        <v>84</v>
      </c>
      <c r="AV119" s="11" t="s">
        <v>84</v>
      </c>
      <c r="AW119" s="11" t="s">
        <v>37</v>
      </c>
      <c r="AX119" s="11" t="s">
        <v>75</v>
      </c>
      <c r="AY119" s="214" t="s">
        <v>162</v>
      </c>
    </row>
    <row r="120" spans="2:65" s="1" customFormat="1" ht="22.5" customHeight="1">
      <c r="B120" s="39"/>
      <c r="C120" s="191" t="s">
        <v>164</v>
      </c>
      <c r="D120" s="191" t="s">
        <v>165</v>
      </c>
      <c r="E120" s="192" t="s">
        <v>189</v>
      </c>
      <c r="F120" s="193" t="s">
        <v>190</v>
      </c>
      <c r="G120" s="194" t="s">
        <v>168</v>
      </c>
      <c r="H120" s="195">
        <v>36.088000000000001</v>
      </c>
      <c r="I120" s="196"/>
      <c r="J120" s="197">
        <f>ROUND(I120*H120,0)</f>
        <v>0</v>
      </c>
      <c r="K120" s="193" t="s">
        <v>169</v>
      </c>
      <c r="L120" s="59"/>
      <c r="M120" s="198" t="s">
        <v>23</v>
      </c>
      <c r="N120" s="199" t="s">
        <v>46</v>
      </c>
      <c r="O120" s="40"/>
      <c r="P120" s="200">
        <f>O120*H120</f>
        <v>0</v>
      </c>
      <c r="Q120" s="200">
        <v>0</v>
      </c>
      <c r="R120" s="200">
        <f>Q120*H120</f>
        <v>0</v>
      </c>
      <c r="S120" s="200">
        <v>0</v>
      </c>
      <c r="T120" s="201">
        <f>S120*H120</f>
        <v>0</v>
      </c>
      <c r="AR120" s="22" t="s">
        <v>164</v>
      </c>
      <c r="AT120" s="22" t="s">
        <v>165</v>
      </c>
      <c r="AU120" s="22" t="s">
        <v>84</v>
      </c>
      <c r="AY120" s="22" t="s">
        <v>162</v>
      </c>
      <c r="BE120" s="202">
        <f>IF(N120="základní",J120,0)</f>
        <v>0</v>
      </c>
      <c r="BF120" s="202">
        <f>IF(N120="snížená",J120,0)</f>
        <v>0</v>
      </c>
      <c r="BG120" s="202">
        <f>IF(N120="zákl. přenesená",J120,0)</f>
        <v>0</v>
      </c>
      <c r="BH120" s="202">
        <f>IF(N120="sníž. přenesená",J120,0)</f>
        <v>0</v>
      </c>
      <c r="BI120" s="202">
        <f>IF(N120="nulová",J120,0)</f>
        <v>0</v>
      </c>
      <c r="BJ120" s="22" t="s">
        <v>10</v>
      </c>
      <c r="BK120" s="202">
        <f>ROUND(I120*H120,0)</f>
        <v>0</v>
      </c>
      <c r="BL120" s="22" t="s">
        <v>164</v>
      </c>
      <c r="BM120" s="22" t="s">
        <v>191</v>
      </c>
    </row>
    <row r="121" spans="2:65" s="11" customFormat="1" ht="27">
      <c r="B121" s="203"/>
      <c r="C121" s="204"/>
      <c r="D121" s="215" t="s">
        <v>171</v>
      </c>
      <c r="E121" s="216" t="s">
        <v>192</v>
      </c>
      <c r="F121" s="217" t="s">
        <v>193</v>
      </c>
      <c r="G121" s="204"/>
      <c r="H121" s="218">
        <v>10.654999999999999</v>
      </c>
      <c r="I121" s="209"/>
      <c r="J121" s="204"/>
      <c r="K121" s="204"/>
      <c r="L121" s="210"/>
      <c r="M121" s="211"/>
      <c r="N121" s="212"/>
      <c r="O121" s="212"/>
      <c r="P121" s="212"/>
      <c r="Q121" s="212"/>
      <c r="R121" s="212"/>
      <c r="S121" s="212"/>
      <c r="T121" s="213"/>
      <c r="AT121" s="214" t="s">
        <v>171</v>
      </c>
      <c r="AU121" s="214" t="s">
        <v>84</v>
      </c>
      <c r="AV121" s="11" t="s">
        <v>84</v>
      </c>
      <c r="AW121" s="11" t="s">
        <v>37</v>
      </c>
      <c r="AX121" s="11" t="s">
        <v>75</v>
      </c>
      <c r="AY121" s="214" t="s">
        <v>162</v>
      </c>
    </row>
    <row r="122" spans="2:65" s="11" customFormat="1" ht="13.5">
      <c r="B122" s="203"/>
      <c r="C122" s="204"/>
      <c r="D122" s="215" t="s">
        <v>171</v>
      </c>
      <c r="E122" s="216" t="s">
        <v>194</v>
      </c>
      <c r="F122" s="217" t="s">
        <v>195</v>
      </c>
      <c r="G122" s="204"/>
      <c r="H122" s="218">
        <v>2.3279999999999998</v>
      </c>
      <c r="I122" s="209"/>
      <c r="J122" s="204"/>
      <c r="K122" s="204"/>
      <c r="L122" s="210"/>
      <c r="M122" s="211"/>
      <c r="N122" s="212"/>
      <c r="O122" s="212"/>
      <c r="P122" s="212"/>
      <c r="Q122" s="212"/>
      <c r="R122" s="212"/>
      <c r="S122" s="212"/>
      <c r="T122" s="213"/>
      <c r="AT122" s="214" t="s">
        <v>171</v>
      </c>
      <c r="AU122" s="214" t="s">
        <v>84</v>
      </c>
      <c r="AV122" s="11" t="s">
        <v>84</v>
      </c>
      <c r="AW122" s="11" t="s">
        <v>37</v>
      </c>
      <c r="AX122" s="11" t="s">
        <v>75</v>
      </c>
      <c r="AY122" s="214" t="s">
        <v>162</v>
      </c>
    </row>
    <row r="123" spans="2:65" s="11" customFormat="1" ht="13.5">
      <c r="B123" s="203"/>
      <c r="C123" s="204"/>
      <c r="D123" s="215" t="s">
        <v>171</v>
      </c>
      <c r="E123" s="216" t="s">
        <v>196</v>
      </c>
      <c r="F123" s="217" t="s">
        <v>197</v>
      </c>
      <c r="G123" s="204"/>
      <c r="H123" s="218">
        <v>2.5739999999999998</v>
      </c>
      <c r="I123" s="209"/>
      <c r="J123" s="204"/>
      <c r="K123" s="204"/>
      <c r="L123" s="210"/>
      <c r="M123" s="211"/>
      <c r="N123" s="212"/>
      <c r="O123" s="212"/>
      <c r="P123" s="212"/>
      <c r="Q123" s="212"/>
      <c r="R123" s="212"/>
      <c r="S123" s="212"/>
      <c r="T123" s="213"/>
      <c r="AT123" s="214" t="s">
        <v>171</v>
      </c>
      <c r="AU123" s="214" t="s">
        <v>84</v>
      </c>
      <c r="AV123" s="11" t="s">
        <v>84</v>
      </c>
      <c r="AW123" s="11" t="s">
        <v>37</v>
      </c>
      <c r="AX123" s="11" t="s">
        <v>75</v>
      </c>
      <c r="AY123" s="214" t="s">
        <v>162</v>
      </c>
    </row>
    <row r="124" spans="2:65" s="11" customFormat="1" ht="13.5">
      <c r="B124" s="203"/>
      <c r="C124" s="204"/>
      <c r="D124" s="215" t="s">
        <v>171</v>
      </c>
      <c r="E124" s="216" t="s">
        <v>198</v>
      </c>
      <c r="F124" s="217" t="s">
        <v>199</v>
      </c>
      <c r="G124" s="204"/>
      <c r="H124" s="218">
        <v>7.8079999999999998</v>
      </c>
      <c r="I124" s="209"/>
      <c r="J124" s="204"/>
      <c r="K124" s="204"/>
      <c r="L124" s="210"/>
      <c r="M124" s="211"/>
      <c r="N124" s="212"/>
      <c r="O124" s="212"/>
      <c r="P124" s="212"/>
      <c r="Q124" s="212"/>
      <c r="R124" s="212"/>
      <c r="S124" s="212"/>
      <c r="T124" s="213"/>
      <c r="AT124" s="214" t="s">
        <v>171</v>
      </c>
      <c r="AU124" s="214" t="s">
        <v>84</v>
      </c>
      <c r="AV124" s="11" t="s">
        <v>84</v>
      </c>
      <c r="AW124" s="11" t="s">
        <v>37</v>
      </c>
      <c r="AX124" s="11" t="s">
        <v>75</v>
      </c>
      <c r="AY124" s="214" t="s">
        <v>162</v>
      </c>
    </row>
    <row r="125" spans="2:65" s="11" customFormat="1" ht="13.5">
      <c r="B125" s="203"/>
      <c r="C125" s="204"/>
      <c r="D125" s="215" t="s">
        <v>171</v>
      </c>
      <c r="E125" s="216" t="s">
        <v>23</v>
      </c>
      <c r="F125" s="217" t="s">
        <v>200</v>
      </c>
      <c r="G125" s="204"/>
      <c r="H125" s="218">
        <v>2.9590000000000001</v>
      </c>
      <c r="I125" s="209"/>
      <c r="J125" s="204"/>
      <c r="K125" s="204"/>
      <c r="L125" s="210"/>
      <c r="M125" s="211"/>
      <c r="N125" s="212"/>
      <c r="O125" s="212"/>
      <c r="P125" s="212"/>
      <c r="Q125" s="212"/>
      <c r="R125" s="212"/>
      <c r="S125" s="212"/>
      <c r="T125" s="213"/>
      <c r="AT125" s="214" t="s">
        <v>171</v>
      </c>
      <c r="AU125" s="214" t="s">
        <v>84</v>
      </c>
      <c r="AV125" s="11" t="s">
        <v>84</v>
      </c>
      <c r="AW125" s="11" t="s">
        <v>37</v>
      </c>
      <c r="AX125" s="11" t="s">
        <v>75</v>
      </c>
      <c r="AY125" s="214" t="s">
        <v>162</v>
      </c>
    </row>
    <row r="126" spans="2:65" s="11" customFormat="1" ht="13.5">
      <c r="B126" s="203"/>
      <c r="C126" s="204"/>
      <c r="D126" s="215" t="s">
        <v>171</v>
      </c>
      <c r="E126" s="216" t="s">
        <v>23</v>
      </c>
      <c r="F126" s="217" t="s">
        <v>201</v>
      </c>
      <c r="G126" s="204"/>
      <c r="H126" s="218">
        <v>0.41099999999999998</v>
      </c>
      <c r="I126" s="209"/>
      <c r="J126" s="204"/>
      <c r="K126" s="204"/>
      <c r="L126" s="210"/>
      <c r="M126" s="211"/>
      <c r="N126" s="212"/>
      <c r="O126" s="212"/>
      <c r="P126" s="212"/>
      <c r="Q126" s="212"/>
      <c r="R126" s="212"/>
      <c r="S126" s="212"/>
      <c r="T126" s="213"/>
      <c r="AT126" s="214" t="s">
        <v>171</v>
      </c>
      <c r="AU126" s="214" t="s">
        <v>84</v>
      </c>
      <c r="AV126" s="11" t="s">
        <v>84</v>
      </c>
      <c r="AW126" s="11" t="s">
        <v>37</v>
      </c>
      <c r="AX126" s="11" t="s">
        <v>75</v>
      </c>
      <c r="AY126" s="214" t="s">
        <v>162</v>
      </c>
    </row>
    <row r="127" spans="2:65" s="11" customFormat="1" ht="13.5">
      <c r="B127" s="203"/>
      <c r="C127" s="204"/>
      <c r="D127" s="215" t="s">
        <v>171</v>
      </c>
      <c r="E127" s="216" t="s">
        <v>23</v>
      </c>
      <c r="F127" s="217" t="s">
        <v>202</v>
      </c>
      <c r="G127" s="204"/>
      <c r="H127" s="218">
        <v>0.77500000000000002</v>
      </c>
      <c r="I127" s="209"/>
      <c r="J127" s="204"/>
      <c r="K127" s="204"/>
      <c r="L127" s="210"/>
      <c r="M127" s="211"/>
      <c r="N127" s="212"/>
      <c r="O127" s="212"/>
      <c r="P127" s="212"/>
      <c r="Q127" s="212"/>
      <c r="R127" s="212"/>
      <c r="S127" s="212"/>
      <c r="T127" s="213"/>
      <c r="AT127" s="214" t="s">
        <v>171</v>
      </c>
      <c r="AU127" s="214" t="s">
        <v>84</v>
      </c>
      <c r="AV127" s="11" t="s">
        <v>84</v>
      </c>
      <c r="AW127" s="11" t="s">
        <v>37</v>
      </c>
      <c r="AX127" s="11" t="s">
        <v>75</v>
      </c>
      <c r="AY127" s="214" t="s">
        <v>162</v>
      </c>
    </row>
    <row r="128" spans="2:65" s="11" customFormat="1" ht="13.5">
      <c r="B128" s="203"/>
      <c r="C128" s="204"/>
      <c r="D128" s="215" t="s">
        <v>171</v>
      </c>
      <c r="E128" s="216" t="s">
        <v>23</v>
      </c>
      <c r="F128" s="217" t="s">
        <v>203</v>
      </c>
      <c r="G128" s="204"/>
      <c r="H128" s="218">
        <v>0.64</v>
      </c>
      <c r="I128" s="209"/>
      <c r="J128" s="204"/>
      <c r="K128" s="204"/>
      <c r="L128" s="210"/>
      <c r="M128" s="211"/>
      <c r="N128" s="212"/>
      <c r="O128" s="212"/>
      <c r="P128" s="212"/>
      <c r="Q128" s="212"/>
      <c r="R128" s="212"/>
      <c r="S128" s="212"/>
      <c r="T128" s="213"/>
      <c r="AT128" s="214" t="s">
        <v>171</v>
      </c>
      <c r="AU128" s="214" t="s">
        <v>84</v>
      </c>
      <c r="AV128" s="11" t="s">
        <v>84</v>
      </c>
      <c r="AW128" s="11" t="s">
        <v>37</v>
      </c>
      <c r="AX128" s="11" t="s">
        <v>75</v>
      </c>
      <c r="AY128" s="214" t="s">
        <v>162</v>
      </c>
    </row>
    <row r="129" spans="2:65" s="11" customFormat="1" ht="13.5">
      <c r="B129" s="203"/>
      <c r="C129" s="204"/>
      <c r="D129" s="215" t="s">
        <v>171</v>
      </c>
      <c r="E129" s="216" t="s">
        <v>23</v>
      </c>
      <c r="F129" s="217" t="s">
        <v>204</v>
      </c>
      <c r="G129" s="204"/>
      <c r="H129" s="218">
        <v>0.72</v>
      </c>
      <c r="I129" s="209"/>
      <c r="J129" s="204"/>
      <c r="K129" s="204"/>
      <c r="L129" s="210"/>
      <c r="M129" s="211"/>
      <c r="N129" s="212"/>
      <c r="O129" s="212"/>
      <c r="P129" s="212"/>
      <c r="Q129" s="212"/>
      <c r="R129" s="212"/>
      <c r="S129" s="212"/>
      <c r="T129" s="213"/>
      <c r="AT129" s="214" t="s">
        <v>171</v>
      </c>
      <c r="AU129" s="214" t="s">
        <v>84</v>
      </c>
      <c r="AV129" s="11" t="s">
        <v>84</v>
      </c>
      <c r="AW129" s="11" t="s">
        <v>37</v>
      </c>
      <c r="AX129" s="11" t="s">
        <v>75</v>
      </c>
      <c r="AY129" s="214" t="s">
        <v>162</v>
      </c>
    </row>
    <row r="130" spans="2:65" s="11" customFormat="1" ht="13.5">
      <c r="B130" s="203"/>
      <c r="C130" s="204"/>
      <c r="D130" s="205" t="s">
        <v>171</v>
      </c>
      <c r="E130" s="206" t="s">
        <v>205</v>
      </c>
      <c r="F130" s="207" t="s">
        <v>206</v>
      </c>
      <c r="G130" s="204"/>
      <c r="H130" s="208">
        <v>7.218</v>
      </c>
      <c r="I130" s="209"/>
      <c r="J130" s="204"/>
      <c r="K130" s="204"/>
      <c r="L130" s="210"/>
      <c r="M130" s="211"/>
      <c r="N130" s="212"/>
      <c r="O130" s="212"/>
      <c r="P130" s="212"/>
      <c r="Q130" s="212"/>
      <c r="R130" s="212"/>
      <c r="S130" s="212"/>
      <c r="T130" s="213"/>
      <c r="AT130" s="214" t="s">
        <v>171</v>
      </c>
      <c r="AU130" s="214" t="s">
        <v>84</v>
      </c>
      <c r="AV130" s="11" t="s">
        <v>84</v>
      </c>
      <c r="AW130" s="11" t="s">
        <v>37</v>
      </c>
      <c r="AX130" s="11" t="s">
        <v>75</v>
      </c>
      <c r="AY130" s="214" t="s">
        <v>162</v>
      </c>
    </row>
    <row r="131" spans="2:65" s="1" customFormat="1" ht="22.5" customHeight="1">
      <c r="B131" s="39"/>
      <c r="C131" s="191" t="s">
        <v>207</v>
      </c>
      <c r="D131" s="191" t="s">
        <v>165</v>
      </c>
      <c r="E131" s="192" t="s">
        <v>208</v>
      </c>
      <c r="F131" s="193" t="s">
        <v>209</v>
      </c>
      <c r="G131" s="194" t="s">
        <v>168</v>
      </c>
      <c r="H131" s="195">
        <v>23.693999999999999</v>
      </c>
      <c r="I131" s="196"/>
      <c r="J131" s="197">
        <f>ROUND(I131*H131,0)</f>
        <v>0</v>
      </c>
      <c r="K131" s="193" t="s">
        <v>169</v>
      </c>
      <c r="L131" s="59"/>
      <c r="M131" s="198" t="s">
        <v>23</v>
      </c>
      <c r="N131" s="199" t="s">
        <v>46</v>
      </c>
      <c r="O131" s="40"/>
      <c r="P131" s="200">
        <f>O131*H131</f>
        <v>0</v>
      </c>
      <c r="Q131" s="200">
        <v>0</v>
      </c>
      <c r="R131" s="200">
        <f>Q131*H131</f>
        <v>0</v>
      </c>
      <c r="S131" s="200">
        <v>0</v>
      </c>
      <c r="T131" s="201">
        <f>S131*H131</f>
        <v>0</v>
      </c>
      <c r="AR131" s="22" t="s">
        <v>164</v>
      </c>
      <c r="AT131" s="22" t="s">
        <v>165</v>
      </c>
      <c r="AU131" s="22" t="s">
        <v>84</v>
      </c>
      <c r="AY131" s="22" t="s">
        <v>162</v>
      </c>
      <c r="BE131" s="202">
        <f>IF(N131="základní",J131,0)</f>
        <v>0</v>
      </c>
      <c r="BF131" s="202">
        <f>IF(N131="snížená",J131,0)</f>
        <v>0</v>
      </c>
      <c r="BG131" s="202">
        <f>IF(N131="zákl. přenesená",J131,0)</f>
        <v>0</v>
      </c>
      <c r="BH131" s="202">
        <f>IF(N131="sníž. přenesená",J131,0)</f>
        <v>0</v>
      </c>
      <c r="BI131" s="202">
        <f>IF(N131="nulová",J131,0)</f>
        <v>0</v>
      </c>
      <c r="BJ131" s="22" t="s">
        <v>10</v>
      </c>
      <c r="BK131" s="202">
        <f>ROUND(I131*H131,0)</f>
        <v>0</v>
      </c>
      <c r="BL131" s="22" t="s">
        <v>164</v>
      </c>
      <c r="BM131" s="22" t="s">
        <v>210</v>
      </c>
    </row>
    <row r="132" spans="2:65" s="11" customFormat="1" ht="13.5">
      <c r="B132" s="203"/>
      <c r="C132" s="204"/>
      <c r="D132" s="215" t="s">
        <v>171</v>
      </c>
      <c r="E132" s="216" t="s">
        <v>211</v>
      </c>
      <c r="F132" s="217" t="s">
        <v>212</v>
      </c>
      <c r="G132" s="204"/>
      <c r="H132" s="218">
        <v>15.048999999999999</v>
      </c>
      <c r="I132" s="209"/>
      <c r="J132" s="204"/>
      <c r="K132" s="204"/>
      <c r="L132" s="210"/>
      <c r="M132" s="211"/>
      <c r="N132" s="212"/>
      <c r="O132" s="212"/>
      <c r="P132" s="212"/>
      <c r="Q132" s="212"/>
      <c r="R132" s="212"/>
      <c r="S132" s="212"/>
      <c r="T132" s="213"/>
      <c r="AT132" s="214" t="s">
        <v>171</v>
      </c>
      <c r="AU132" s="214" t="s">
        <v>84</v>
      </c>
      <c r="AV132" s="11" t="s">
        <v>84</v>
      </c>
      <c r="AW132" s="11" t="s">
        <v>37</v>
      </c>
      <c r="AX132" s="11" t="s">
        <v>75</v>
      </c>
      <c r="AY132" s="214" t="s">
        <v>162</v>
      </c>
    </row>
    <row r="133" spans="2:65" s="11" customFormat="1" ht="13.5">
      <c r="B133" s="203"/>
      <c r="C133" s="204"/>
      <c r="D133" s="215" t="s">
        <v>171</v>
      </c>
      <c r="E133" s="216" t="s">
        <v>213</v>
      </c>
      <c r="F133" s="217" t="s">
        <v>214</v>
      </c>
      <c r="G133" s="204"/>
      <c r="H133" s="218">
        <v>3.9060000000000001</v>
      </c>
      <c r="I133" s="209"/>
      <c r="J133" s="204"/>
      <c r="K133" s="204"/>
      <c r="L133" s="210"/>
      <c r="M133" s="211"/>
      <c r="N133" s="212"/>
      <c r="O133" s="212"/>
      <c r="P133" s="212"/>
      <c r="Q133" s="212"/>
      <c r="R133" s="212"/>
      <c r="S133" s="212"/>
      <c r="T133" s="213"/>
      <c r="AT133" s="214" t="s">
        <v>171</v>
      </c>
      <c r="AU133" s="214" t="s">
        <v>84</v>
      </c>
      <c r="AV133" s="11" t="s">
        <v>84</v>
      </c>
      <c r="AW133" s="11" t="s">
        <v>37</v>
      </c>
      <c r="AX133" s="11" t="s">
        <v>75</v>
      </c>
      <c r="AY133" s="214" t="s">
        <v>162</v>
      </c>
    </row>
    <row r="134" spans="2:65" s="11" customFormat="1" ht="13.5">
      <c r="B134" s="203"/>
      <c r="C134" s="204"/>
      <c r="D134" s="205" t="s">
        <v>171</v>
      </c>
      <c r="E134" s="206" t="s">
        <v>215</v>
      </c>
      <c r="F134" s="207" t="s">
        <v>216</v>
      </c>
      <c r="G134" s="204"/>
      <c r="H134" s="208">
        <v>4.7389999999999999</v>
      </c>
      <c r="I134" s="209"/>
      <c r="J134" s="204"/>
      <c r="K134" s="204"/>
      <c r="L134" s="210"/>
      <c r="M134" s="211"/>
      <c r="N134" s="212"/>
      <c r="O134" s="212"/>
      <c r="P134" s="212"/>
      <c r="Q134" s="212"/>
      <c r="R134" s="212"/>
      <c r="S134" s="212"/>
      <c r="T134" s="213"/>
      <c r="AT134" s="214" t="s">
        <v>171</v>
      </c>
      <c r="AU134" s="214" t="s">
        <v>84</v>
      </c>
      <c r="AV134" s="11" t="s">
        <v>84</v>
      </c>
      <c r="AW134" s="11" t="s">
        <v>37</v>
      </c>
      <c r="AX134" s="11" t="s">
        <v>75</v>
      </c>
      <c r="AY134" s="214" t="s">
        <v>162</v>
      </c>
    </row>
    <row r="135" spans="2:65" s="1" customFormat="1" ht="22.5" customHeight="1">
      <c r="B135" s="39"/>
      <c r="C135" s="191" t="s">
        <v>217</v>
      </c>
      <c r="D135" s="191" t="s">
        <v>165</v>
      </c>
      <c r="E135" s="192" t="s">
        <v>218</v>
      </c>
      <c r="F135" s="193" t="s">
        <v>219</v>
      </c>
      <c r="G135" s="194" t="s">
        <v>168</v>
      </c>
      <c r="H135" s="195">
        <v>3.9169999999999998</v>
      </c>
      <c r="I135" s="196"/>
      <c r="J135" s="197">
        <f>ROUND(I135*H135,0)</f>
        <v>0</v>
      </c>
      <c r="K135" s="193" t="s">
        <v>169</v>
      </c>
      <c r="L135" s="59"/>
      <c r="M135" s="198" t="s">
        <v>23</v>
      </c>
      <c r="N135" s="199" t="s">
        <v>46</v>
      </c>
      <c r="O135" s="40"/>
      <c r="P135" s="200">
        <f>O135*H135</f>
        <v>0</v>
      </c>
      <c r="Q135" s="200">
        <v>0</v>
      </c>
      <c r="R135" s="200">
        <f>Q135*H135</f>
        <v>0</v>
      </c>
      <c r="S135" s="200">
        <v>0</v>
      </c>
      <c r="T135" s="201">
        <f>S135*H135</f>
        <v>0</v>
      </c>
      <c r="AR135" s="22" t="s">
        <v>164</v>
      </c>
      <c r="AT135" s="22" t="s">
        <v>165</v>
      </c>
      <c r="AU135" s="22" t="s">
        <v>84</v>
      </c>
      <c r="AY135" s="22" t="s">
        <v>162</v>
      </c>
      <c r="BE135" s="202">
        <f>IF(N135="základní",J135,0)</f>
        <v>0</v>
      </c>
      <c r="BF135" s="202">
        <f>IF(N135="snížená",J135,0)</f>
        <v>0</v>
      </c>
      <c r="BG135" s="202">
        <f>IF(N135="zákl. přenesená",J135,0)</f>
        <v>0</v>
      </c>
      <c r="BH135" s="202">
        <f>IF(N135="sníž. přenesená",J135,0)</f>
        <v>0</v>
      </c>
      <c r="BI135" s="202">
        <f>IF(N135="nulová",J135,0)</f>
        <v>0</v>
      </c>
      <c r="BJ135" s="22" t="s">
        <v>10</v>
      </c>
      <c r="BK135" s="202">
        <f>ROUND(I135*H135,0)</f>
        <v>0</v>
      </c>
      <c r="BL135" s="22" t="s">
        <v>164</v>
      </c>
      <c r="BM135" s="22" t="s">
        <v>220</v>
      </c>
    </row>
    <row r="136" spans="2:65" s="11" customFormat="1" ht="13.5">
      <c r="B136" s="203"/>
      <c r="C136" s="204"/>
      <c r="D136" s="215" t="s">
        <v>171</v>
      </c>
      <c r="E136" s="216" t="s">
        <v>23</v>
      </c>
      <c r="F136" s="217" t="s">
        <v>221</v>
      </c>
      <c r="G136" s="204"/>
      <c r="H136" s="218">
        <v>1.5009999999999999</v>
      </c>
      <c r="I136" s="209"/>
      <c r="J136" s="204"/>
      <c r="K136" s="204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171</v>
      </c>
      <c r="AU136" s="214" t="s">
        <v>84</v>
      </c>
      <c r="AV136" s="11" t="s">
        <v>84</v>
      </c>
      <c r="AW136" s="11" t="s">
        <v>37</v>
      </c>
      <c r="AX136" s="11" t="s">
        <v>75</v>
      </c>
      <c r="AY136" s="214" t="s">
        <v>162</v>
      </c>
    </row>
    <row r="137" spans="2:65" s="11" customFormat="1" ht="13.5">
      <c r="B137" s="203"/>
      <c r="C137" s="204"/>
      <c r="D137" s="205" t="s">
        <v>171</v>
      </c>
      <c r="E137" s="206" t="s">
        <v>23</v>
      </c>
      <c r="F137" s="207" t="s">
        <v>222</v>
      </c>
      <c r="G137" s="204"/>
      <c r="H137" s="208">
        <v>2.4159999999999999</v>
      </c>
      <c r="I137" s="209"/>
      <c r="J137" s="204"/>
      <c r="K137" s="204"/>
      <c r="L137" s="210"/>
      <c r="M137" s="211"/>
      <c r="N137" s="212"/>
      <c r="O137" s="212"/>
      <c r="P137" s="212"/>
      <c r="Q137" s="212"/>
      <c r="R137" s="212"/>
      <c r="S137" s="212"/>
      <c r="T137" s="213"/>
      <c r="AT137" s="214" t="s">
        <v>171</v>
      </c>
      <c r="AU137" s="214" t="s">
        <v>84</v>
      </c>
      <c r="AV137" s="11" t="s">
        <v>84</v>
      </c>
      <c r="AW137" s="11" t="s">
        <v>37</v>
      </c>
      <c r="AX137" s="11" t="s">
        <v>75</v>
      </c>
      <c r="AY137" s="214" t="s">
        <v>162</v>
      </c>
    </row>
    <row r="138" spans="2:65" s="1" customFormat="1" ht="22.5" customHeight="1">
      <c r="B138" s="39"/>
      <c r="C138" s="191" t="s">
        <v>223</v>
      </c>
      <c r="D138" s="191" t="s">
        <v>165</v>
      </c>
      <c r="E138" s="192" t="s">
        <v>224</v>
      </c>
      <c r="F138" s="193" t="s">
        <v>225</v>
      </c>
      <c r="G138" s="194" t="s">
        <v>168</v>
      </c>
      <c r="H138" s="195">
        <v>128.84899999999999</v>
      </c>
      <c r="I138" s="196"/>
      <c r="J138" s="197">
        <f>ROUND(I138*H138,0)</f>
        <v>0</v>
      </c>
      <c r="K138" s="193" t="s">
        <v>169</v>
      </c>
      <c r="L138" s="59"/>
      <c r="M138" s="198" t="s">
        <v>23</v>
      </c>
      <c r="N138" s="199" t="s">
        <v>46</v>
      </c>
      <c r="O138" s="40"/>
      <c r="P138" s="200">
        <f>O138*H138</f>
        <v>0</v>
      </c>
      <c r="Q138" s="200">
        <v>0</v>
      </c>
      <c r="R138" s="200">
        <f>Q138*H138</f>
        <v>0</v>
      </c>
      <c r="S138" s="200">
        <v>0</v>
      </c>
      <c r="T138" s="201">
        <f>S138*H138</f>
        <v>0</v>
      </c>
      <c r="AR138" s="22" t="s">
        <v>164</v>
      </c>
      <c r="AT138" s="22" t="s">
        <v>165</v>
      </c>
      <c r="AU138" s="22" t="s">
        <v>84</v>
      </c>
      <c r="AY138" s="22" t="s">
        <v>162</v>
      </c>
      <c r="BE138" s="202">
        <f>IF(N138="základní",J138,0)</f>
        <v>0</v>
      </c>
      <c r="BF138" s="202">
        <f>IF(N138="snížená",J138,0)</f>
        <v>0</v>
      </c>
      <c r="BG138" s="202">
        <f>IF(N138="zákl. přenesená",J138,0)</f>
        <v>0</v>
      </c>
      <c r="BH138" s="202">
        <f>IF(N138="sníž. přenesená",J138,0)</f>
        <v>0</v>
      </c>
      <c r="BI138" s="202">
        <f>IF(N138="nulová",J138,0)</f>
        <v>0</v>
      </c>
      <c r="BJ138" s="22" t="s">
        <v>10</v>
      </c>
      <c r="BK138" s="202">
        <f>ROUND(I138*H138,0)</f>
        <v>0</v>
      </c>
      <c r="BL138" s="22" t="s">
        <v>164</v>
      </c>
      <c r="BM138" s="22" t="s">
        <v>226</v>
      </c>
    </row>
    <row r="139" spans="2:65" s="11" customFormat="1" ht="13.5">
      <c r="B139" s="203"/>
      <c r="C139" s="204"/>
      <c r="D139" s="205" t="s">
        <v>171</v>
      </c>
      <c r="E139" s="206" t="s">
        <v>227</v>
      </c>
      <c r="F139" s="207" t="s">
        <v>228</v>
      </c>
      <c r="G139" s="204"/>
      <c r="H139" s="208">
        <v>128.84899999999999</v>
      </c>
      <c r="I139" s="209"/>
      <c r="J139" s="204"/>
      <c r="K139" s="204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171</v>
      </c>
      <c r="AU139" s="214" t="s">
        <v>84</v>
      </c>
      <c r="AV139" s="11" t="s">
        <v>84</v>
      </c>
      <c r="AW139" s="11" t="s">
        <v>37</v>
      </c>
      <c r="AX139" s="11" t="s">
        <v>75</v>
      </c>
      <c r="AY139" s="214" t="s">
        <v>162</v>
      </c>
    </row>
    <row r="140" spans="2:65" s="1" customFormat="1" ht="31.5" customHeight="1">
      <c r="B140" s="39"/>
      <c r="C140" s="191" t="s">
        <v>229</v>
      </c>
      <c r="D140" s="191" t="s">
        <v>165</v>
      </c>
      <c r="E140" s="192" t="s">
        <v>230</v>
      </c>
      <c r="F140" s="193" t="s">
        <v>231</v>
      </c>
      <c r="G140" s="194" t="s">
        <v>168</v>
      </c>
      <c r="H140" s="195">
        <v>644.245</v>
      </c>
      <c r="I140" s="196"/>
      <c r="J140" s="197">
        <f>ROUND(I140*H140,0)</f>
        <v>0</v>
      </c>
      <c r="K140" s="193" t="s">
        <v>169</v>
      </c>
      <c r="L140" s="59"/>
      <c r="M140" s="198" t="s">
        <v>23</v>
      </c>
      <c r="N140" s="199" t="s">
        <v>46</v>
      </c>
      <c r="O140" s="40"/>
      <c r="P140" s="200">
        <f>O140*H140</f>
        <v>0</v>
      </c>
      <c r="Q140" s="200">
        <v>0</v>
      </c>
      <c r="R140" s="200">
        <f>Q140*H140</f>
        <v>0</v>
      </c>
      <c r="S140" s="200">
        <v>0</v>
      </c>
      <c r="T140" s="201">
        <f>S140*H140</f>
        <v>0</v>
      </c>
      <c r="AR140" s="22" t="s">
        <v>164</v>
      </c>
      <c r="AT140" s="22" t="s">
        <v>165</v>
      </c>
      <c r="AU140" s="22" t="s">
        <v>84</v>
      </c>
      <c r="AY140" s="22" t="s">
        <v>162</v>
      </c>
      <c r="BE140" s="202">
        <f>IF(N140="základní",J140,0)</f>
        <v>0</v>
      </c>
      <c r="BF140" s="202">
        <f>IF(N140="snížená",J140,0)</f>
        <v>0</v>
      </c>
      <c r="BG140" s="202">
        <f>IF(N140="zákl. přenesená",J140,0)</f>
        <v>0</v>
      </c>
      <c r="BH140" s="202">
        <f>IF(N140="sníž. přenesená",J140,0)</f>
        <v>0</v>
      </c>
      <c r="BI140" s="202">
        <f>IF(N140="nulová",J140,0)</f>
        <v>0</v>
      </c>
      <c r="BJ140" s="22" t="s">
        <v>10</v>
      </c>
      <c r="BK140" s="202">
        <f>ROUND(I140*H140,0)</f>
        <v>0</v>
      </c>
      <c r="BL140" s="22" t="s">
        <v>164</v>
      </c>
      <c r="BM140" s="22" t="s">
        <v>232</v>
      </c>
    </row>
    <row r="141" spans="2:65" s="11" customFormat="1" ht="13.5">
      <c r="B141" s="203"/>
      <c r="C141" s="204"/>
      <c r="D141" s="205" t="s">
        <v>171</v>
      </c>
      <c r="E141" s="206" t="s">
        <v>233</v>
      </c>
      <c r="F141" s="207" t="s">
        <v>234</v>
      </c>
      <c r="G141" s="204"/>
      <c r="H141" s="208">
        <v>644.245</v>
      </c>
      <c r="I141" s="209"/>
      <c r="J141" s="204"/>
      <c r="K141" s="204"/>
      <c r="L141" s="210"/>
      <c r="M141" s="211"/>
      <c r="N141" s="212"/>
      <c r="O141" s="212"/>
      <c r="P141" s="212"/>
      <c r="Q141" s="212"/>
      <c r="R141" s="212"/>
      <c r="S141" s="212"/>
      <c r="T141" s="213"/>
      <c r="AT141" s="214" t="s">
        <v>171</v>
      </c>
      <c r="AU141" s="214" t="s">
        <v>84</v>
      </c>
      <c r="AV141" s="11" t="s">
        <v>84</v>
      </c>
      <c r="AW141" s="11" t="s">
        <v>37</v>
      </c>
      <c r="AX141" s="11" t="s">
        <v>75</v>
      </c>
      <c r="AY141" s="214" t="s">
        <v>162</v>
      </c>
    </row>
    <row r="142" spans="2:65" s="1" customFormat="1" ht="22.5" customHeight="1">
      <c r="B142" s="39"/>
      <c r="C142" s="191" t="s">
        <v>235</v>
      </c>
      <c r="D142" s="191" t="s">
        <v>165</v>
      </c>
      <c r="E142" s="192" t="s">
        <v>236</v>
      </c>
      <c r="F142" s="193" t="s">
        <v>237</v>
      </c>
      <c r="G142" s="194" t="s">
        <v>168</v>
      </c>
      <c r="H142" s="195">
        <v>128.84899999999999</v>
      </c>
      <c r="I142" s="196"/>
      <c r="J142" s="197">
        <f>ROUND(I142*H142,0)</f>
        <v>0</v>
      </c>
      <c r="K142" s="193" t="s">
        <v>169</v>
      </c>
      <c r="L142" s="59"/>
      <c r="M142" s="198" t="s">
        <v>23</v>
      </c>
      <c r="N142" s="199" t="s">
        <v>46</v>
      </c>
      <c r="O142" s="40"/>
      <c r="P142" s="200">
        <f>O142*H142</f>
        <v>0</v>
      </c>
      <c r="Q142" s="200">
        <v>0</v>
      </c>
      <c r="R142" s="200">
        <f>Q142*H142</f>
        <v>0</v>
      </c>
      <c r="S142" s="200">
        <v>0</v>
      </c>
      <c r="T142" s="201">
        <f>S142*H142</f>
        <v>0</v>
      </c>
      <c r="AR142" s="22" t="s">
        <v>164</v>
      </c>
      <c r="AT142" s="22" t="s">
        <v>165</v>
      </c>
      <c r="AU142" s="22" t="s">
        <v>84</v>
      </c>
      <c r="AY142" s="22" t="s">
        <v>162</v>
      </c>
      <c r="BE142" s="202">
        <f>IF(N142="základní",J142,0)</f>
        <v>0</v>
      </c>
      <c r="BF142" s="202">
        <f>IF(N142="snížená",J142,0)</f>
        <v>0</v>
      </c>
      <c r="BG142" s="202">
        <f>IF(N142="zákl. přenesená",J142,0)</f>
        <v>0</v>
      </c>
      <c r="BH142" s="202">
        <f>IF(N142="sníž. přenesená",J142,0)</f>
        <v>0</v>
      </c>
      <c r="BI142" s="202">
        <f>IF(N142="nulová",J142,0)</f>
        <v>0</v>
      </c>
      <c r="BJ142" s="22" t="s">
        <v>10</v>
      </c>
      <c r="BK142" s="202">
        <f>ROUND(I142*H142,0)</f>
        <v>0</v>
      </c>
      <c r="BL142" s="22" t="s">
        <v>164</v>
      </c>
      <c r="BM142" s="22" t="s">
        <v>238</v>
      </c>
    </row>
    <row r="143" spans="2:65" s="1" customFormat="1" ht="22.5" customHeight="1">
      <c r="B143" s="39"/>
      <c r="C143" s="191" t="s">
        <v>29</v>
      </c>
      <c r="D143" s="191" t="s">
        <v>165</v>
      </c>
      <c r="E143" s="192" t="s">
        <v>239</v>
      </c>
      <c r="F143" s="193" t="s">
        <v>240</v>
      </c>
      <c r="G143" s="194" t="s">
        <v>241</v>
      </c>
      <c r="H143" s="195">
        <v>225.48599999999999</v>
      </c>
      <c r="I143" s="196"/>
      <c r="J143" s="197">
        <f>ROUND(I143*H143,0)</f>
        <v>0</v>
      </c>
      <c r="K143" s="193" t="s">
        <v>169</v>
      </c>
      <c r="L143" s="59"/>
      <c r="M143" s="198" t="s">
        <v>23</v>
      </c>
      <c r="N143" s="199" t="s">
        <v>46</v>
      </c>
      <c r="O143" s="40"/>
      <c r="P143" s="200">
        <f>O143*H143</f>
        <v>0</v>
      </c>
      <c r="Q143" s="200">
        <v>0</v>
      </c>
      <c r="R143" s="200">
        <f>Q143*H143</f>
        <v>0</v>
      </c>
      <c r="S143" s="200">
        <v>0</v>
      </c>
      <c r="T143" s="201">
        <f>S143*H143</f>
        <v>0</v>
      </c>
      <c r="AR143" s="22" t="s">
        <v>164</v>
      </c>
      <c r="AT143" s="22" t="s">
        <v>165</v>
      </c>
      <c r="AU143" s="22" t="s">
        <v>84</v>
      </c>
      <c r="AY143" s="22" t="s">
        <v>162</v>
      </c>
      <c r="BE143" s="202">
        <f>IF(N143="základní",J143,0)</f>
        <v>0</v>
      </c>
      <c r="BF143" s="202">
        <f>IF(N143="snížená",J143,0)</f>
        <v>0</v>
      </c>
      <c r="BG143" s="202">
        <f>IF(N143="zákl. přenesená",J143,0)</f>
        <v>0</v>
      </c>
      <c r="BH143" s="202">
        <f>IF(N143="sníž. přenesená",J143,0)</f>
        <v>0</v>
      </c>
      <c r="BI143" s="202">
        <f>IF(N143="nulová",J143,0)</f>
        <v>0</v>
      </c>
      <c r="BJ143" s="22" t="s">
        <v>10</v>
      </c>
      <c r="BK143" s="202">
        <f>ROUND(I143*H143,0)</f>
        <v>0</v>
      </c>
      <c r="BL143" s="22" t="s">
        <v>164</v>
      </c>
      <c r="BM143" s="22" t="s">
        <v>242</v>
      </c>
    </row>
    <row r="144" spans="2:65" s="11" customFormat="1" ht="13.5">
      <c r="B144" s="203"/>
      <c r="C144" s="204"/>
      <c r="D144" s="205" t="s">
        <v>171</v>
      </c>
      <c r="E144" s="206" t="s">
        <v>243</v>
      </c>
      <c r="F144" s="207" t="s">
        <v>244</v>
      </c>
      <c r="G144" s="204"/>
      <c r="H144" s="208">
        <v>225.48599999999999</v>
      </c>
      <c r="I144" s="209"/>
      <c r="J144" s="204"/>
      <c r="K144" s="204"/>
      <c r="L144" s="210"/>
      <c r="M144" s="211"/>
      <c r="N144" s="212"/>
      <c r="O144" s="212"/>
      <c r="P144" s="212"/>
      <c r="Q144" s="212"/>
      <c r="R144" s="212"/>
      <c r="S144" s="212"/>
      <c r="T144" s="213"/>
      <c r="AT144" s="214" t="s">
        <v>171</v>
      </c>
      <c r="AU144" s="214" t="s">
        <v>84</v>
      </c>
      <c r="AV144" s="11" t="s">
        <v>84</v>
      </c>
      <c r="AW144" s="11" t="s">
        <v>37</v>
      </c>
      <c r="AX144" s="11" t="s">
        <v>75</v>
      </c>
      <c r="AY144" s="214" t="s">
        <v>162</v>
      </c>
    </row>
    <row r="145" spans="2:65" s="1" customFormat="1" ht="22.5" customHeight="1">
      <c r="B145" s="39"/>
      <c r="C145" s="191" t="s">
        <v>245</v>
      </c>
      <c r="D145" s="191" t="s">
        <v>165</v>
      </c>
      <c r="E145" s="192" t="s">
        <v>246</v>
      </c>
      <c r="F145" s="193" t="s">
        <v>247</v>
      </c>
      <c r="G145" s="194" t="s">
        <v>168</v>
      </c>
      <c r="H145" s="195">
        <v>15.696999999999999</v>
      </c>
      <c r="I145" s="196"/>
      <c r="J145" s="197">
        <f>ROUND(I145*H145,0)</f>
        <v>0</v>
      </c>
      <c r="K145" s="193" t="s">
        <v>169</v>
      </c>
      <c r="L145" s="59"/>
      <c r="M145" s="198" t="s">
        <v>23</v>
      </c>
      <c r="N145" s="199" t="s">
        <v>46</v>
      </c>
      <c r="O145" s="40"/>
      <c r="P145" s="200">
        <f>O145*H145</f>
        <v>0</v>
      </c>
      <c r="Q145" s="200">
        <v>0</v>
      </c>
      <c r="R145" s="200">
        <f>Q145*H145</f>
        <v>0</v>
      </c>
      <c r="S145" s="200">
        <v>0</v>
      </c>
      <c r="T145" s="201">
        <f>S145*H145</f>
        <v>0</v>
      </c>
      <c r="AR145" s="22" t="s">
        <v>164</v>
      </c>
      <c r="AT145" s="22" t="s">
        <v>165</v>
      </c>
      <c r="AU145" s="22" t="s">
        <v>84</v>
      </c>
      <c r="AY145" s="22" t="s">
        <v>162</v>
      </c>
      <c r="BE145" s="202">
        <f>IF(N145="základní",J145,0)</f>
        <v>0</v>
      </c>
      <c r="BF145" s="202">
        <f>IF(N145="snížená",J145,0)</f>
        <v>0</v>
      </c>
      <c r="BG145" s="202">
        <f>IF(N145="zákl. přenesená",J145,0)</f>
        <v>0</v>
      </c>
      <c r="BH145" s="202">
        <f>IF(N145="sníž. přenesená",J145,0)</f>
        <v>0</v>
      </c>
      <c r="BI145" s="202">
        <f>IF(N145="nulová",J145,0)</f>
        <v>0</v>
      </c>
      <c r="BJ145" s="22" t="s">
        <v>10</v>
      </c>
      <c r="BK145" s="202">
        <f>ROUND(I145*H145,0)</f>
        <v>0</v>
      </c>
      <c r="BL145" s="22" t="s">
        <v>164</v>
      </c>
      <c r="BM145" s="22" t="s">
        <v>248</v>
      </c>
    </row>
    <row r="146" spans="2:65" s="11" customFormat="1" ht="13.5">
      <c r="B146" s="203"/>
      <c r="C146" s="204"/>
      <c r="D146" s="205" t="s">
        <v>171</v>
      </c>
      <c r="E146" s="206" t="s">
        <v>249</v>
      </c>
      <c r="F146" s="207" t="s">
        <v>250</v>
      </c>
      <c r="G146" s="204"/>
      <c r="H146" s="208">
        <v>15.696999999999999</v>
      </c>
      <c r="I146" s="209"/>
      <c r="J146" s="204"/>
      <c r="K146" s="204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171</v>
      </c>
      <c r="AU146" s="214" t="s">
        <v>84</v>
      </c>
      <c r="AV146" s="11" t="s">
        <v>84</v>
      </c>
      <c r="AW146" s="11" t="s">
        <v>37</v>
      </c>
      <c r="AX146" s="11" t="s">
        <v>10</v>
      </c>
      <c r="AY146" s="214" t="s">
        <v>162</v>
      </c>
    </row>
    <row r="147" spans="2:65" s="1" customFormat="1" ht="22.5" customHeight="1">
      <c r="B147" s="39"/>
      <c r="C147" s="191" t="s">
        <v>251</v>
      </c>
      <c r="D147" s="191" t="s">
        <v>165</v>
      </c>
      <c r="E147" s="192" t="s">
        <v>252</v>
      </c>
      <c r="F147" s="193" t="s">
        <v>253</v>
      </c>
      <c r="G147" s="194" t="s">
        <v>254</v>
      </c>
      <c r="H147" s="195">
        <v>201.99600000000001</v>
      </c>
      <c r="I147" s="196"/>
      <c r="J147" s="197">
        <f>ROUND(I147*H147,0)</f>
        <v>0</v>
      </c>
      <c r="K147" s="193" t="s">
        <v>169</v>
      </c>
      <c r="L147" s="59"/>
      <c r="M147" s="198" t="s">
        <v>23</v>
      </c>
      <c r="N147" s="199" t="s">
        <v>46</v>
      </c>
      <c r="O147" s="40"/>
      <c r="P147" s="200">
        <f>O147*H147</f>
        <v>0</v>
      </c>
      <c r="Q147" s="200">
        <v>0</v>
      </c>
      <c r="R147" s="200">
        <f>Q147*H147</f>
        <v>0</v>
      </c>
      <c r="S147" s="200">
        <v>0</v>
      </c>
      <c r="T147" s="201">
        <f>S147*H147</f>
        <v>0</v>
      </c>
      <c r="AR147" s="22" t="s">
        <v>164</v>
      </c>
      <c r="AT147" s="22" t="s">
        <v>165</v>
      </c>
      <c r="AU147" s="22" t="s">
        <v>84</v>
      </c>
      <c r="AY147" s="22" t="s">
        <v>162</v>
      </c>
      <c r="BE147" s="202">
        <f>IF(N147="základní",J147,0)</f>
        <v>0</v>
      </c>
      <c r="BF147" s="202">
        <f>IF(N147="snížená",J147,0)</f>
        <v>0</v>
      </c>
      <c r="BG147" s="202">
        <f>IF(N147="zákl. přenesená",J147,0)</f>
        <v>0</v>
      </c>
      <c r="BH147" s="202">
        <f>IF(N147="sníž. přenesená",J147,0)</f>
        <v>0</v>
      </c>
      <c r="BI147" s="202">
        <f>IF(N147="nulová",J147,0)</f>
        <v>0</v>
      </c>
      <c r="BJ147" s="22" t="s">
        <v>10</v>
      </c>
      <c r="BK147" s="202">
        <f>ROUND(I147*H147,0)</f>
        <v>0</v>
      </c>
      <c r="BL147" s="22" t="s">
        <v>164</v>
      </c>
      <c r="BM147" s="22" t="s">
        <v>255</v>
      </c>
    </row>
    <row r="148" spans="2:65" s="11" customFormat="1" ht="13.5">
      <c r="B148" s="203"/>
      <c r="C148" s="204"/>
      <c r="D148" s="215" t="s">
        <v>171</v>
      </c>
      <c r="E148" s="216" t="s">
        <v>256</v>
      </c>
      <c r="F148" s="217" t="s">
        <v>257</v>
      </c>
      <c r="G148" s="204"/>
      <c r="H148" s="218">
        <v>35.46</v>
      </c>
      <c r="I148" s="209"/>
      <c r="J148" s="204"/>
      <c r="K148" s="204"/>
      <c r="L148" s="210"/>
      <c r="M148" s="211"/>
      <c r="N148" s="212"/>
      <c r="O148" s="212"/>
      <c r="P148" s="212"/>
      <c r="Q148" s="212"/>
      <c r="R148" s="212"/>
      <c r="S148" s="212"/>
      <c r="T148" s="213"/>
      <c r="AT148" s="214" t="s">
        <v>171</v>
      </c>
      <c r="AU148" s="214" t="s">
        <v>84</v>
      </c>
      <c r="AV148" s="11" t="s">
        <v>84</v>
      </c>
      <c r="AW148" s="11" t="s">
        <v>37</v>
      </c>
      <c r="AX148" s="11" t="s">
        <v>75</v>
      </c>
      <c r="AY148" s="214" t="s">
        <v>162</v>
      </c>
    </row>
    <row r="149" spans="2:65" s="11" customFormat="1" ht="13.5">
      <c r="B149" s="203"/>
      <c r="C149" s="204"/>
      <c r="D149" s="215" t="s">
        <v>171</v>
      </c>
      <c r="E149" s="216" t="s">
        <v>258</v>
      </c>
      <c r="F149" s="217" t="s">
        <v>259</v>
      </c>
      <c r="G149" s="204"/>
      <c r="H149" s="218">
        <v>13.991</v>
      </c>
      <c r="I149" s="209"/>
      <c r="J149" s="204"/>
      <c r="K149" s="204"/>
      <c r="L149" s="210"/>
      <c r="M149" s="211"/>
      <c r="N149" s="212"/>
      <c r="O149" s="212"/>
      <c r="P149" s="212"/>
      <c r="Q149" s="212"/>
      <c r="R149" s="212"/>
      <c r="S149" s="212"/>
      <c r="T149" s="213"/>
      <c r="AT149" s="214" t="s">
        <v>171</v>
      </c>
      <c r="AU149" s="214" t="s">
        <v>84</v>
      </c>
      <c r="AV149" s="11" t="s">
        <v>84</v>
      </c>
      <c r="AW149" s="11" t="s">
        <v>37</v>
      </c>
      <c r="AX149" s="11" t="s">
        <v>75</v>
      </c>
      <c r="AY149" s="214" t="s">
        <v>162</v>
      </c>
    </row>
    <row r="150" spans="2:65" s="11" customFormat="1" ht="13.5">
      <c r="B150" s="203"/>
      <c r="C150" s="204"/>
      <c r="D150" s="215" t="s">
        <v>171</v>
      </c>
      <c r="E150" s="216" t="s">
        <v>260</v>
      </c>
      <c r="F150" s="217" t="s">
        <v>261</v>
      </c>
      <c r="G150" s="204"/>
      <c r="H150" s="218">
        <v>4.5449999999999999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171</v>
      </c>
      <c r="AU150" s="214" t="s">
        <v>84</v>
      </c>
      <c r="AV150" s="11" t="s">
        <v>84</v>
      </c>
      <c r="AW150" s="11" t="s">
        <v>37</v>
      </c>
      <c r="AX150" s="11" t="s">
        <v>75</v>
      </c>
      <c r="AY150" s="214" t="s">
        <v>162</v>
      </c>
    </row>
    <row r="151" spans="2:65" s="11" customFormat="1" ht="13.5">
      <c r="B151" s="203"/>
      <c r="C151" s="204"/>
      <c r="D151" s="215" t="s">
        <v>171</v>
      </c>
      <c r="E151" s="216" t="s">
        <v>262</v>
      </c>
      <c r="F151" s="217" t="s">
        <v>263</v>
      </c>
      <c r="G151" s="204"/>
      <c r="H151" s="218">
        <v>148</v>
      </c>
      <c r="I151" s="209"/>
      <c r="J151" s="204"/>
      <c r="K151" s="204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171</v>
      </c>
      <c r="AU151" s="214" t="s">
        <v>84</v>
      </c>
      <c r="AV151" s="11" t="s">
        <v>84</v>
      </c>
      <c r="AW151" s="11" t="s">
        <v>37</v>
      </c>
      <c r="AX151" s="11" t="s">
        <v>75</v>
      </c>
      <c r="AY151" s="214" t="s">
        <v>162</v>
      </c>
    </row>
    <row r="152" spans="2:65" s="10" customFormat="1" ht="29.85" customHeight="1">
      <c r="B152" s="174"/>
      <c r="C152" s="175"/>
      <c r="D152" s="188" t="s">
        <v>74</v>
      </c>
      <c r="E152" s="189" t="s">
        <v>84</v>
      </c>
      <c r="F152" s="189" t="s">
        <v>264</v>
      </c>
      <c r="G152" s="175"/>
      <c r="H152" s="175"/>
      <c r="I152" s="178"/>
      <c r="J152" s="190">
        <f>BK152</f>
        <v>0</v>
      </c>
      <c r="K152" s="175"/>
      <c r="L152" s="180"/>
      <c r="M152" s="181"/>
      <c r="N152" s="182"/>
      <c r="O152" s="182"/>
      <c r="P152" s="183">
        <f>SUM(P153:P196)</f>
        <v>0</v>
      </c>
      <c r="Q152" s="182"/>
      <c r="R152" s="183">
        <f>SUM(R153:R196)</f>
        <v>120.46821389999999</v>
      </c>
      <c r="S152" s="182"/>
      <c r="T152" s="184">
        <f>SUM(T153:T196)</f>
        <v>0</v>
      </c>
      <c r="AR152" s="185" t="s">
        <v>164</v>
      </c>
      <c r="AT152" s="186" t="s">
        <v>74</v>
      </c>
      <c r="AU152" s="186" t="s">
        <v>10</v>
      </c>
      <c r="AY152" s="185" t="s">
        <v>162</v>
      </c>
      <c r="BK152" s="187">
        <f>SUM(BK153:BK196)</f>
        <v>0</v>
      </c>
    </row>
    <row r="153" spans="2:65" s="1" customFormat="1" ht="22.5" customHeight="1">
      <c r="B153" s="39"/>
      <c r="C153" s="191" t="s">
        <v>265</v>
      </c>
      <c r="D153" s="191" t="s">
        <v>165</v>
      </c>
      <c r="E153" s="192" t="s">
        <v>266</v>
      </c>
      <c r="F153" s="193" t="s">
        <v>267</v>
      </c>
      <c r="G153" s="194" t="s">
        <v>254</v>
      </c>
      <c r="H153" s="195">
        <v>53.996000000000002</v>
      </c>
      <c r="I153" s="196"/>
      <c r="J153" s="197">
        <f>ROUND(I153*H153,0)</f>
        <v>0</v>
      </c>
      <c r="K153" s="193" t="s">
        <v>169</v>
      </c>
      <c r="L153" s="59"/>
      <c r="M153" s="198" t="s">
        <v>23</v>
      </c>
      <c r="N153" s="199" t="s">
        <v>46</v>
      </c>
      <c r="O153" s="40"/>
      <c r="P153" s="200">
        <f>O153*H153</f>
        <v>0</v>
      </c>
      <c r="Q153" s="200">
        <v>1.3999999999999999E-4</v>
      </c>
      <c r="R153" s="200">
        <f>Q153*H153</f>
        <v>7.5594399999999997E-3</v>
      </c>
      <c r="S153" s="200">
        <v>0</v>
      </c>
      <c r="T153" s="201">
        <f>S153*H153</f>
        <v>0</v>
      </c>
      <c r="AR153" s="22" t="s">
        <v>164</v>
      </c>
      <c r="AT153" s="22" t="s">
        <v>165</v>
      </c>
      <c r="AU153" s="22" t="s">
        <v>84</v>
      </c>
      <c r="AY153" s="22" t="s">
        <v>162</v>
      </c>
      <c r="BE153" s="202">
        <f>IF(N153="základní",J153,0)</f>
        <v>0</v>
      </c>
      <c r="BF153" s="202">
        <f>IF(N153="snížená",J153,0)</f>
        <v>0</v>
      </c>
      <c r="BG153" s="202">
        <f>IF(N153="zákl. přenesená",J153,0)</f>
        <v>0</v>
      </c>
      <c r="BH153" s="202">
        <f>IF(N153="sníž. přenesená",J153,0)</f>
        <v>0</v>
      </c>
      <c r="BI153" s="202">
        <f>IF(N153="nulová",J153,0)</f>
        <v>0</v>
      </c>
      <c r="BJ153" s="22" t="s">
        <v>10</v>
      </c>
      <c r="BK153" s="202">
        <f>ROUND(I153*H153,0)</f>
        <v>0</v>
      </c>
      <c r="BL153" s="22" t="s">
        <v>164</v>
      </c>
      <c r="BM153" s="22" t="s">
        <v>268</v>
      </c>
    </row>
    <row r="154" spans="2:65" s="11" customFormat="1" ht="13.5">
      <c r="B154" s="203"/>
      <c r="C154" s="204"/>
      <c r="D154" s="215" t="s">
        <v>171</v>
      </c>
      <c r="E154" s="216" t="s">
        <v>269</v>
      </c>
      <c r="F154" s="217" t="s">
        <v>257</v>
      </c>
      <c r="G154" s="204"/>
      <c r="H154" s="218">
        <v>35.46</v>
      </c>
      <c r="I154" s="209"/>
      <c r="J154" s="204"/>
      <c r="K154" s="204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171</v>
      </c>
      <c r="AU154" s="214" t="s">
        <v>84</v>
      </c>
      <c r="AV154" s="11" t="s">
        <v>84</v>
      </c>
      <c r="AW154" s="11" t="s">
        <v>37</v>
      </c>
      <c r="AX154" s="11" t="s">
        <v>75</v>
      </c>
      <c r="AY154" s="214" t="s">
        <v>162</v>
      </c>
    </row>
    <row r="155" spans="2:65" s="11" customFormat="1" ht="13.5">
      <c r="B155" s="203"/>
      <c r="C155" s="204"/>
      <c r="D155" s="215" t="s">
        <v>171</v>
      </c>
      <c r="E155" s="216" t="s">
        <v>270</v>
      </c>
      <c r="F155" s="217" t="s">
        <v>259</v>
      </c>
      <c r="G155" s="204"/>
      <c r="H155" s="218">
        <v>13.991</v>
      </c>
      <c r="I155" s="209"/>
      <c r="J155" s="204"/>
      <c r="K155" s="204"/>
      <c r="L155" s="210"/>
      <c r="M155" s="211"/>
      <c r="N155" s="212"/>
      <c r="O155" s="212"/>
      <c r="P155" s="212"/>
      <c r="Q155" s="212"/>
      <c r="R155" s="212"/>
      <c r="S155" s="212"/>
      <c r="T155" s="213"/>
      <c r="AT155" s="214" t="s">
        <v>171</v>
      </c>
      <c r="AU155" s="214" t="s">
        <v>84</v>
      </c>
      <c r="AV155" s="11" t="s">
        <v>84</v>
      </c>
      <c r="AW155" s="11" t="s">
        <v>37</v>
      </c>
      <c r="AX155" s="11" t="s">
        <v>75</v>
      </c>
      <c r="AY155" s="214" t="s">
        <v>162</v>
      </c>
    </row>
    <row r="156" spans="2:65" s="11" customFormat="1" ht="13.5">
      <c r="B156" s="203"/>
      <c r="C156" s="204"/>
      <c r="D156" s="205" t="s">
        <v>171</v>
      </c>
      <c r="E156" s="206" t="s">
        <v>271</v>
      </c>
      <c r="F156" s="207" t="s">
        <v>261</v>
      </c>
      <c r="G156" s="204"/>
      <c r="H156" s="208">
        <v>4.5449999999999999</v>
      </c>
      <c r="I156" s="209"/>
      <c r="J156" s="204"/>
      <c r="K156" s="204"/>
      <c r="L156" s="210"/>
      <c r="M156" s="211"/>
      <c r="N156" s="212"/>
      <c r="O156" s="212"/>
      <c r="P156" s="212"/>
      <c r="Q156" s="212"/>
      <c r="R156" s="212"/>
      <c r="S156" s="212"/>
      <c r="T156" s="213"/>
      <c r="AT156" s="214" t="s">
        <v>171</v>
      </c>
      <c r="AU156" s="214" t="s">
        <v>84</v>
      </c>
      <c r="AV156" s="11" t="s">
        <v>84</v>
      </c>
      <c r="AW156" s="11" t="s">
        <v>37</v>
      </c>
      <c r="AX156" s="11" t="s">
        <v>75</v>
      </c>
      <c r="AY156" s="214" t="s">
        <v>162</v>
      </c>
    </row>
    <row r="157" spans="2:65" s="1" customFormat="1" ht="22.5" customHeight="1">
      <c r="B157" s="39"/>
      <c r="C157" s="219" t="s">
        <v>272</v>
      </c>
      <c r="D157" s="219" t="s">
        <v>273</v>
      </c>
      <c r="E157" s="220" t="s">
        <v>274</v>
      </c>
      <c r="F157" s="221" t="s">
        <v>275</v>
      </c>
      <c r="G157" s="222" t="s">
        <v>254</v>
      </c>
      <c r="H157" s="223">
        <v>64.795000000000002</v>
      </c>
      <c r="I157" s="224"/>
      <c r="J157" s="225">
        <f>ROUND(I157*H157,0)</f>
        <v>0</v>
      </c>
      <c r="K157" s="221" t="s">
        <v>169</v>
      </c>
      <c r="L157" s="226"/>
      <c r="M157" s="227" t="s">
        <v>23</v>
      </c>
      <c r="N157" s="228" t="s">
        <v>46</v>
      </c>
      <c r="O157" s="40"/>
      <c r="P157" s="200">
        <f>O157*H157</f>
        <v>0</v>
      </c>
      <c r="Q157" s="200">
        <v>2.9999999999999997E-4</v>
      </c>
      <c r="R157" s="200">
        <f>Q157*H157</f>
        <v>1.9438499999999997E-2</v>
      </c>
      <c r="S157" s="200">
        <v>0</v>
      </c>
      <c r="T157" s="201">
        <f>S157*H157</f>
        <v>0</v>
      </c>
      <c r="AR157" s="22" t="s">
        <v>229</v>
      </c>
      <c r="AT157" s="22" t="s">
        <v>273</v>
      </c>
      <c r="AU157" s="22" t="s">
        <v>84</v>
      </c>
      <c r="AY157" s="22" t="s">
        <v>162</v>
      </c>
      <c r="BE157" s="202">
        <f>IF(N157="základní",J157,0)</f>
        <v>0</v>
      </c>
      <c r="BF157" s="202">
        <f>IF(N157="snížená",J157,0)</f>
        <v>0</v>
      </c>
      <c r="BG157" s="202">
        <f>IF(N157="zákl. přenesená",J157,0)</f>
        <v>0</v>
      </c>
      <c r="BH157" s="202">
        <f>IF(N157="sníž. přenesená",J157,0)</f>
        <v>0</v>
      </c>
      <c r="BI157" s="202">
        <f>IF(N157="nulová",J157,0)</f>
        <v>0</v>
      </c>
      <c r="BJ157" s="22" t="s">
        <v>10</v>
      </c>
      <c r="BK157" s="202">
        <f>ROUND(I157*H157,0)</f>
        <v>0</v>
      </c>
      <c r="BL157" s="22" t="s">
        <v>164</v>
      </c>
      <c r="BM157" s="22" t="s">
        <v>276</v>
      </c>
    </row>
    <row r="158" spans="2:65" s="11" customFormat="1" ht="13.5">
      <c r="B158" s="203"/>
      <c r="C158" s="204"/>
      <c r="D158" s="205" t="s">
        <v>171</v>
      </c>
      <c r="E158" s="206" t="s">
        <v>23</v>
      </c>
      <c r="F158" s="207" t="s">
        <v>277</v>
      </c>
      <c r="G158" s="204"/>
      <c r="H158" s="208">
        <v>64.795000000000002</v>
      </c>
      <c r="I158" s="209"/>
      <c r="J158" s="204"/>
      <c r="K158" s="204"/>
      <c r="L158" s="210"/>
      <c r="M158" s="211"/>
      <c r="N158" s="212"/>
      <c r="O158" s="212"/>
      <c r="P158" s="212"/>
      <c r="Q158" s="212"/>
      <c r="R158" s="212"/>
      <c r="S158" s="212"/>
      <c r="T158" s="213"/>
      <c r="AT158" s="214" t="s">
        <v>171</v>
      </c>
      <c r="AU158" s="214" t="s">
        <v>84</v>
      </c>
      <c r="AV158" s="11" t="s">
        <v>84</v>
      </c>
      <c r="AW158" s="11" t="s">
        <v>37</v>
      </c>
      <c r="AX158" s="11" t="s">
        <v>75</v>
      </c>
      <c r="AY158" s="214" t="s">
        <v>162</v>
      </c>
    </row>
    <row r="159" spans="2:65" s="1" customFormat="1" ht="22.5" customHeight="1">
      <c r="B159" s="39"/>
      <c r="C159" s="191" t="s">
        <v>11</v>
      </c>
      <c r="D159" s="191" t="s">
        <v>165</v>
      </c>
      <c r="E159" s="192" t="s">
        <v>278</v>
      </c>
      <c r="F159" s="193" t="s">
        <v>279</v>
      </c>
      <c r="G159" s="194" t="s">
        <v>168</v>
      </c>
      <c r="H159" s="195">
        <v>1.7809999999999999</v>
      </c>
      <c r="I159" s="196"/>
      <c r="J159" s="197">
        <f>ROUND(I159*H159,0)</f>
        <v>0</v>
      </c>
      <c r="K159" s="193" t="s">
        <v>169</v>
      </c>
      <c r="L159" s="59"/>
      <c r="M159" s="198" t="s">
        <v>23</v>
      </c>
      <c r="N159" s="199" t="s">
        <v>46</v>
      </c>
      <c r="O159" s="40"/>
      <c r="P159" s="200">
        <f>O159*H159</f>
        <v>0</v>
      </c>
      <c r="Q159" s="200">
        <v>2.45329</v>
      </c>
      <c r="R159" s="200">
        <f>Q159*H159</f>
        <v>4.36930949</v>
      </c>
      <c r="S159" s="200">
        <v>0</v>
      </c>
      <c r="T159" s="201">
        <f>S159*H159</f>
        <v>0</v>
      </c>
      <c r="AR159" s="22" t="s">
        <v>164</v>
      </c>
      <c r="AT159" s="22" t="s">
        <v>165</v>
      </c>
      <c r="AU159" s="22" t="s">
        <v>84</v>
      </c>
      <c r="AY159" s="22" t="s">
        <v>162</v>
      </c>
      <c r="BE159" s="202">
        <f>IF(N159="základní",J159,0)</f>
        <v>0</v>
      </c>
      <c r="BF159" s="202">
        <f>IF(N159="snížená",J159,0)</f>
        <v>0</v>
      </c>
      <c r="BG159" s="202">
        <f>IF(N159="zákl. přenesená",J159,0)</f>
        <v>0</v>
      </c>
      <c r="BH159" s="202">
        <f>IF(N159="sníž. přenesená",J159,0)</f>
        <v>0</v>
      </c>
      <c r="BI159" s="202">
        <f>IF(N159="nulová",J159,0)</f>
        <v>0</v>
      </c>
      <c r="BJ159" s="22" t="s">
        <v>10</v>
      </c>
      <c r="BK159" s="202">
        <f>ROUND(I159*H159,0)</f>
        <v>0</v>
      </c>
      <c r="BL159" s="22" t="s">
        <v>164</v>
      </c>
      <c r="BM159" s="22" t="s">
        <v>280</v>
      </c>
    </row>
    <row r="160" spans="2:65" s="11" customFormat="1" ht="13.5">
      <c r="B160" s="203"/>
      <c r="C160" s="204"/>
      <c r="D160" s="205" t="s">
        <v>171</v>
      </c>
      <c r="E160" s="206" t="s">
        <v>281</v>
      </c>
      <c r="F160" s="207" t="s">
        <v>282</v>
      </c>
      <c r="G160" s="204"/>
      <c r="H160" s="208">
        <v>1.7809999999999999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171</v>
      </c>
      <c r="AU160" s="214" t="s">
        <v>84</v>
      </c>
      <c r="AV160" s="11" t="s">
        <v>84</v>
      </c>
      <c r="AW160" s="11" t="s">
        <v>37</v>
      </c>
      <c r="AX160" s="11" t="s">
        <v>75</v>
      </c>
      <c r="AY160" s="214" t="s">
        <v>162</v>
      </c>
    </row>
    <row r="161" spans="2:65" s="1" customFormat="1" ht="22.5" customHeight="1">
      <c r="B161" s="39"/>
      <c r="C161" s="191" t="s">
        <v>283</v>
      </c>
      <c r="D161" s="191" t="s">
        <v>165</v>
      </c>
      <c r="E161" s="192" t="s">
        <v>284</v>
      </c>
      <c r="F161" s="193" t="s">
        <v>285</v>
      </c>
      <c r="G161" s="194" t="s">
        <v>254</v>
      </c>
      <c r="H161" s="195">
        <v>2.6749999999999998</v>
      </c>
      <c r="I161" s="196"/>
      <c r="J161" s="197">
        <f>ROUND(I161*H161,0)</f>
        <v>0</v>
      </c>
      <c r="K161" s="193" t="s">
        <v>169</v>
      </c>
      <c r="L161" s="59"/>
      <c r="M161" s="198" t="s">
        <v>23</v>
      </c>
      <c r="N161" s="199" t="s">
        <v>46</v>
      </c>
      <c r="O161" s="40"/>
      <c r="P161" s="200">
        <f>O161*H161</f>
        <v>0</v>
      </c>
      <c r="Q161" s="200">
        <v>1.0300000000000001E-3</v>
      </c>
      <c r="R161" s="200">
        <f>Q161*H161</f>
        <v>2.7552499999999999E-3</v>
      </c>
      <c r="S161" s="200">
        <v>0</v>
      </c>
      <c r="T161" s="201">
        <f>S161*H161</f>
        <v>0</v>
      </c>
      <c r="AR161" s="22" t="s">
        <v>164</v>
      </c>
      <c r="AT161" s="22" t="s">
        <v>165</v>
      </c>
      <c r="AU161" s="22" t="s">
        <v>84</v>
      </c>
      <c r="AY161" s="22" t="s">
        <v>162</v>
      </c>
      <c r="BE161" s="202">
        <f>IF(N161="základní",J161,0)</f>
        <v>0</v>
      </c>
      <c r="BF161" s="202">
        <f>IF(N161="snížená",J161,0)</f>
        <v>0</v>
      </c>
      <c r="BG161" s="202">
        <f>IF(N161="zákl. přenesená",J161,0)</f>
        <v>0</v>
      </c>
      <c r="BH161" s="202">
        <f>IF(N161="sníž. přenesená",J161,0)</f>
        <v>0</v>
      </c>
      <c r="BI161" s="202">
        <f>IF(N161="nulová",J161,0)</f>
        <v>0</v>
      </c>
      <c r="BJ161" s="22" t="s">
        <v>10</v>
      </c>
      <c r="BK161" s="202">
        <f>ROUND(I161*H161,0)</f>
        <v>0</v>
      </c>
      <c r="BL161" s="22" t="s">
        <v>164</v>
      </c>
      <c r="BM161" s="22" t="s">
        <v>286</v>
      </c>
    </row>
    <row r="162" spans="2:65" s="11" customFormat="1" ht="13.5">
      <c r="B162" s="203"/>
      <c r="C162" s="204"/>
      <c r="D162" s="205" t="s">
        <v>171</v>
      </c>
      <c r="E162" s="206" t="s">
        <v>287</v>
      </c>
      <c r="F162" s="207" t="s">
        <v>288</v>
      </c>
      <c r="G162" s="204"/>
      <c r="H162" s="208">
        <v>2.6749999999999998</v>
      </c>
      <c r="I162" s="209"/>
      <c r="J162" s="204"/>
      <c r="K162" s="204"/>
      <c r="L162" s="210"/>
      <c r="M162" s="211"/>
      <c r="N162" s="212"/>
      <c r="O162" s="212"/>
      <c r="P162" s="212"/>
      <c r="Q162" s="212"/>
      <c r="R162" s="212"/>
      <c r="S162" s="212"/>
      <c r="T162" s="213"/>
      <c r="AT162" s="214" t="s">
        <v>171</v>
      </c>
      <c r="AU162" s="214" t="s">
        <v>84</v>
      </c>
      <c r="AV162" s="11" t="s">
        <v>84</v>
      </c>
      <c r="AW162" s="11" t="s">
        <v>37</v>
      </c>
      <c r="AX162" s="11" t="s">
        <v>10</v>
      </c>
      <c r="AY162" s="214" t="s">
        <v>162</v>
      </c>
    </row>
    <row r="163" spans="2:65" s="1" customFormat="1" ht="22.5" customHeight="1">
      <c r="B163" s="39"/>
      <c r="C163" s="191" t="s">
        <v>289</v>
      </c>
      <c r="D163" s="191" t="s">
        <v>165</v>
      </c>
      <c r="E163" s="192" t="s">
        <v>290</v>
      </c>
      <c r="F163" s="193" t="s">
        <v>291</v>
      </c>
      <c r="G163" s="194" t="s">
        <v>254</v>
      </c>
      <c r="H163" s="195">
        <v>2.6749999999999998</v>
      </c>
      <c r="I163" s="196"/>
      <c r="J163" s="197">
        <f>ROUND(I163*H163,0)</f>
        <v>0</v>
      </c>
      <c r="K163" s="193" t="s">
        <v>169</v>
      </c>
      <c r="L163" s="59"/>
      <c r="M163" s="198" t="s">
        <v>23</v>
      </c>
      <c r="N163" s="199" t="s">
        <v>46</v>
      </c>
      <c r="O163" s="40"/>
      <c r="P163" s="200">
        <f>O163*H163</f>
        <v>0</v>
      </c>
      <c r="Q163" s="200">
        <v>0</v>
      </c>
      <c r="R163" s="200">
        <f>Q163*H163</f>
        <v>0</v>
      </c>
      <c r="S163" s="200">
        <v>0</v>
      </c>
      <c r="T163" s="201">
        <f>S163*H163</f>
        <v>0</v>
      </c>
      <c r="AR163" s="22" t="s">
        <v>164</v>
      </c>
      <c r="AT163" s="22" t="s">
        <v>165</v>
      </c>
      <c r="AU163" s="22" t="s">
        <v>84</v>
      </c>
      <c r="AY163" s="22" t="s">
        <v>162</v>
      </c>
      <c r="BE163" s="202">
        <f>IF(N163="základní",J163,0)</f>
        <v>0</v>
      </c>
      <c r="BF163" s="202">
        <f>IF(N163="snížená",J163,0)</f>
        <v>0</v>
      </c>
      <c r="BG163" s="202">
        <f>IF(N163="zákl. přenesená",J163,0)</f>
        <v>0</v>
      </c>
      <c r="BH163" s="202">
        <f>IF(N163="sníž. přenesená",J163,0)</f>
        <v>0</v>
      </c>
      <c r="BI163" s="202">
        <f>IF(N163="nulová",J163,0)</f>
        <v>0</v>
      </c>
      <c r="BJ163" s="22" t="s">
        <v>10</v>
      </c>
      <c r="BK163" s="202">
        <f>ROUND(I163*H163,0)</f>
        <v>0</v>
      </c>
      <c r="BL163" s="22" t="s">
        <v>164</v>
      </c>
      <c r="BM163" s="22" t="s">
        <v>292</v>
      </c>
    </row>
    <row r="164" spans="2:65" s="1" customFormat="1" ht="22.5" customHeight="1">
      <c r="B164" s="39"/>
      <c r="C164" s="191" t="s">
        <v>293</v>
      </c>
      <c r="D164" s="191" t="s">
        <v>165</v>
      </c>
      <c r="E164" s="192" t="s">
        <v>294</v>
      </c>
      <c r="F164" s="193" t="s">
        <v>295</v>
      </c>
      <c r="G164" s="194" t="s">
        <v>168</v>
      </c>
      <c r="H164" s="195">
        <v>44.094999999999999</v>
      </c>
      <c r="I164" s="196"/>
      <c r="J164" s="197">
        <f>ROUND(I164*H164,0)</f>
        <v>0</v>
      </c>
      <c r="K164" s="193" t="s">
        <v>169</v>
      </c>
      <c r="L164" s="59"/>
      <c r="M164" s="198" t="s">
        <v>23</v>
      </c>
      <c r="N164" s="199" t="s">
        <v>46</v>
      </c>
      <c r="O164" s="40"/>
      <c r="P164" s="200">
        <f>O164*H164</f>
        <v>0</v>
      </c>
      <c r="Q164" s="200">
        <v>2.45329</v>
      </c>
      <c r="R164" s="200">
        <f>Q164*H164</f>
        <v>108.17782255</v>
      </c>
      <c r="S164" s="200">
        <v>0</v>
      </c>
      <c r="T164" s="201">
        <f>S164*H164</f>
        <v>0</v>
      </c>
      <c r="AR164" s="22" t="s">
        <v>164</v>
      </c>
      <c r="AT164" s="22" t="s">
        <v>165</v>
      </c>
      <c r="AU164" s="22" t="s">
        <v>84</v>
      </c>
      <c r="AY164" s="22" t="s">
        <v>162</v>
      </c>
      <c r="BE164" s="202">
        <f>IF(N164="základní",J164,0)</f>
        <v>0</v>
      </c>
      <c r="BF164" s="202">
        <f>IF(N164="snížená",J164,0)</f>
        <v>0</v>
      </c>
      <c r="BG164" s="202">
        <f>IF(N164="zákl. přenesená",J164,0)</f>
        <v>0</v>
      </c>
      <c r="BH164" s="202">
        <f>IF(N164="sníž. přenesená",J164,0)</f>
        <v>0</v>
      </c>
      <c r="BI164" s="202">
        <f>IF(N164="nulová",J164,0)</f>
        <v>0</v>
      </c>
      <c r="BJ164" s="22" t="s">
        <v>10</v>
      </c>
      <c r="BK164" s="202">
        <f>ROUND(I164*H164,0)</f>
        <v>0</v>
      </c>
      <c r="BL164" s="22" t="s">
        <v>164</v>
      </c>
      <c r="BM164" s="22" t="s">
        <v>296</v>
      </c>
    </row>
    <row r="165" spans="2:65" s="11" customFormat="1" ht="27">
      <c r="B165" s="203"/>
      <c r="C165" s="204"/>
      <c r="D165" s="215" t="s">
        <v>171</v>
      </c>
      <c r="E165" s="216" t="s">
        <v>23</v>
      </c>
      <c r="F165" s="217" t="s">
        <v>193</v>
      </c>
      <c r="G165" s="204"/>
      <c r="H165" s="218">
        <v>10.654999999999999</v>
      </c>
      <c r="I165" s="209"/>
      <c r="J165" s="204"/>
      <c r="K165" s="204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171</v>
      </c>
      <c r="AU165" s="214" t="s">
        <v>84</v>
      </c>
      <c r="AV165" s="11" t="s">
        <v>84</v>
      </c>
      <c r="AW165" s="11" t="s">
        <v>37</v>
      </c>
      <c r="AX165" s="11" t="s">
        <v>75</v>
      </c>
      <c r="AY165" s="214" t="s">
        <v>162</v>
      </c>
    </row>
    <row r="166" spans="2:65" s="11" customFormat="1" ht="13.5">
      <c r="B166" s="203"/>
      <c r="C166" s="204"/>
      <c r="D166" s="215" t="s">
        <v>171</v>
      </c>
      <c r="E166" s="216" t="s">
        <v>297</v>
      </c>
      <c r="F166" s="217" t="s">
        <v>195</v>
      </c>
      <c r="G166" s="204"/>
      <c r="H166" s="218">
        <v>2.3279999999999998</v>
      </c>
      <c r="I166" s="209"/>
      <c r="J166" s="204"/>
      <c r="K166" s="204"/>
      <c r="L166" s="210"/>
      <c r="M166" s="211"/>
      <c r="N166" s="212"/>
      <c r="O166" s="212"/>
      <c r="P166" s="212"/>
      <c r="Q166" s="212"/>
      <c r="R166" s="212"/>
      <c r="S166" s="212"/>
      <c r="T166" s="213"/>
      <c r="AT166" s="214" t="s">
        <v>171</v>
      </c>
      <c r="AU166" s="214" t="s">
        <v>84</v>
      </c>
      <c r="AV166" s="11" t="s">
        <v>84</v>
      </c>
      <c r="AW166" s="11" t="s">
        <v>37</v>
      </c>
      <c r="AX166" s="11" t="s">
        <v>75</v>
      </c>
      <c r="AY166" s="214" t="s">
        <v>162</v>
      </c>
    </row>
    <row r="167" spans="2:65" s="11" customFormat="1" ht="13.5">
      <c r="B167" s="203"/>
      <c r="C167" s="204"/>
      <c r="D167" s="215" t="s">
        <v>171</v>
      </c>
      <c r="E167" s="216" t="s">
        <v>298</v>
      </c>
      <c r="F167" s="217" t="s">
        <v>197</v>
      </c>
      <c r="G167" s="204"/>
      <c r="H167" s="218">
        <v>2.5739999999999998</v>
      </c>
      <c r="I167" s="209"/>
      <c r="J167" s="204"/>
      <c r="K167" s="204"/>
      <c r="L167" s="210"/>
      <c r="M167" s="211"/>
      <c r="N167" s="212"/>
      <c r="O167" s="212"/>
      <c r="P167" s="212"/>
      <c r="Q167" s="212"/>
      <c r="R167" s="212"/>
      <c r="S167" s="212"/>
      <c r="T167" s="213"/>
      <c r="AT167" s="214" t="s">
        <v>171</v>
      </c>
      <c r="AU167" s="214" t="s">
        <v>84</v>
      </c>
      <c r="AV167" s="11" t="s">
        <v>84</v>
      </c>
      <c r="AW167" s="11" t="s">
        <v>37</v>
      </c>
      <c r="AX167" s="11" t="s">
        <v>75</v>
      </c>
      <c r="AY167" s="214" t="s">
        <v>162</v>
      </c>
    </row>
    <row r="168" spans="2:65" s="11" customFormat="1" ht="13.5">
      <c r="B168" s="203"/>
      <c r="C168" s="204"/>
      <c r="D168" s="215" t="s">
        <v>171</v>
      </c>
      <c r="E168" s="216" t="s">
        <v>299</v>
      </c>
      <c r="F168" s="217" t="s">
        <v>199</v>
      </c>
      <c r="G168" s="204"/>
      <c r="H168" s="218">
        <v>7.8079999999999998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171</v>
      </c>
      <c r="AU168" s="214" t="s">
        <v>84</v>
      </c>
      <c r="AV168" s="11" t="s">
        <v>84</v>
      </c>
      <c r="AW168" s="11" t="s">
        <v>37</v>
      </c>
      <c r="AX168" s="11" t="s">
        <v>75</v>
      </c>
      <c r="AY168" s="214" t="s">
        <v>162</v>
      </c>
    </row>
    <row r="169" spans="2:65" s="11" customFormat="1" ht="13.5">
      <c r="B169" s="203"/>
      <c r="C169" s="204"/>
      <c r="D169" s="215" t="s">
        <v>171</v>
      </c>
      <c r="E169" s="216" t="s">
        <v>300</v>
      </c>
      <c r="F169" s="217" t="s">
        <v>301</v>
      </c>
      <c r="G169" s="204"/>
      <c r="H169" s="218">
        <v>15.048999999999999</v>
      </c>
      <c r="I169" s="209"/>
      <c r="J169" s="204"/>
      <c r="K169" s="204"/>
      <c r="L169" s="210"/>
      <c r="M169" s="211"/>
      <c r="N169" s="212"/>
      <c r="O169" s="212"/>
      <c r="P169" s="212"/>
      <c r="Q169" s="212"/>
      <c r="R169" s="212"/>
      <c r="S169" s="212"/>
      <c r="T169" s="213"/>
      <c r="AT169" s="214" t="s">
        <v>171</v>
      </c>
      <c r="AU169" s="214" t="s">
        <v>84</v>
      </c>
      <c r="AV169" s="11" t="s">
        <v>84</v>
      </c>
      <c r="AW169" s="11" t="s">
        <v>37</v>
      </c>
      <c r="AX169" s="11" t="s">
        <v>75</v>
      </c>
      <c r="AY169" s="214" t="s">
        <v>162</v>
      </c>
    </row>
    <row r="170" spans="2:65" s="11" customFormat="1" ht="13.5">
      <c r="B170" s="203"/>
      <c r="C170" s="204"/>
      <c r="D170" s="215" t="s">
        <v>171</v>
      </c>
      <c r="E170" s="216" t="s">
        <v>302</v>
      </c>
      <c r="F170" s="217" t="s">
        <v>200</v>
      </c>
      <c r="G170" s="204"/>
      <c r="H170" s="218">
        <v>2.9590000000000001</v>
      </c>
      <c r="I170" s="209"/>
      <c r="J170" s="204"/>
      <c r="K170" s="204"/>
      <c r="L170" s="210"/>
      <c r="M170" s="211"/>
      <c r="N170" s="212"/>
      <c r="O170" s="212"/>
      <c r="P170" s="212"/>
      <c r="Q170" s="212"/>
      <c r="R170" s="212"/>
      <c r="S170" s="212"/>
      <c r="T170" s="213"/>
      <c r="AT170" s="214" t="s">
        <v>171</v>
      </c>
      <c r="AU170" s="214" t="s">
        <v>84</v>
      </c>
      <c r="AV170" s="11" t="s">
        <v>84</v>
      </c>
      <c r="AW170" s="11" t="s">
        <v>37</v>
      </c>
      <c r="AX170" s="11" t="s">
        <v>75</v>
      </c>
      <c r="AY170" s="214" t="s">
        <v>162</v>
      </c>
    </row>
    <row r="171" spans="2:65" s="11" customFormat="1" ht="13.5">
      <c r="B171" s="203"/>
      <c r="C171" s="204"/>
      <c r="D171" s="215" t="s">
        <v>171</v>
      </c>
      <c r="E171" s="216" t="s">
        <v>23</v>
      </c>
      <c r="F171" s="217" t="s">
        <v>201</v>
      </c>
      <c r="G171" s="204"/>
      <c r="H171" s="218">
        <v>0.41099999999999998</v>
      </c>
      <c r="I171" s="209"/>
      <c r="J171" s="204"/>
      <c r="K171" s="204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171</v>
      </c>
      <c r="AU171" s="214" t="s">
        <v>84</v>
      </c>
      <c r="AV171" s="11" t="s">
        <v>84</v>
      </c>
      <c r="AW171" s="11" t="s">
        <v>37</v>
      </c>
      <c r="AX171" s="11" t="s">
        <v>75</v>
      </c>
      <c r="AY171" s="214" t="s">
        <v>162</v>
      </c>
    </row>
    <row r="172" spans="2:65" s="11" customFormat="1" ht="13.5">
      <c r="B172" s="203"/>
      <c r="C172" s="204"/>
      <c r="D172" s="215" t="s">
        <v>171</v>
      </c>
      <c r="E172" s="216" t="s">
        <v>23</v>
      </c>
      <c r="F172" s="217" t="s">
        <v>303</v>
      </c>
      <c r="G172" s="204"/>
      <c r="H172" s="218">
        <v>0.95099999999999996</v>
      </c>
      <c r="I172" s="209"/>
      <c r="J172" s="204"/>
      <c r="K172" s="204"/>
      <c r="L172" s="210"/>
      <c r="M172" s="211"/>
      <c r="N172" s="212"/>
      <c r="O172" s="212"/>
      <c r="P172" s="212"/>
      <c r="Q172" s="212"/>
      <c r="R172" s="212"/>
      <c r="S172" s="212"/>
      <c r="T172" s="213"/>
      <c r="AT172" s="214" t="s">
        <v>171</v>
      </c>
      <c r="AU172" s="214" t="s">
        <v>84</v>
      </c>
      <c r="AV172" s="11" t="s">
        <v>84</v>
      </c>
      <c r="AW172" s="11" t="s">
        <v>37</v>
      </c>
      <c r="AX172" s="11" t="s">
        <v>75</v>
      </c>
      <c r="AY172" s="214" t="s">
        <v>162</v>
      </c>
    </row>
    <row r="173" spans="2:65" s="11" customFormat="1" ht="13.5">
      <c r="B173" s="203"/>
      <c r="C173" s="204"/>
      <c r="D173" s="215" t="s">
        <v>171</v>
      </c>
      <c r="E173" s="216" t="s">
        <v>23</v>
      </c>
      <c r="F173" s="217" t="s">
        <v>203</v>
      </c>
      <c r="G173" s="204"/>
      <c r="H173" s="218">
        <v>0.64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171</v>
      </c>
      <c r="AU173" s="214" t="s">
        <v>84</v>
      </c>
      <c r="AV173" s="11" t="s">
        <v>84</v>
      </c>
      <c r="AW173" s="11" t="s">
        <v>37</v>
      </c>
      <c r="AX173" s="11" t="s">
        <v>75</v>
      </c>
      <c r="AY173" s="214" t="s">
        <v>162</v>
      </c>
    </row>
    <row r="174" spans="2:65" s="11" customFormat="1" ht="13.5">
      <c r="B174" s="203"/>
      <c r="C174" s="204"/>
      <c r="D174" s="205" t="s">
        <v>171</v>
      </c>
      <c r="E174" s="206" t="s">
        <v>23</v>
      </c>
      <c r="F174" s="207" t="s">
        <v>204</v>
      </c>
      <c r="G174" s="204"/>
      <c r="H174" s="208">
        <v>0.72</v>
      </c>
      <c r="I174" s="209"/>
      <c r="J174" s="204"/>
      <c r="K174" s="204"/>
      <c r="L174" s="210"/>
      <c r="M174" s="211"/>
      <c r="N174" s="212"/>
      <c r="O174" s="212"/>
      <c r="P174" s="212"/>
      <c r="Q174" s="212"/>
      <c r="R174" s="212"/>
      <c r="S174" s="212"/>
      <c r="T174" s="213"/>
      <c r="AT174" s="214" t="s">
        <v>171</v>
      </c>
      <c r="AU174" s="214" t="s">
        <v>84</v>
      </c>
      <c r="AV174" s="11" t="s">
        <v>84</v>
      </c>
      <c r="AW174" s="11" t="s">
        <v>37</v>
      </c>
      <c r="AX174" s="11" t="s">
        <v>75</v>
      </c>
      <c r="AY174" s="214" t="s">
        <v>162</v>
      </c>
    </row>
    <row r="175" spans="2:65" s="1" customFormat="1" ht="22.5" customHeight="1">
      <c r="B175" s="39"/>
      <c r="C175" s="191" t="s">
        <v>304</v>
      </c>
      <c r="D175" s="191" t="s">
        <v>165</v>
      </c>
      <c r="E175" s="192" t="s">
        <v>305</v>
      </c>
      <c r="F175" s="193" t="s">
        <v>306</v>
      </c>
      <c r="G175" s="194" t="s">
        <v>254</v>
      </c>
      <c r="H175" s="195">
        <v>160.74299999999999</v>
      </c>
      <c r="I175" s="196"/>
      <c r="J175" s="197">
        <f>ROUND(I175*H175,0)</f>
        <v>0</v>
      </c>
      <c r="K175" s="193" t="s">
        <v>169</v>
      </c>
      <c r="L175" s="59"/>
      <c r="M175" s="198" t="s">
        <v>23</v>
      </c>
      <c r="N175" s="199" t="s">
        <v>46</v>
      </c>
      <c r="O175" s="40"/>
      <c r="P175" s="200">
        <f>O175*H175</f>
        <v>0</v>
      </c>
      <c r="Q175" s="200">
        <v>1.0300000000000001E-3</v>
      </c>
      <c r="R175" s="200">
        <f>Q175*H175</f>
        <v>0.16556529</v>
      </c>
      <c r="S175" s="200">
        <v>0</v>
      </c>
      <c r="T175" s="201">
        <f>S175*H175</f>
        <v>0</v>
      </c>
      <c r="AR175" s="22" t="s">
        <v>164</v>
      </c>
      <c r="AT175" s="22" t="s">
        <v>165</v>
      </c>
      <c r="AU175" s="22" t="s">
        <v>84</v>
      </c>
      <c r="AY175" s="22" t="s">
        <v>162</v>
      </c>
      <c r="BE175" s="202">
        <f>IF(N175="základní",J175,0)</f>
        <v>0</v>
      </c>
      <c r="BF175" s="202">
        <f>IF(N175="snížená",J175,0)</f>
        <v>0</v>
      </c>
      <c r="BG175" s="202">
        <f>IF(N175="zákl. přenesená",J175,0)</f>
        <v>0</v>
      </c>
      <c r="BH175" s="202">
        <f>IF(N175="sníž. přenesená",J175,0)</f>
        <v>0</v>
      </c>
      <c r="BI175" s="202">
        <f>IF(N175="nulová",J175,0)</f>
        <v>0</v>
      </c>
      <c r="BJ175" s="22" t="s">
        <v>10</v>
      </c>
      <c r="BK175" s="202">
        <f>ROUND(I175*H175,0)</f>
        <v>0</v>
      </c>
      <c r="BL175" s="22" t="s">
        <v>164</v>
      </c>
      <c r="BM175" s="22" t="s">
        <v>307</v>
      </c>
    </row>
    <row r="176" spans="2:65" s="11" customFormat="1" ht="13.5">
      <c r="B176" s="203"/>
      <c r="C176" s="204"/>
      <c r="D176" s="215" t="s">
        <v>171</v>
      </c>
      <c r="E176" s="216" t="s">
        <v>308</v>
      </c>
      <c r="F176" s="217" t="s">
        <v>309</v>
      </c>
      <c r="G176" s="204"/>
      <c r="H176" s="218">
        <v>49.712000000000003</v>
      </c>
      <c r="I176" s="209"/>
      <c r="J176" s="204"/>
      <c r="K176" s="204"/>
      <c r="L176" s="210"/>
      <c r="M176" s="211"/>
      <c r="N176" s="212"/>
      <c r="O176" s="212"/>
      <c r="P176" s="212"/>
      <c r="Q176" s="212"/>
      <c r="R176" s="212"/>
      <c r="S176" s="212"/>
      <c r="T176" s="213"/>
      <c r="AT176" s="214" t="s">
        <v>171</v>
      </c>
      <c r="AU176" s="214" t="s">
        <v>84</v>
      </c>
      <c r="AV176" s="11" t="s">
        <v>84</v>
      </c>
      <c r="AW176" s="11" t="s">
        <v>37</v>
      </c>
      <c r="AX176" s="11" t="s">
        <v>75</v>
      </c>
      <c r="AY176" s="214" t="s">
        <v>162</v>
      </c>
    </row>
    <row r="177" spans="2:65" s="11" customFormat="1" ht="13.5">
      <c r="B177" s="203"/>
      <c r="C177" s="204"/>
      <c r="D177" s="215" t="s">
        <v>171</v>
      </c>
      <c r="E177" s="216" t="s">
        <v>310</v>
      </c>
      <c r="F177" s="217" t="s">
        <v>311</v>
      </c>
      <c r="G177" s="204"/>
      <c r="H177" s="218">
        <v>15.52</v>
      </c>
      <c r="I177" s="209"/>
      <c r="J177" s="204"/>
      <c r="K177" s="204"/>
      <c r="L177" s="210"/>
      <c r="M177" s="211"/>
      <c r="N177" s="212"/>
      <c r="O177" s="212"/>
      <c r="P177" s="212"/>
      <c r="Q177" s="212"/>
      <c r="R177" s="212"/>
      <c r="S177" s="212"/>
      <c r="T177" s="213"/>
      <c r="AT177" s="214" t="s">
        <v>171</v>
      </c>
      <c r="AU177" s="214" t="s">
        <v>84</v>
      </c>
      <c r="AV177" s="11" t="s">
        <v>84</v>
      </c>
      <c r="AW177" s="11" t="s">
        <v>37</v>
      </c>
      <c r="AX177" s="11" t="s">
        <v>75</v>
      </c>
      <c r="AY177" s="214" t="s">
        <v>162</v>
      </c>
    </row>
    <row r="178" spans="2:65" s="11" customFormat="1" ht="13.5">
      <c r="B178" s="203"/>
      <c r="C178" s="204"/>
      <c r="D178" s="215" t="s">
        <v>171</v>
      </c>
      <c r="E178" s="216" t="s">
        <v>312</v>
      </c>
      <c r="F178" s="217" t="s">
        <v>197</v>
      </c>
      <c r="G178" s="204"/>
      <c r="H178" s="218">
        <v>2.5739999999999998</v>
      </c>
      <c r="I178" s="209"/>
      <c r="J178" s="204"/>
      <c r="K178" s="204"/>
      <c r="L178" s="210"/>
      <c r="M178" s="211"/>
      <c r="N178" s="212"/>
      <c r="O178" s="212"/>
      <c r="P178" s="212"/>
      <c r="Q178" s="212"/>
      <c r="R178" s="212"/>
      <c r="S178" s="212"/>
      <c r="T178" s="213"/>
      <c r="AT178" s="214" t="s">
        <v>171</v>
      </c>
      <c r="AU178" s="214" t="s">
        <v>84</v>
      </c>
      <c r="AV178" s="11" t="s">
        <v>84</v>
      </c>
      <c r="AW178" s="11" t="s">
        <v>37</v>
      </c>
      <c r="AX178" s="11" t="s">
        <v>75</v>
      </c>
      <c r="AY178" s="214" t="s">
        <v>162</v>
      </c>
    </row>
    <row r="179" spans="2:65" s="11" customFormat="1" ht="13.5">
      <c r="B179" s="203"/>
      <c r="C179" s="204"/>
      <c r="D179" s="215" t="s">
        <v>171</v>
      </c>
      <c r="E179" s="216" t="s">
        <v>313</v>
      </c>
      <c r="F179" s="217" t="s">
        <v>314</v>
      </c>
      <c r="G179" s="204"/>
      <c r="H179" s="218">
        <v>26.024999999999999</v>
      </c>
      <c r="I179" s="209"/>
      <c r="J179" s="204"/>
      <c r="K179" s="204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171</v>
      </c>
      <c r="AU179" s="214" t="s">
        <v>84</v>
      </c>
      <c r="AV179" s="11" t="s">
        <v>84</v>
      </c>
      <c r="AW179" s="11" t="s">
        <v>37</v>
      </c>
      <c r="AX179" s="11" t="s">
        <v>75</v>
      </c>
      <c r="AY179" s="214" t="s">
        <v>162</v>
      </c>
    </row>
    <row r="180" spans="2:65" s="11" customFormat="1" ht="13.5">
      <c r="B180" s="203"/>
      <c r="C180" s="204"/>
      <c r="D180" s="215" t="s">
        <v>171</v>
      </c>
      <c r="E180" s="216" t="s">
        <v>315</v>
      </c>
      <c r="F180" s="217" t="s">
        <v>316</v>
      </c>
      <c r="G180" s="204"/>
      <c r="H180" s="218">
        <v>42.997999999999998</v>
      </c>
      <c r="I180" s="209"/>
      <c r="J180" s="204"/>
      <c r="K180" s="204"/>
      <c r="L180" s="210"/>
      <c r="M180" s="211"/>
      <c r="N180" s="212"/>
      <c r="O180" s="212"/>
      <c r="P180" s="212"/>
      <c r="Q180" s="212"/>
      <c r="R180" s="212"/>
      <c r="S180" s="212"/>
      <c r="T180" s="213"/>
      <c r="AT180" s="214" t="s">
        <v>171</v>
      </c>
      <c r="AU180" s="214" t="s">
        <v>84</v>
      </c>
      <c r="AV180" s="11" t="s">
        <v>84</v>
      </c>
      <c r="AW180" s="11" t="s">
        <v>37</v>
      </c>
      <c r="AX180" s="11" t="s">
        <v>75</v>
      </c>
      <c r="AY180" s="214" t="s">
        <v>162</v>
      </c>
    </row>
    <row r="181" spans="2:65" s="11" customFormat="1" ht="13.5">
      <c r="B181" s="203"/>
      <c r="C181" s="204"/>
      <c r="D181" s="215" t="s">
        <v>171</v>
      </c>
      <c r="E181" s="216" t="s">
        <v>23</v>
      </c>
      <c r="F181" s="217" t="s">
        <v>317</v>
      </c>
      <c r="G181" s="204"/>
      <c r="H181" s="218">
        <v>9.4700000000000006</v>
      </c>
      <c r="I181" s="209"/>
      <c r="J181" s="204"/>
      <c r="K181" s="204"/>
      <c r="L181" s="210"/>
      <c r="M181" s="211"/>
      <c r="N181" s="212"/>
      <c r="O181" s="212"/>
      <c r="P181" s="212"/>
      <c r="Q181" s="212"/>
      <c r="R181" s="212"/>
      <c r="S181" s="212"/>
      <c r="T181" s="213"/>
      <c r="AT181" s="214" t="s">
        <v>171</v>
      </c>
      <c r="AU181" s="214" t="s">
        <v>84</v>
      </c>
      <c r="AV181" s="11" t="s">
        <v>84</v>
      </c>
      <c r="AW181" s="11" t="s">
        <v>37</v>
      </c>
      <c r="AX181" s="11" t="s">
        <v>75</v>
      </c>
      <c r="AY181" s="214" t="s">
        <v>162</v>
      </c>
    </row>
    <row r="182" spans="2:65" s="11" customFormat="1" ht="13.5">
      <c r="B182" s="203"/>
      <c r="C182" s="204"/>
      <c r="D182" s="215" t="s">
        <v>171</v>
      </c>
      <c r="E182" s="216" t="s">
        <v>23</v>
      </c>
      <c r="F182" s="217" t="s">
        <v>318</v>
      </c>
      <c r="G182" s="204"/>
      <c r="H182" s="218">
        <v>2.6859999999999999</v>
      </c>
      <c r="I182" s="209"/>
      <c r="J182" s="204"/>
      <c r="K182" s="204"/>
      <c r="L182" s="210"/>
      <c r="M182" s="211"/>
      <c r="N182" s="212"/>
      <c r="O182" s="212"/>
      <c r="P182" s="212"/>
      <c r="Q182" s="212"/>
      <c r="R182" s="212"/>
      <c r="S182" s="212"/>
      <c r="T182" s="213"/>
      <c r="AT182" s="214" t="s">
        <v>171</v>
      </c>
      <c r="AU182" s="214" t="s">
        <v>84</v>
      </c>
      <c r="AV182" s="11" t="s">
        <v>84</v>
      </c>
      <c r="AW182" s="11" t="s">
        <v>37</v>
      </c>
      <c r="AX182" s="11" t="s">
        <v>75</v>
      </c>
      <c r="AY182" s="214" t="s">
        <v>162</v>
      </c>
    </row>
    <row r="183" spans="2:65" s="11" customFormat="1" ht="13.5">
      <c r="B183" s="203"/>
      <c r="C183" s="204"/>
      <c r="D183" s="215" t="s">
        <v>171</v>
      </c>
      <c r="E183" s="216" t="s">
        <v>23</v>
      </c>
      <c r="F183" s="217" t="s">
        <v>319</v>
      </c>
      <c r="G183" s="204"/>
      <c r="H183" s="218">
        <v>5.0380000000000003</v>
      </c>
      <c r="I183" s="209"/>
      <c r="J183" s="204"/>
      <c r="K183" s="204"/>
      <c r="L183" s="210"/>
      <c r="M183" s="211"/>
      <c r="N183" s="212"/>
      <c r="O183" s="212"/>
      <c r="P183" s="212"/>
      <c r="Q183" s="212"/>
      <c r="R183" s="212"/>
      <c r="S183" s="212"/>
      <c r="T183" s="213"/>
      <c r="AT183" s="214" t="s">
        <v>171</v>
      </c>
      <c r="AU183" s="214" t="s">
        <v>84</v>
      </c>
      <c r="AV183" s="11" t="s">
        <v>84</v>
      </c>
      <c r="AW183" s="11" t="s">
        <v>37</v>
      </c>
      <c r="AX183" s="11" t="s">
        <v>75</v>
      </c>
      <c r="AY183" s="214" t="s">
        <v>162</v>
      </c>
    </row>
    <row r="184" spans="2:65" s="11" customFormat="1" ht="13.5">
      <c r="B184" s="203"/>
      <c r="C184" s="204"/>
      <c r="D184" s="215" t="s">
        <v>171</v>
      </c>
      <c r="E184" s="216" t="s">
        <v>23</v>
      </c>
      <c r="F184" s="217" t="s">
        <v>320</v>
      </c>
      <c r="G184" s="204"/>
      <c r="H184" s="218">
        <v>3.36</v>
      </c>
      <c r="I184" s="209"/>
      <c r="J184" s="204"/>
      <c r="K184" s="204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171</v>
      </c>
      <c r="AU184" s="214" t="s">
        <v>84</v>
      </c>
      <c r="AV184" s="11" t="s">
        <v>84</v>
      </c>
      <c r="AW184" s="11" t="s">
        <v>37</v>
      </c>
      <c r="AX184" s="11" t="s">
        <v>75</v>
      </c>
      <c r="AY184" s="214" t="s">
        <v>162</v>
      </c>
    </row>
    <row r="185" spans="2:65" s="11" customFormat="1" ht="13.5">
      <c r="B185" s="203"/>
      <c r="C185" s="204"/>
      <c r="D185" s="205" t="s">
        <v>171</v>
      </c>
      <c r="E185" s="206" t="s">
        <v>23</v>
      </c>
      <c r="F185" s="207" t="s">
        <v>321</v>
      </c>
      <c r="G185" s="204"/>
      <c r="H185" s="208">
        <v>3.36</v>
      </c>
      <c r="I185" s="209"/>
      <c r="J185" s="204"/>
      <c r="K185" s="204"/>
      <c r="L185" s="210"/>
      <c r="M185" s="211"/>
      <c r="N185" s="212"/>
      <c r="O185" s="212"/>
      <c r="P185" s="212"/>
      <c r="Q185" s="212"/>
      <c r="R185" s="212"/>
      <c r="S185" s="212"/>
      <c r="T185" s="213"/>
      <c r="AT185" s="214" t="s">
        <v>171</v>
      </c>
      <c r="AU185" s="214" t="s">
        <v>84</v>
      </c>
      <c r="AV185" s="11" t="s">
        <v>84</v>
      </c>
      <c r="AW185" s="11" t="s">
        <v>37</v>
      </c>
      <c r="AX185" s="11" t="s">
        <v>75</v>
      </c>
      <c r="AY185" s="214" t="s">
        <v>162</v>
      </c>
    </row>
    <row r="186" spans="2:65" s="1" customFormat="1" ht="22.5" customHeight="1">
      <c r="B186" s="39"/>
      <c r="C186" s="191" t="s">
        <v>322</v>
      </c>
      <c r="D186" s="191" t="s">
        <v>165</v>
      </c>
      <c r="E186" s="192" t="s">
        <v>323</v>
      </c>
      <c r="F186" s="193" t="s">
        <v>324</v>
      </c>
      <c r="G186" s="194" t="s">
        <v>254</v>
      </c>
      <c r="H186" s="195">
        <v>160.74299999999999</v>
      </c>
      <c r="I186" s="196"/>
      <c r="J186" s="197">
        <f>ROUND(I186*H186,0)</f>
        <v>0</v>
      </c>
      <c r="K186" s="193" t="s">
        <v>169</v>
      </c>
      <c r="L186" s="59"/>
      <c r="M186" s="198" t="s">
        <v>23</v>
      </c>
      <c r="N186" s="199" t="s">
        <v>46</v>
      </c>
      <c r="O186" s="40"/>
      <c r="P186" s="200">
        <f>O186*H186</f>
        <v>0</v>
      </c>
      <c r="Q186" s="200">
        <v>0</v>
      </c>
      <c r="R186" s="200">
        <f>Q186*H186</f>
        <v>0</v>
      </c>
      <c r="S186" s="200">
        <v>0</v>
      </c>
      <c r="T186" s="201">
        <f>S186*H186</f>
        <v>0</v>
      </c>
      <c r="AR186" s="22" t="s">
        <v>164</v>
      </c>
      <c r="AT186" s="22" t="s">
        <v>165</v>
      </c>
      <c r="AU186" s="22" t="s">
        <v>84</v>
      </c>
      <c r="AY186" s="22" t="s">
        <v>162</v>
      </c>
      <c r="BE186" s="202">
        <f>IF(N186="základní",J186,0)</f>
        <v>0</v>
      </c>
      <c r="BF186" s="202">
        <f>IF(N186="snížená",J186,0)</f>
        <v>0</v>
      </c>
      <c r="BG186" s="202">
        <f>IF(N186="zákl. přenesená",J186,0)</f>
        <v>0</v>
      </c>
      <c r="BH186" s="202">
        <f>IF(N186="sníž. přenesená",J186,0)</f>
        <v>0</v>
      </c>
      <c r="BI186" s="202">
        <f>IF(N186="nulová",J186,0)</f>
        <v>0</v>
      </c>
      <c r="BJ186" s="22" t="s">
        <v>10</v>
      </c>
      <c r="BK186" s="202">
        <f>ROUND(I186*H186,0)</f>
        <v>0</v>
      </c>
      <c r="BL186" s="22" t="s">
        <v>164</v>
      </c>
      <c r="BM186" s="22" t="s">
        <v>325</v>
      </c>
    </row>
    <row r="187" spans="2:65" s="1" customFormat="1" ht="22.5" customHeight="1">
      <c r="B187" s="39"/>
      <c r="C187" s="191" t="s">
        <v>9</v>
      </c>
      <c r="D187" s="191" t="s">
        <v>165</v>
      </c>
      <c r="E187" s="192" t="s">
        <v>326</v>
      </c>
      <c r="F187" s="193" t="s">
        <v>327</v>
      </c>
      <c r="G187" s="194" t="s">
        <v>168</v>
      </c>
      <c r="H187" s="195">
        <v>3.1339999999999999</v>
      </c>
      <c r="I187" s="196"/>
      <c r="J187" s="197">
        <f>ROUND(I187*H187,0)</f>
        <v>0</v>
      </c>
      <c r="K187" s="193" t="s">
        <v>169</v>
      </c>
      <c r="L187" s="59"/>
      <c r="M187" s="198" t="s">
        <v>23</v>
      </c>
      <c r="N187" s="199" t="s">
        <v>46</v>
      </c>
      <c r="O187" s="40"/>
      <c r="P187" s="200">
        <f>O187*H187</f>
        <v>0</v>
      </c>
      <c r="Q187" s="200">
        <v>2.45329</v>
      </c>
      <c r="R187" s="200">
        <f>Q187*H187</f>
        <v>7.6886108599999998</v>
      </c>
      <c r="S187" s="200">
        <v>0</v>
      </c>
      <c r="T187" s="201">
        <f>S187*H187</f>
        <v>0</v>
      </c>
      <c r="AR187" s="22" t="s">
        <v>164</v>
      </c>
      <c r="AT187" s="22" t="s">
        <v>165</v>
      </c>
      <c r="AU187" s="22" t="s">
        <v>84</v>
      </c>
      <c r="AY187" s="22" t="s">
        <v>162</v>
      </c>
      <c r="BE187" s="202">
        <f>IF(N187="základní",J187,0)</f>
        <v>0</v>
      </c>
      <c r="BF187" s="202">
        <f>IF(N187="snížená",J187,0)</f>
        <v>0</v>
      </c>
      <c r="BG187" s="202">
        <f>IF(N187="zákl. přenesená",J187,0)</f>
        <v>0</v>
      </c>
      <c r="BH187" s="202">
        <f>IF(N187="sníž. přenesená",J187,0)</f>
        <v>0</v>
      </c>
      <c r="BI187" s="202">
        <f>IF(N187="nulová",J187,0)</f>
        <v>0</v>
      </c>
      <c r="BJ187" s="22" t="s">
        <v>10</v>
      </c>
      <c r="BK187" s="202">
        <f>ROUND(I187*H187,0)</f>
        <v>0</v>
      </c>
      <c r="BL187" s="22" t="s">
        <v>164</v>
      </c>
      <c r="BM187" s="22" t="s">
        <v>328</v>
      </c>
    </row>
    <row r="188" spans="2:65" s="11" customFormat="1" ht="13.5">
      <c r="B188" s="203"/>
      <c r="C188" s="204"/>
      <c r="D188" s="215" t="s">
        <v>171</v>
      </c>
      <c r="E188" s="216" t="s">
        <v>329</v>
      </c>
      <c r="F188" s="217" t="s">
        <v>330</v>
      </c>
      <c r="G188" s="204"/>
      <c r="H188" s="218">
        <v>1.2010000000000001</v>
      </c>
      <c r="I188" s="209"/>
      <c r="J188" s="204"/>
      <c r="K188" s="204"/>
      <c r="L188" s="210"/>
      <c r="M188" s="211"/>
      <c r="N188" s="212"/>
      <c r="O188" s="212"/>
      <c r="P188" s="212"/>
      <c r="Q188" s="212"/>
      <c r="R188" s="212"/>
      <c r="S188" s="212"/>
      <c r="T188" s="213"/>
      <c r="AT188" s="214" t="s">
        <v>171</v>
      </c>
      <c r="AU188" s="214" t="s">
        <v>84</v>
      </c>
      <c r="AV188" s="11" t="s">
        <v>84</v>
      </c>
      <c r="AW188" s="11" t="s">
        <v>37</v>
      </c>
      <c r="AX188" s="11" t="s">
        <v>75</v>
      </c>
      <c r="AY188" s="214" t="s">
        <v>162</v>
      </c>
    </row>
    <row r="189" spans="2:65" s="11" customFormat="1" ht="13.5">
      <c r="B189" s="203"/>
      <c r="C189" s="204"/>
      <c r="D189" s="205" t="s">
        <v>171</v>
      </c>
      <c r="E189" s="206" t="s">
        <v>331</v>
      </c>
      <c r="F189" s="207" t="s">
        <v>332</v>
      </c>
      <c r="G189" s="204"/>
      <c r="H189" s="208">
        <v>1.9330000000000001</v>
      </c>
      <c r="I189" s="209"/>
      <c r="J189" s="204"/>
      <c r="K189" s="204"/>
      <c r="L189" s="210"/>
      <c r="M189" s="211"/>
      <c r="N189" s="212"/>
      <c r="O189" s="212"/>
      <c r="P189" s="212"/>
      <c r="Q189" s="212"/>
      <c r="R189" s="212"/>
      <c r="S189" s="212"/>
      <c r="T189" s="213"/>
      <c r="AT189" s="214" t="s">
        <v>171</v>
      </c>
      <c r="AU189" s="214" t="s">
        <v>84</v>
      </c>
      <c r="AV189" s="11" t="s">
        <v>84</v>
      </c>
      <c r="AW189" s="11" t="s">
        <v>37</v>
      </c>
      <c r="AX189" s="11" t="s">
        <v>75</v>
      </c>
      <c r="AY189" s="214" t="s">
        <v>162</v>
      </c>
    </row>
    <row r="190" spans="2:65" s="1" customFormat="1" ht="22.5" customHeight="1">
      <c r="B190" s="39"/>
      <c r="C190" s="191" t="s">
        <v>333</v>
      </c>
      <c r="D190" s="191" t="s">
        <v>165</v>
      </c>
      <c r="E190" s="192" t="s">
        <v>334</v>
      </c>
      <c r="F190" s="193" t="s">
        <v>335</v>
      </c>
      <c r="G190" s="194" t="s">
        <v>254</v>
      </c>
      <c r="H190" s="195">
        <v>13.426</v>
      </c>
      <c r="I190" s="196"/>
      <c r="J190" s="197">
        <f>ROUND(I190*H190,0)</f>
        <v>0</v>
      </c>
      <c r="K190" s="193" t="s">
        <v>169</v>
      </c>
      <c r="L190" s="59"/>
      <c r="M190" s="198" t="s">
        <v>23</v>
      </c>
      <c r="N190" s="199" t="s">
        <v>46</v>
      </c>
      <c r="O190" s="40"/>
      <c r="P190" s="200">
        <f>O190*H190</f>
        <v>0</v>
      </c>
      <c r="Q190" s="200">
        <v>1.0300000000000001E-3</v>
      </c>
      <c r="R190" s="200">
        <f>Q190*H190</f>
        <v>1.3828780000000002E-2</v>
      </c>
      <c r="S190" s="200">
        <v>0</v>
      </c>
      <c r="T190" s="201">
        <f>S190*H190</f>
        <v>0</v>
      </c>
      <c r="AR190" s="22" t="s">
        <v>164</v>
      </c>
      <c r="AT190" s="22" t="s">
        <v>165</v>
      </c>
      <c r="AU190" s="22" t="s">
        <v>84</v>
      </c>
      <c r="AY190" s="22" t="s">
        <v>162</v>
      </c>
      <c r="BE190" s="202">
        <f>IF(N190="základní",J190,0)</f>
        <v>0</v>
      </c>
      <c r="BF190" s="202">
        <f>IF(N190="snížená",J190,0)</f>
        <v>0</v>
      </c>
      <c r="BG190" s="202">
        <f>IF(N190="zákl. přenesená",J190,0)</f>
        <v>0</v>
      </c>
      <c r="BH190" s="202">
        <f>IF(N190="sníž. přenesená",J190,0)</f>
        <v>0</v>
      </c>
      <c r="BI190" s="202">
        <f>IF(N190="nulová",J190,0)</f>
        <v>0</v>
      </c>
      <c r="BJ190" s="22" t="s">
        <v>10</v>
      </c>
      <c r="BK190" s="202">
        <f>ROUND(I190*H190,0)</f>
        <v>0</v>
      </c>
      <c r="BL190" s="22" t="s">
        <v>164</v>
      </c>
      <c r="BM190" s="22" t="s">
        <v>336</v>
      </c>
    </row>
    <row r="191" spans="2:65" s="11" customFormat="1" ht="13.5">
      <c r="B191" s="203"/>
      <c r="C191" s="204"/>
      <c r="D191" s="215" t="s">
        <v>171</v>
      </c>
      <c r="E191" s="216" t="s">
        <v>23</v>
      </c>
      <c r="F191" s="217" t="s">
        <v>337</v>
      </c>
      <c r="G191" s="204"/>
      <c r="H191" s="218">
        <v>4.3460000000000001</v>
      </c>
      <c r="I191" s="209"/>
      <c r="J191" s="204"/>
      <c r="K191" s="204"/>
      <c r="L191" s="210"/>
      <c r="M191" s="211"/>
      <c r="N191" s="212"/>
      <c r="O191" s="212"/>
      <c r="P191" s="212"/>
      <c r="Q191" s="212"/>
      <c r="R191" s="212"/>
      <c r="S191" s="212"/>
      <c r="T191" s="213"/>
      <c r="AT191" s="214" t="s">
        <v>171</v>
      </c>
      <c r="AU191" s="214" t="s">
        <v>84</v>
      </c>
      <c r="AV191" s="11" t="s">
        <v>84</v>
      </c>
      <c r="AW191" s="11" t="s">
        <v>37</v>
      </c>
      <c r="AX191" s="11" t="s">
        <v>75</v>
      </c>
      <c r="AY191" s="214" t="s">
        <v>162</v>
      </c>
    </row>
    <row r="192" spans="2:65" s="11" customFormat="1" ht="13.5">
      <c r="B192" s="203"/>
      <c r="C192" s="204"/>
      <c r="D192" s="205" t="s">
        <v>171</v>
      </c>
      <c r="E192" s="206" t="s">
        <v>23</v>
      </c>
      <c r="F192" s="207" t="s">
        <v>338</v>
      </c>
      <c r="G192" s="204"/>
      <c r="H192" s="208">
        <v>9.08</v>
      </c>
      <c r="I192" s="209"/>
      <c r="J192" s="204"/>
      <c r="K192" s="204"/>
      <c r="L192" s="210"/>
      <c r="M192" s="211"/>
      <c r="N192" s="212"/>
      <c r="O192" s="212"/>
      <c r="P192" s="212"/>
      <c r="Q192" s="212"/>
      <c r="R192" s="212"/>
      <c r="S192" s="212"/>
      <c r="T192" s="213"/>
      <c r="AT192" s="214" t="s">
        <v>171</v>
      </c>
      <c r="AU192" s="214" t="s">
        <v>84</v>
      </c>
      <c r="AV192" s="11" t="s">
        <v>84</v>
      </c>
      <c r="AW192" s="11" t="s">
        <v>37</v>
      </c>
      <c r="AX192" s="11" t="s">
        <v>75</v>
      </c>
      <c r="AY192" s="214" t="s">
        <v>162</v>
      </c>
    </row>
    <row r="193" spans="2:65" s="1" customFormat="1" ht="22.5" customHeight="1">
      <c r="B193" s="39"/>
      <c r="C193" s="191" t="s">
        <v>339</v>
      </c>
      <c r="D193" s="191" t="s">
        <v>165</v>
      </c>
      <c r="E193" s="192" t="s">
        <v>340</v>
      </c>
      <c r="F193" s="193" t="s">
        <v>341</v>
      </c>
      <c r="G193" s="194" t="s">
        <v>254</v>
      </c>
      <c r="H193" s="195">
        <v>13.426</v>
      </c>
      <c r="I193" s="196"/>
      <c r="J193" s="197">
        <f>ROUND(I193*H193,0)</f>
        <v>0</v>
      </c>
      <c r="K193" s="193" t="s">
        <v>169</v>
      </c>
      <c r="L193" s="59"/>
      <c r="M193" s="198" t="s">
        <v>23</v>
      </c>
      <c r="N193" s="199" t="s">
        <v>46</v>
      </c>
      <c r="O193" s="40"/>
      <c r="P193" s="200">
        <f>O193*H193</f>
        <v>0</v>
      </c>
      <c r="Q193" s="200">
        <v>0</v>
      </c>
      <c r="R193" s="200">
        <f>Q193*H193</f>
        <v>0</v>
      </c>
      <c r="S193" s="200">
        <v>0</v>
      </c>
      <c r="T193" s="201">
        <f>S193*H193</f>
        <v>0</v>
      </c>
      <c r="AR193" s="22" t="s">
        <v>164</v>
      </c>
      <c r="AT193" s="22" t="s">
        <v>165</v>
      </c>
      <c r="AU193" s="22" t="s">
        <v>84</v>
      </c>
      <c r="AY193" s="22" t="s">
        <v>162</v>
      </c>
      <c r="BE193" s="202">
        <f>IF(N193="základní",J193,0)</f>
        <v>0</v>
      </c>
      <c r="BF193" s="202">
        <f>IF(N193="snížená",J193,0)</f>
        <v>0</v>
      </c>
      <c r="BG193" s="202">
        <f>IF(N193="zákl. přenesená",J193,0)</f>
        <v>0</v>
      </c>
      <c r="BH193" s="202">
        <f>IF(N193="sníž. přenesená",J193,0)</f>
        <v>0</v>
      </c>
      <c r="BI193" s="202">
        <f>IF(N193="nulová",J193,0)</f>
        <v>0</v>
      </c>
      <c r="BJ193" s="22" t="s">
        <v>10</v>
      </c>
      <c r="BK193" s="202">
        <f>ROUND(I193*H193,0)</f>
        <v>0</v>
      </c>
      <c r="BL193" s="22" t="s">
        <v>164</v>
      </c>
      <c r="BM193" s="22" t="s">
        <v>342</v>
      </c>
    </row>
    <row r="194" spans="2:65" s="1" customFormat="1" ht="22.5" customHeight="1">
      <c r="B194" s="39"/>
      <c r="C194" s="191" t="s">
        <v>343</v>
      </c>
      <c r="D194" s="191" t="s">
        <v>165</v>
      </c>
      <c r="E194" s="192" t="s">
        <v>344</v>
      </c>
      <c r="F194" s="193" t="s">
        <v>345</v>
      </c>
      <c r="G194" s="194" t="s">
        <v>241</v>
      </c>
      <c r="H194" s="195">
        <v>2.1999999999999999E-2</v>
      </c>
      <c r="I194" s="196"/>
      <c r="J194" s="197">
        <f>ROUND(I194*H194,0)</f>
        <v>0</v>
      </c>
      <c r="K194" s="193" t="s">
        <v>169</v>
      </c>
      <c r="L194" s="59"/>
      <c r="M194" s="198" t="s">
        <v>23</v>
      </c>
      <c r="N194" s="199" t="s">
        <v>46</v>
      </c>
      <c r="O194" s="40"/>
      <c r="P194" s="200">
        <f>O194*H194</f>
        <v>0</v>
      </c>
      <c r="Q194" s="200">
        <v>1.0601700000000001</v>
      </c>
      <c r="R194" s="200">
        <f>Q194*H194</f>
        <v>2.3323739999999999E-2</v>
      </c>
      <c r="S194" s="200">
        <v>0</v>
      </c>
      <c r="T194" s="201">
        <f>S194*H194</f>
        <v>0</v>
      </c>
      <c r="AR194" s="22" t="s">
        <v>346</v>
      </c>
      <c r="AT194" s="22" t="s">
        <v>165</v>
      </c>
      <c r="AU194" s="22" t="s">
        <v>84</v>
      </c>
      <c r="AY194" s="22" t="s">
        <v>162</v>
      </c>
      <c r="BE194" s="202">
        <f>IF(N194="základní",J194,0)</f>
        <v>0</v>
      </c>
      <c r="BF194" s="202">
        <f>IF(N194="snížená",J194,0)</f>
        <v>0</v>
      </c>
      <c r="BG194" s="202">
        <f>IF(N194="zákl. přenesená",J194,0)</f>
        <v>0</v>
      </c>
      <c r="BH194" s="202">
        <f>IF(N194="sníž. přenesená",J194,0)</f>
        <v>0</v>
      </c>
      <c r="BI194" s="202">
        <f>IF(N194="nulová",J194,0)</f>
        <v>0</v>
      </c>
      <c r="BJ194" s="22" t="s">
        <v>10</v>
      </c>
      <c r="BK194" s="202">
        <f>ROUND(I194*H194,0)</f>
        <v>0</v>
      </c>
      <c r="BL194" s="22" t="s">
        <v>346</v>
      </c>
      <c r="BM194" s="22" t="s">
        <v>347</v>
      </c>
    </row>
    <row r="195" spans="2:65" s="11" customFormat="1" ht="13.5">
      <c r="B195" s="203"/>
      <c r="C195" s="204"/>
      <c r="D195" s="215" t="s">
        <v>171</v>
      </c>
      <c r="E195" s="216" t="s">
        <v>23</v>
      </c>
      <c r="F195" s="217" t="s">
        <v>348</v>
      </c>
      <c r="G195" s="204"/>
      <c r="H195" s="218">
        <v>1.7000000000000001E-2</v>
      </c>
      <c r="I195" s="209"/>
      <c r="J195" s="204"/>
      <c r="K195" s="204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171</v>
      </c>
      <c r="AU195" s="214" t="s">
        <v>84</v>
      </c>
      <c r="AV195" s="11" t="s">
        <v>84</v>
      </c>
      <c r="AW195" s="11" t="s">
        <v>37</v>
      </c>
      <c r="AX195" s="11" t="s">
        <v>75</v>
      </c>
      <c r="AY195" s="214" t="s">
        <v>162</v>
      </c>
    </row>
    <row r="196" spans="2:65" s="11" customFormat="1" ht="13.5">
      <c r="B196" s="203"/>
      <c r="C196" s="204"/>
      <c r="D196" s="215" t="s">
        <v>171</v>
      </c>
      <c r="E196" s="216" t="s">
        <v>23</v>
      </c>
      <c r="F196" s="217" t="s">
        <v>349</v>
      </c>
      <c r="G196" s="204"/>
      <c r="H196" s="218">
        <v>5.0000000000000001E-3</v>
      </c>
      <c r="I196" s="209"/>
      <c r="J196" s="204"/>
      <c r="K196" s="204"/>
      <c r="L196" s="210"/>
      <c r="M196" s="211"/>
      <c r="N196" s="212"/>
      <c r="O196" s="212"/>
      <c r="P196" s="212"/>
      <c r="Q196" s="212"/>
      <c r="R196" s="212"/>
      <c r="S196" s="212"/>
      <c r="T196" s="213"/>
      <c r="AT196" s="214" t="s">
        <v>171</v>
      </c>
      <c r="AU196" s="214" t="s">
        <v>84</v>
      </c>
      <c r="AV196" s="11" t="s">
        <v>84</v>
      </c>
      <c r="AW196" s="11" t="s">
        <v>37</v>
      </c>
      <c r="AX196" s="11" t="s">
        <v>75</v>
      </c>
      <c r="AY196" s="214" t="s">
        <v>162</v>
      </c>
    </row>
    <row r="197" spans="2:65" s="10" customFormat="1" ht="29.85" customHeight="1">
      <c r="B197" s="174"/>
      <c r="C197" s="175"/>
      <c r="D197" s="188" t="s">
        <v>74</v>
      </c>
      <c r="E197" s="189" t="s">
        <v>183</v>
      </c>
      <c r="F197" s="189" t="s">
        <v>350</v>
      </c>
      <c r="G197" s="175"/>
      <c r="H197" s="175"/>
      <c r="I197" s="178"/>
      <c r="J197" s="190">
        <f>BK197</f>
        <v>0</v>
      </c>
      <c r="K197" s="175"/>
      <c r="L197" s="180"/>
      <c r="M197" s="181"/>
      <c r="N197" s="182"/>
      <c r="O197" s="182"/>
      <c r="P197" s="183">
        <f>SUM(P198:P318)</f>
        <v>0</v>
      </c>
      <c r="Q197" s="182"/>
      <c r="R197" s="183">
        <f>SUM(R198:R318)</f>
        <v>330.42782431000001</v>
      </c>
      <c r="S197" s="182"/>
      <c r="T197" s="184">
        <f>SUM(T198:T318)</f>
        <v>0</v>
      </c>
      <c r="AR197" s="185" t="s">
        <v>164</v>
      </c>
      <c r="AT197" s="186" t="s">
        <v>74</v>
      </c>
      <c r="AU197" s="186" t="s">
        <v>10</v>
      </c>
      <c r="AY197" s="185" t="s">
        <v>162</v>
      </c>
      <c r="BK197" s="187">
        <f>SUM(BK198:BK318)</f>
        <v>0</v>
      </c>
    </row>
    <row r="198" spans="2:65" s="1" customFormat="1" ht="31.5" customHeight="1">
      <c r="B198" s="39"/>
      <c r="C198" s="191" t="s">
        <v>351</v>
      </c>
      <c r="D198" s="191" t="s">
        <v>165</v>
      </c>
      <c r="E198" s="192" t="s">
        <v>352</v>
      </c>
      <c r="F198" s="193" t="s">
        <v>353</v>
      </c>
      <c r="G198" s="194" t="s">
        <v>254</v>
      </c>
      <c r="H198" s="195">
        <v>16.04</v>
      </c>
      <c r="I198" s="196"/>
      <c r="J198" s="197">
        <f>ROUND(I198*H198,0)</f>
        <v>0</v>
      </c>
      <c r="K198" s="193" t="s">
        <v>169</v>
      </c>
      <c r="L198" s="59"/>
      <c r="M198" s="198" t="s">
        <v>23</v>
      </c>
      <c r="N198" s="199" t="s">
        <v>46</v>
      </c>
      <c r="O198" s="40"/>
      <c r="P198" s="200">
        <f>O198*H198</f>
        <v>0</v>
      </c>
      <c r="Q198" s="200">
        <v>0.67488999999999999</v>
      </c>
      <c r="R198" s="200">
        <f>Q198*H198</f>
        <v>10.825235599999999</v>
      </c>
      <c r="S198" s="200">
        <v>0</v>
      </c>
      <c r="T198" s="201">
        <f>S198*H198</f>
        <v>0</v>
      </c>
      <c r="AR198" s="22" t="s">
        <v>164</v>
      </c>
      <c r="AT198" s="22" t="s">
        <v>165</v>
      </c>
      <c r="AU198" s="22" t="s">
        <v>84</v>
      </c>
      <c r="AY198" s="22" t="s">
        <v>162</v>
      </c>
      <c r="BE198" s="202">
        <f>IF(N198="základní",J198,0)</f>
        <v>0</v>
      </c>
      <c r="BF198" s="202">
        <f>IF(N198="snížená",J198,0)</f>
        <v>0</v>
      </c>
      <c r="BG198" s="202">
        <f>IF(N198="zákl. přenesená",J198,0)</f>
        <v>0</v>
      </c>
      <c r="BH198" s="202">
        <f>IF(N198="sníž. přenesená",J198,0)</f>
        <v>0</v>
      </c>
      <c r="BI198" s="202">
        <f>IF(N198="nulová",J198,0)</f>
        <v>0</v>
      </c>
      <c r="BJ198" s="22" t="s">
        <v>10</v>
      </c>
      <c r="BK198" s="202">
        <f>ROUND(I198*H198,0)</f>
        <v>0</v>
      </c>
      <c r="BL198" s="22" t="s">
        <v>164</v>
      </c>
      <c r="BM198" s="22" t="s">
        <v>354</v>
      </c>
    </row>
    <row r="199" spans="2:65" s="11" customFormat="1" ht="13.5">
      <c r="B199" s="203"/>
      <c r="C199" s="204"/>
      <c r="D199" s="215" t="s">
        <v>171</v>
      </c>
      <c r="E199" s="216" t="s">
        <v>355</v>
      </c>
      <c r="F199" s="217" t="s">
        <v>356</v>
      </c>
      <c r="G199" s="204"/>
      <c r="H199" s="218">
        <v>14.6</v>
      </c>
      <c r="I199" s="209"/>
      <c r="J199" s="204"/>
      <c r="K199" s="204"/>
      <c r="L199" s="210"/>
      <c r="M199" s="211"/>
      <c r="N199" s="212"/>
      <c r="O199" s="212"/>
      <c r="P199" s="212"/>
      <c r="Q199" s="212"/>
      <c r="R199" s="212"/>
      <c r="S199" s="212"/>
      <c r="T199" s="213"/>
      <c r="AT199" s="214" t="s">
        <v>171</v>
      </c>
      <c r="AU199" s="214" t="s">
        <v>84</v>
      </c>
      <c r="AV199" s="11" t="s">
        <v>84</v>
      </c>
      <c r="AW199" s="11" t="s">
        <v>37</v>
      </c>
      <c r="AX199" s="11" t="s">
        <v>75</v>
      </c>
      <c r="AY199" s="214" t="s">
        <v>162</v>
      </c>
    </row>
    <row r="200" spans="2:65" s="11" customFormat="1" ht="13.5">
      <c r="B200" s="203"/>
      <c r="C200" s="204"/>
      <c r="D200" s="205" t="s">
        <v>171</v>
      </c>
      <c r="E200" s="206" t="s">
        <v>357</v>
      </c>
      <c r="F200" s="207" t="s">
        <v>358</v>
      </c>
      <c r="G200" s="204"/>
      <c r="H200" s="208">
        <v>1.44</v>
      </c>
      <c r="I200" s="209"/>
      <c r="J200" s="204"/>
      <c r="K200" s="204"/>
      <c r="L200" s="210"/>
      <c r="M200" s="211"/>
      <c r="N200" s="212"/>
      <c r="O200" s="212"/>
      <c r="P200" s="212"/>
      <c r="Q200" s="212"/>
      <c r="R200" s="212"/>
      <c r="S200" s="212"/>
      <c r="T200" s="213"/>
      <c r="AT200" s="214" t="s">
        <v>171</v>
      </c>
      <c r="AU200" s="214" t="s">
        <v>84</v>
      </c>
      <c r="AV200" s="11" t="s">
        <v>84</v>
      </c>
      <c r="AW200" s="11" t="s">
        <v>37</v>
      </c>
      <c r="AX200" s="11" t="s">
        <v>75</v>
      </c>
      <c r="AY200" s="214" t="s">
        <v>162</v>
      </c>
    </row>
    <row r="201" spans="2:65" s="1" customFormat="1" ht="22.5" customHeight="1">
      <c r="B201" s="39"/>
      <c r="C201" s="191" t="s">
        <v>359</v>
      </c>
      <c r="D201" s="191" t="s">
        <v>165</v>
      </c>
      <c r="E201" s="192" t="s">
        <v>360</v>
      </c>
      <c r="F201" s="193" t="s">
        <v>361</v>
      </c>
      <c r="G201" s="194" t="s">
        <v>254</v>
      </c>
      <c r="H201" s="195">
        <v>322.55200000000002</v>
      </c>
      <c r="I201" s="196"/>
      <c r="J201" s="197">
        <f>ROUND(I201*H201,0)</f>
        <v>0</v>
      </c>
      <c r="K201" s="193" t="s">
        <v>169</v>
      </c>
      <c r="L201" s="59"/>
      <c r="M201" s="198" t="s">
        <v>23</v>
      </c>
      <c r="N201" s="199" t="s">
        <v>46</v>
      </c>
      <c r="O201" s="40"/>
      <c r="P201" s="200">
        <f>O201*H201</f>
        <v>0</v>
      </c>
      <c r="Q201" s="200">
        <v>0.30381000000000002</v>
      </c>
      <c r="R201" s="200">
        <f>Q201*H201</f>
        <v>97.994523120000011</v>
      </c>
      <c r="S201" s="200">
        <v>0</v>
      </c>
      <c r="T201" s="201">
        <f>S201*H201</f>
        <v>0</v>
      </c>
      <c r="AR201" s="22" t="s">
        <v>164</v>
      </c>
      <c r="AT201" s="22" t="s">
        <v>165</v>
      </c>
      <c r="AU201" s="22" t="s">
        <v>84</v>
      </c>
      <c r="AY201" s="22" t="s">
        <v>162</v>
      </c>
      <c r="BE201" s="202">
        <f>IF(N201="základní",J201,0)</f>
        <v>0</v>
      </c>
      <c r="BF201" s="202">
        <f>IF(N201="snížená",J201,0)</f>
        <v>0</v>
      </c>
      <c r="BG201" s="202">
        <f>IF(N201="zákl. přenesená",J201,0)</f>
        <v>0</v>
      </c>
      <c r="BH201" s="202">
        <f>IF(N201="sníž. přenesená",J201,0)</f>
        <v>0</v>
      </c>
      <c r="BI201" s="202">
        <f>IF(N201="nulová",J201,0)</f>
        <v>0</v>
      </c>
      <c r="BJ201" s="22" t="s">
        <v>10</v>
      </c>
      <c r="BK201" s="202">
        <f>ROUND(I201*H201,0)</f>
        <v>0</v>
      </c>
      <c r="BL201" s="22" t="s">
        <v>164</v>
      </c>
      <c r="BM201" s="22" t="s">
        <v>362</v>
      </c>
    </row>
    <row r="202" spans="2:65" s="11" customFormat="1" ht="13.5">
      <c r="B202" s="203"/>
      <c r="C202" s="204"/>
      <c r="D202" s="215" t="s">
        <v>171</v>
      </c>
      <c r="E202" s="216" t="s">
        <v>363</v>
      </c>
      <c r="F202" s="217" t="s">
        <v>364</v>
      </c>
      <c r="G202" s="204"/>
      <c r="H202" s="218">
        <v>50.031999999999996</v>
      </c>
      <c r="I202" s="209"/>
      <c r="J202" s="204"/>
      <c r="K202" s="204"/>
      <c r="L202" s="210"/>
      <c r="M202" s="211"/>
      <c r="N202" s="212"/>
      <c r="O202" s="212"/>
      <c r="P202" s="212"/>
      <c r="Q202" s="212"/>
      <c r="R202" s="212"/>
      <c r="S202" s="212"/>
      <c r="T202" s="213"/>
      <c r="AT202" s="214" t="s">
        <v>171</v>
      </c>
      <c r="AU202" s="214" t="s">
        <v>84</v>
      </c>
      <c r="AV202" s="11" t="s">
        <v>84</v>
      </c>
      <c r="AW202" s="11" t="s">
        <v>37</v>
      </c>
      <c r="AX202" s="11" t="s">
        <v>75</v>
      </c>
      <c r="AY202" s="214" t="s">
        <v>162</v>
      </c>
    </row>
    <row r="203" spans="2:65" s="11" customFormat="1" ht="40.5">
      <c r="B203" s="203"/>
      <c r="C203" s="204"/>
      <c r="D203" s="215" t="s">
        <v>171</v>
      </c>
      <c r="E203" s="216" t="s">
        <v>365</v>
      </c>
      <c r="F203" s="217" t="s">
        <v>366</v>
      </c>
      <c r="G203" s="204"/>
      <c r="H203" s="218">
        <v>275.01900000000001</v>
      </c>
      <c r="I203" s="209"/>
      <c r="J203" s="204"/>
      <c r="K203" s="204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171</v>
      </c>
      <c r="AU203" s="214" t="s">
        <v>84</v>
      </c>
      <c r="AV203" s="11" t="s">
        <v>84</v>
      </c>
      <c r="AW203" s="11" t="s">
        <v>37</v>
      </c>
      <c r="AX203" s="11" t="s">
        <v>75</v>
      </c>
      <c r="AY203" s="214" t="s">
        <v>162</v>
      </c>
    </row>
    <row r="204" spans="2:65" s="11" customFormat="1" ht="13.5">
      <c r="B204" s="203"/>
      <c r="C204" s="204"/>
      <c r="D204" s="215" t="s">
        <v>171</v>
      </c>
      <c r="E204" s="216" t="s">
        <v>367</v>
      </c>
      <c r="F204" s="217" t="s">
        <v>368</v>
      </c>
      <c r="G204" s="204"/>
      <c r="H204" s="218">
        <v>-19.632999999999999</v>
      </c>
      <c r="I204" s="209"/>
      <c r="J204" s="204"/>
      <c r="K204" s="204"/>
      <c r="L204" s="210"/>
      <c r="M204" s="211"/>
      <c r="N204" s="212"/>
      <c r="O204" s="212"/>
      <c r="P204" s="212"/>
      <c r="Q204" s="212"/>
      <c r="R204" s="212"/>
      <c r="S204" s="212"/>
      <c r="T204" s="213"/>
      <c r="AT204" s="214" t="s">
        <v>171</v>
      </c>
      <c r="AU204" s="214" t="s">
        <v>84</v>
      </c>
      <c r="AV204" s="11" t="s">
        <v>84</v>
      </c>
      <c r="AW204" s="11" t="s">
        <v>37</v>
      </c>
      <c r="AX204" s="11" t="s">
        <v>75</v>
      </c>
      <c r="AY204" s="214" t="s">
        <v>162</v>
      </c>
    </row>
    <row r="205" spans="2:65" s="11" customFormat="1" ht="13.5">
      <c r="B205" s="203"/>
      <c r="C205" s="204"/>
      <c r="D205" s="215" t="s">
        <v>171</v>
      </c>
      <c r="E205" s="216" t="s">
        <v>369</v>
      </c>
      <c r="F205" s="217" t="s">
        <v>370</v>
      </c>
      <c r="G205" s="204"/>
      <c r="H205" s="218">
        <v>11.763999999999999</v>
      </c>
      <c r="I205" s="209"/>
      <c r="J205" s="204"/>
      <c r="K205" s="204"/>
      <c r="L205" s="210"/>
      <c r="M205" s="211"/>
      <c r="N205" s="212"/>
      <c r="O205" s="212"/>
      <c r="P205" s="212"/>
      <c r="Q205" s="212"/>
      <c r="R205" s="212"/>
      <c r="S205" s="212"/>
      <c r="T205" s="213"/>
      <c r="AT205" s="214" t="s">
        <v>171</v>
      </c>
      <c r="AU205" s="214" t="s">
        <v>84</v>
      </c>
      <c r="AV205" s="11" t="s">
        <v>84</v>
      </c>
      <c r="AW205" s="11" t="s">
        <v>37</v>
      </c>
      <c r="AX205" s="11" t="s">
        <v>75</v>
      </c>
      <c r="AY205" s="214" t="s">
        <v>162</v>
      </c>
    </row>
    <row r="206" spans="2:65" s="11" customFormat="1" ht="13.5">
      <c r="B206" s="203"/>
      <c r="C206" s="204"/>
      <c r="D206" s="205" t="s">
        <v>171</v>
      </c>
      <c r="E206" s="206" t="s">
        <v>371</v>
      </c>
      <c r="F206" s="207" t="s">
        <v>372</v>
      </c>
      <c r="G206" s="204"/>
      <c r="H206" s="208">
        <v>5.37</v>
      </c>
      <c r="I206" s="209"/>
      <c r="J206" s="204"/>
      <c r="K206" s="204"/>
      <c r="L206" s="210"/>
      <c r="M206" s="211"/>
      <c r="N206" s="212"/>
      <c r="O206" s="212"/>
      <c r="P206" s="212"/>
      <c r="Q206" s="212"/>
      <c r="R206" s="212"/>
      <c r="S206" s="212"/>
      <c r="T206" s="213"/>
      <c r="AT206" s="214" t="s">
        <v>171</v>
      </c>
      <c r="AU206" s="214" t="s">
        <v>84</v>
      </c>
      <c r="AV206" s="11" t="s">
        <v>84</v>
      </c>
      <c r="AW206" s="11" t="s">
        <v>37</v>
      </c>
      <c r="AX206" s="11" t="s">
        <v>75</v>
      </c>
      <c r="AY206" s="214" t="s">
        <v>162</v>
      </c>
    </row>
    <row r="207" spans="2:65" s="1" customFormat="1" ht="22.5" customHeight="1">
      <c r="B207" s="39"/>
      <c r="C207" s="191" t="s">
        <v>373</v>
      </c>
      <c r="D207" s="191" t="s">
        <v>165</v>
      </c>
      <c r="E207" s="192" t="s">
        <v>374</v>
      </c>
      <c r="F207" s="193" t="s">
        <v>375</v>
      </c>
      <c r="G207" s="194" t="s">
        <v>254</v>
      </c>
      <c r="H207" s="195">
        <v>11.231</v>
      </c>
      <c r="I207" s="196"/>
      <c r="J207" s="197">
        <f>ROUND(I207*H207,0)</f>
        <v>0</v>
      </c>
      <c r="K207" s="193" t="s">
        <v>169</v>
      </c>
      <c r="L207" s="59"/>
      <c r="M207" s="198" t="s">
        <v>23</v>
      </c>
      <c r="N207" s="199" t="s">
        <v>46</v>
      </c>
      <c r="O207" s="40"/>
      <c r="P207" s="200">
        <f>O207*H207</f>
        <v>0</v>
      </c>
      <c r="Q207" s="200">
        <v>0.37574000000000002</v>
      </c>
      <c r="R207" s="200">
        <f>Q207*H207</f>
        <v>4.2199359400000001</v>
      </c>
      <c r="S207" s="200">
        <v>0</v>
      </c>
      <c r="T207" s="201">
        <f>S207*H207</f>
        <v>0</v>
      </c>
      <c r="AR207" s="22" t="s">
        <v>346</v>
      </c>
      <c r="AT207" s="22" t="s">
        <v>165</v>
      </c>
      <c r="AU207" s="22" t="s">
        <v>84</v>
      </c>
      <c r="AY207" s="22" t="s">
        <v>162</v>
      </c>
      <c r="BE207" s="202">
        <f>IF(N207="základní",J207,0)</f>
        <v>0</v>
      </c>
      <c r="BF207" s="202">
        <f>IF(N207="snížená",J207,0)</f>
        <v>0</v>
      </c>
      <c r="BG207" s="202">
        <f>IF(N207="zákl. přenesená",J207,0)</f>
        <v>0</v>
      </c>
      <c r="BH207" s="202">
        <f>IF(N207="sníž. přenesená",J207,0)</f>
        <v>0</v>
      </c>
      <c r="BI207" s="202">
        <f>IF(N207="nulová",J207,0)</f>
        <v>0</v>
      </c>
      <c r="BJ207" s="22" t="s">
        <v>10</v>
      </c>
      <c r="BK207" s="202">
        <f>ROUND(I207*H207,0)</f>
        <v>0</v>
      </c>
      <c r="BL207" s="22" t="s">
        <v>346</v>
      </c>
      <c r="BM207" s="22" t="s">
        <v>376</v>
      </c>
    </row>
    <row r="208" spans="2:65" s="11" customFormat="1" ht="13.5">
      <c r="B208" s="203"/>
      <c r="C208" s="204"/>
      <c r="D208" s="205" t="s">
        <v>171</v>
      </c>
      <c r="E208" s="206" t="s">
        <v>23</v>
      </c>
      <c r="F208" s="207" t="s">
        <v>377</v>
      </c>
      <c r="G208" s="204"/>
      <c r="H208" s="208">
        <v>11.231</v>
      </c>
      <c r="I208" s="209"/>
      <c r="J208" s="204"/>
      <c r="K208" s="204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171</v>
      </c>
      <c r="AU208" s="214" t="s">
        <v>84</v>
      </c>
      <c r="AV208" s="11" t="s">
        <v>84</v>
      </c>
      <c r="AW208" s="11" t="s">
        <v>37</v>
      </c>
      <c r="AX208" s="11" t="s">
        <v>75</v>
      </c>
      <c r="AY208" s="214" t="s">
        <v>162</v>
      </c>
    </row>
    <row r="209" spans="2:65" s="1" customFormat="1" ht="22.5" customHeight="1">
      <c r="B209" s="39"/>
      <c r="C209" s="191" t="s">
        <v>378</v>
      </c>
      <c r="D209" s="191" t="s">
        <v>165</v>
      </c>
      <c r="E209" s="192" t="s">
        <v>379</v>
      </c>
      <c r="F209" s="193" t="s">
        <v>380</v>
      </c>
      <c r="G209" s="194" t="s">
        <v>254</v>
      </c>
      <c r="H209" s="195">
        <v>19.297999999999998</v>
      </c>
      <c r="I209" s="196"/>
      <c r="J209" s="197">
        <f>ROUND(I209*H209,0)</f>
        <v>0</v>
      </c>
      <c r="K209" s="193" t="s">
        <v>169</v>
      </c>
      <c r="L209" s="59"/>
      <c r="M209" s="198" t="s">
        <v>23</v>
      </c>
      <c r="N209" s="199" t="s">
        <v>46</v>
      </c>
      <c r="O209" s="40"/>
      <c r="P209" s="200">
        <f>O209*H209</f>
        <v>0</v>
      </c>
      <c r="Q209" s="200">
        <v>0.16250000000000001</v>
      </c>
      <c r="R209" s="200">
        <f>Q209*H209</f>
        <v>3.1359249999999999</v>
      </c>
      <c r="S209" s="200">
        <v>0</v>
      </c>
      <c r="T209" s="201">
        <f>S209*H209</f>
        <v>0</v>
      </c>
      <c r="AR209" s="22" t="s">
        <v>164</v>
      </c>
      <c r="AT209" s="22" t="s">
        <v>165</v>
      </c>
      <c r="AU209" s="22" t="s">
        <v>84</v>
      </c>
      <c r="AY209" s="22" t="s">
        <v>162</v>
      </c>
      <c r="BE209" s="202">
        <f>IF(N209="základní",J209,0)</f>
        <v>0</v>
      </c>
      <c r="BF209" s="202">
        <f>IF(N209="snížená",J209,0)</f>
        <v>0</v>
      </c>
      <c r="BG209" s="202">
        <f>IF(N209="zákl. přenesená",J209,0)</f>
        <v>0</v>
      </c>
      <c r="BH209" s="202">
        <f>IF(N209="sníž. přenesená",J209,0)</f>
        <v>0</v>
      </c>
      <c r="BI209" s="202">
        <f>IF(N209="nulová",J209,0)</f>
        <v>0</v>
      </c>
      <c r="BJ209" s="22" t="s">
        <v>10</v>
      </c>
      <c r="BK209" s="202">
        <f>ROUND(I209*H209,0)</f>
        <v>0</v>
      </c>
      <c r="BL209" s="22" t="s">
        <v>164</v>
      </c>
      <c r="BM209" s="22" t="s">
        <v>381</v>
      </c>
    </row>
    <row r="210" spans="2:65" s="11" customFormat="1" ht="13.5">
      <c r="B210" s="203"/>
      <c r="C210" s="204"/>
      <c r="D210" s="205" t="s">
        <v>171</v>
      </c>
      <c r="E210" s="206" t="s">
        <v>382</v>
      </c>
      <c r="F210" s="207" t="s">
        <v>383</v>
      </c>
      <c r="G210" s="204"/>
      <c r="H210" s="208">
        <v>19.297999999999998</v>
      </c>
      <c r="I210" s="209"/>
      <c r="J210" s="204"/>
      <c r="K210" s="204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171</v>
      </c>
      <c r="AU210" s="214" t="s">
        <v>84</v>
      </c>
      <c r="AV210" s="11" t="s">
        <v>84</v>
      </c>
      <c r="AW210" s="11" t="s">
        <v>37</v>
      </c>
      <c r="AX210" s="11" t="s">
        <v>75</v>
      </c>
      <c r="AY210" s="214" t="s">
        <v>162</v>
      </c>
    </row>
    <row r="211" spans="2:65" s="1" customFormat="1" ht="22.5" customHeight="1">
      <c r="B211" s="39"/>
      <c r="C211" s="191" t="s">
        <v>384</v>
      </c>
      <c r="D211" s="191" t="s">
        <v>165</v>
      </c>
      <c r="E211" s="192" t="s">
        <v>385</v>
      </c>
      <c r="F211" s="193" t="s">
        <v>386</v>
      </c>
      <c r="G211" s="194" t="s">
        <v>254</v>
      </c>
      <c r="H211" s="195">
        <v>496.52499999999998</v>
      </c>
      <c r="I211" s="196"/>
      <c r="J211" s="197">
        <f>ROUND(I211*H211,0)</f>
        <v>0</v>
      </c>
      <c r="K211" s="193" t="s">
        <v>169</v>
      </c>
      <c r="L211" s="59"/>
      <c r="M211" s="198" t="s">
        <v>23</v>
      </c>
      <c r="N211" s="199" t="s">
        <v>46</v>
      </c>
      <c r="O211" s="40"/>
      <c r="P211" s="200">
        <f>O211*H211</f>
        <v>0</v>
      </c>
      <c r="Q211" s="200">
        <v>0.25923000000000002</v>
      </c>
      <c r="R211" s="200">
        <f>Q211*H211</f>
        <v>128.71417575000001</v>
      </c>
      <c r="S211" s="200">
        <v>0</v>
      </c>
      <c r="T211" s="201">
        <f>S211*H211</f>
        <v>0</v>
      </c>
      <c r="AR211" s="22" t="s">
        <v>164</v>
      </c>
      <c r="AT211" s="22" t="s">
        <v>165</v>
      </c>
      <c r="AU211" s="22" t="s">
        <v>84</v>
      </c>
      <c r="AY211" s="22" t="s">
        <v>162</v>
      </c>
      <c r="BE211" s="202">
        <f>IF(N211="základní",J211,0)</f>
        <v>0</v>
      </c>
      <c r="BF211" s="202">
        <f>IF(N211="snížená",J211,0)</f>
        <v>0</v>
      </c>
      <c r="BG211" s="202">
        <f>IF(N211="zákl. přenesená",J211,0)</f>
        <v>0</v>
      </c>
      <c r="BH211" s="202">
        <f>IF(N211="sníž. přenesená",J211,0)</f>
        <v>0</v>
      </c>
      <c r="BI211" s="202">
        <f>IF(N211="nulová",J211,0)</f>
        <v>0</v>
      </c>
      <c r="BJ211" s="22" t="s">
        <v>10</v>
      </c>
      <c r="BK211" s="202">
        <f>ROUND(I211*H211,0)</f>
        <v>0</v>
      </c>
      <c r="BL211" s="22" t="s">
        <v>164</v>
      </c>
      <c r="BM211" s="22" t="s">
        <v>387</v>
      </c>
    </row>
    <row r="212" spans="2:65" s="11" customFormat="1" ht="13.5">
      <c r="B212" s="203"/>
      <c r="C212" s="204"/>
      <c r="D212" s="215" t="s">
        <v>171</v>
      </c>
      <c r="E212" s="216" t="s">
        <v>388</v>
      </c>
      <c r="F212" s="217" t="s">
        <v>389</v>
      </c>
      <c r="G212" s="204"/>
      <c r="H212" s="218">
        <v>71.902000000000001</v>
      </c>
      <c r="I212" s="209"/>
      <c r="J212" s="204"/>
      <c r="K212" s="204"/>
      <c r="L212" s="210"/>
      <c r="M212" s="211"/>
      <c r="N212" s="212"/>
      <c r="O212" s="212"/>
      <c r="P212" s="212"/>
      <c r="Q212" s="212"/>
      <c r="R212" s="212"/>
      <c r="S212" s="212"/>
      <c r="T212" s="213"/>
      <c r="AT212" s="214" t="s">
        <v>171</v>
      </c>
      <c r="AU212" s="214" t="s">
        <v>84</v>
      </c>
      <c r="AV212" s="11" t="s">
        <v>84</v>
      </c>
      <c r="AW212" s="11" t="s">
        <v>37</v>
      </c>
      <c r="AX212" s="11" t="s">
        <v>75</v>
      </c>
      <c r="AY212" s="214" t="s">
        <v>162</v>
      </c>
    </row>
    <row r="213" spans="2:65" s="11" customFormat="1" ht="13.5">
      <c r="B213" s="203"/>
      <c r="C213" s="204"/>
      <c r="D213" s="215" t="s">
        <v>171</v>
      </c>
      <c r="E213" s="216" t="s">
        <v>390</v>
      </c>
      <c r="F213" s="217" t="s">
        <v>391</v>
      </c>
      <c r="G213" s="204"/>
      <c r="H213" s="218">
        <v>29.195</v>
      </c>
      <c r="I213" s="209"/>
      <c r="J213" s="204"/>
      <c r="K213" s="204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171</v>
      </c>
      <c r="AU213" s="214" t="s">
        <v>84</v>
      </c>
      <c r="AV213" s="11" t="s">
        <v>84</v>
      </c>
      <c r="AW213" s="11" t="s">
        <v>37</v>
      </c>
      <c r="AX213" s="11" t="s">
        <v>75</v>
      </c>
      <c r="AY213" s="214" t="s">
        <v>162</v>
      </c>
    </row>
    <row r="214" spans="2:65" s="11" customFormat="1" ht="27">
      <c r="B214" s="203"/>
      <c r="C214" s="204"/>
      <c r="D214" s="215" t="s">
        <v>171</v>
      </c>
      <c r="E214" s="216" t="s">
        <v>392</v>
      </c>
      <c r="F214" s="217" t="s">
        <v>393</v>
      </c>
      <c r="G214" s="204"/>
      <c r="H214" s="218">
        <v>497.94799999999998</v>
      </c>
      <c r="I214" s="209"/>
      <c r="J214" s="204"/>
      <c r="K214" s="204"/>
      <c r="L214" s="210"/>
      <c r="M214" s="211"/>
      <c r="N214" s="212"/>
      <c r="O214" s="212"/>
      <c r="P214" s="212"/>
      <c r="Q214" s="212"/>
      <c r="R214" s="212"/>
      <c r="S214" s="212"/>
      <c r="T214" s="213"/>
      <c r="AT214" s="214" t="s">
        <v>171</v>
      </c>
      <c r="AU214" s="214" t="s">
        <v>84</v>
      </c>
      <c r="AV214" s="11" t="s">
        <v>84</v>
      </c>
      <c r="AW214" s="11" t="s">
        <v>37</v>
      </c>
      <c r="AX214" s="11" t="s">
        <v>75</v>
      </c>
      <c r="AY214" s="214" t="s">
        <v>162</v>
      </c>
    </row>
    <row r="215" spans="2:65" s="11" customFormat="1" ht="13.5">
      <c r="B215" s="203"/>
      <c r="C215" s="204"/>
      <c r="D215" s="215" t="s">
        <v>171</v>
      </c>
      <c r="E215" s="216" t="s">
        <v>394</v>
      </c>
      <c r="F215" s="217" t="s">
        <v>395</v>
      </c>
      <c r="G215" s="204"/>
      <c r="H215" s="218">
        <v>-116.34</v>
      </c>
      <c r="I215" s="209"/>
      <c r="J215" s="204"/>
      <c r="K215" s="204"/>
      <c r="L215" s="210"/>
      <c r="M215" s="211"/>
      <c r="N215" s="212"/>
      <c r="O215" s="212"/>
      <c r="P215" s="212"/>
      <c r="Q215" s="212"/>
      <c r="R215" s="212"/>
      <c r="S215" s="212"/>
      <c r="T215" s="213"/>
      <c r="AT215" s="214" t="s">
        <v>171</v>
      </c>
      <c r="AU215" s="214" t="s">
        <v>84</v>
      </c>
      <c r="AV215" s="11" t="s">
        <v>84</v>
      </c>
      <c r="AW215" s="11" t="s">
        <v>37</v>
      </c>
      <c r="AX215" s="11" t="s">
        <v>75</v>
      </c>
      <c r="AY215" s="214" t="s">
        <v>162</v>
      </c>
    </row>
    <row r="216" spans="2:65" s="11" customFormat="1" ht="13.5">
      <c r="B216" s="203"/>
      <c r="C216" s="204"/>
      <c r="D216" s="205" t="s">
        <v>171</v>
      </c>
      <c r="E216" s="206" t="s">
        <v>396</v>
      </c>
      <c r="F216" s="207" t="s">
        <v>397</v>
      </c>
      <c r="G216" s="204"/>
      <c r="H216" s="208">
        <v>13.82</v>
      </c>
      <c r="I216" s="209"/>
      <c r="J216" s="204"/>
      <c r="K216" s="204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171</v>
      </c>
      <c r="AU216" s="214" t="s">
        <v>84</v>
      </c>
      <c r="AV216" s="11" t="s">
        <v>84</v>
      </c>
      <c r="AW216" s="11" t="s">
        <v>37</v>
      </c>
      <c r="AX216" s="11" t="s">
        <v>75</v>
      </c>
      <c r="AY216" s="214" t="s">
        <v>162</v>
      </c>
    </row>
    <row r="217" spans="2:65" s="1" customFormat="1" ht="31.5" customHeight="1">
      <c r="B217" s="39"/>
      <c r="C217" s="191" t="s">
        <v>398</v>
      </c>
      <c r="D217" s="191" t="s">
        <v>165</v>
      </c>
      <c r="E217" s="192" t="s">
        <v>399</v>
      </c>
      <c r="F217" s="193" t="s">
        <v>400</v>
      </c>
      <c r="G217" s="194" t="s">
        <v>168</v>
      </c>
      <c r="H217" s="195">
        <v>0.42199999999999999</v>
      </c>
      <c r="I217" s="196"/>
      <c r="J217" s="197">
        <f>ROUND(I217*H217,0)</f>
        <v>0</v>
      </c>
      <c r="K217" s="193" t="s">
        <v>169</v>
      </c>
      <c r="L217" s="59"/>
      <c r="M217" s="198" t="s">
        <v>23</v>
      </c>
      <c r="N217" s="199" t="s">
        <v>46</v>
      </c>
      <c r="O217" s="40"/>
      <c r="P217" s="200">
        <f>O217*H217</f>
        <v>0</v>
      </c>
      <c r="Q217" s="200">
        <v>0.56425000000000003</v>
      </c>
      <c r="R217" s="200">
        <f>Q217*H217</f>
        <v>0.23811350000000001</v>
      </c>
      <c r="S217" s="200">
        <v>0</v>
      </c>
      <c r="T217" s="201">
        <f>S217*H217</f>
        <v>0</v>
      </c>
      <c r="AR217" s="22" t="s">
        <v>346</v>
      </c>
      <c r="AT217" s="22" t="s">
        <v>165</v>
      </c>
      <c r="AU217" s="22" t="s">
        <v>84</v>
      </c>
      <c r="AY217" s="22" t="s">
        <v>162</v>
      </c>
      <c r="BE217" s="202">
        <f>IF(N217="základní",J217,0)</f>
        <v>0</v>
      </c>
      <c r="BF217" s="202">
        <f>IF(N217="snížená",J217,0)</f>
        <v>0</v>
      </c>
      <c r="BG217" s="202">
        <f>IF(N217="zákl. přenesená",J217,0)</f>
        <v>0</v>
      </c>
      <c r="BH217" s="202">
        <f>IF(N217="sníž. přenesená",J217,0)</f>
        <v>0</v>
      </c>
      <c r="BI217" s="202">
        <f>IF(N217="nulová",J217,0)</f>
        <v>0</v>
      </c>
      <c r="BJ217" s="22" t="s">
        <v>10</v>
      </c>
      <c r="BK217" s="202">
        <f>ROUND(I217*H217,0)</f>
        <v>0</v>
      </c>
      <c r="BL217" s="22" t="s">
        <v>346</v>
      </c>
      <c r="BM217" s="22" t="s">
        <v>401</v>
      </c>
    </row>
    <row r="218" spans="2:65" s="11" customFormat="1" ht="27">
      <c r="B218" s="203"/>
      <c r="C218" s="204"/>
      <c r="D218" s="205" t="s">
        <v>171</v>
      </c>
      <c r="E218" s="206" t="s">
        <v>23</v>
      </c>
      <c r="F218" s="207" t="s">
        <v>402</v>
      </c>
      <c r="G218" s="204"/>
      <c r="H218" s="208">
        <v>0.42199999999999999</v>
      </c>
      <c r="I218" s="209"/>
      <c r="J218" s="204"/>
      <c r="K218" s="204"/>
      <c r="L218" s="210"/>
      <c r="M218" s="211"/>
      <c r="N218" s="212"/>
      <c r="O218" s="212"/>
      <c r="P218" s="212"/>
      <c r="Q218" s="212"/>
      <c r="R218" s="212"/>
      <c r="S218" s="212"/>
      <c r="T218" s="213"/>
      <c r="AT218" s="214" t="s">
        <v>171</v>
      </c>
      <c r="AU218" s="214" t="s">
        <v>84</v>
      </c>
      <c r="AV218" s="11" t="s">
        <v>84</v>
      </c>
      <c r="AW218" s="11" t="s">
        <v>37</v>
      </c>
      <c r="AX218" s="11" t="s">
        <v>75</v>
      </c>
      <c r="AY218" s="214" t="s">
        <v>162</v>
      </c>
    </row>
    <row r="219" spans="2:65" s="1" customFormat="1" ht="22.5" customHeight="1">
      <c r="B219" s="39"/>
      <c r="C219" s="191" t="s">
        <v>403</v>
      </c>
      <c r="D219" s="191" t="s">
        <v>165</v>
      </c>
      <c r="E219" s="192" t="s">
        <v>404</v>
      </c>
      <c r="F219" s="193" t="s">
        <v>405</v>
      </c>
      <c r="G219" s="194" t="s">
        <v>241</v>
      </c>
      <c r="H219" s="195">
        <v>0.11899999999999999</v>
      </c>
      <c r="I219" s="196"/>
      <c r="J219" s="197">
        <f>ROUND(I219*H219,0)</f>
        <v>0</v>
      </c>
      <c r="K219" s="193" t="s">
        <v>169</v>
      </c>
      <c r="L219" s="59"/>
      <c r="M219" s="198" t="s">
        <v>23</v>
      </c>
      <c r="N219" s="199" t="s">
        <v>46</v>
      </c>
      <c r="O219" s="40"/>
      <c r="P219" s="200">
        <f>O219*H219</f>
        <v>0</v>
      </c>
      <c r="Q219" s="200">
        <v>1.04881</v>
      </c>
      <c r="R219" s="200">
        <f>Q219*H219</f>
        <v>0.12480838999999999</v>
      </c>
      <c r="S219" s="200">
        <v>0</v>
      </c>
      <c r="T219" s="201">
        <f>S219*H219</f>
        <v>0</v>
      </c>
      <c r="AR219" s="22" t="s">
        <v>164</v>
      </c>
      <c r="AT219" s="22" t="s">
        <v>165</v>
      </c>
      <c r="AU219" s="22" t="s">
        <v>84</v>
      </c>
      <c r="AY219" s="22" t="s">
        <v>162</v>
      </c>
      <c r="BE219" s="202">
        <f>IF(N219="základní",J219,0)</f>
        <v>0</v>
      </c>
      <c r="BF219" s="202">
        <f>IF(N219="snížená",J219,0)</f>
        <v>0</v>
      </c>
      <c r="BG219" s="202">
        <f>IF(N219="zákl. přenesená",J219,0)</f>
        <v>0</v>
      </c>
      <c r="BH219" s="202">
        <f>IF(N219="sníž. přenesená",J219,0)</f>
        <v>0</v>
      </c>
      <c r="BI219" s="202">
        <f>IF(N219="nulová",J219,0)</f>
        <v>0</v>
      </c>
      <c r="BJ219" s="22" t="s">
        <v>10</v>
      </c>
      <c r="BK219" s="202">
        <f>ROUND(I219*H219,0)</f>
        <v>0</v>
      </c>
      <c r="BL219" s="22" t="s">
        <v>164</v>
      </c>
      <c r="BM219" s="22" t="s">
        <v>406</v>
      </c>
    </row>
    <row r="220" spans="2:65" s="11" customFormat="1" ht="13.5">
      <c r="B220" s="203"/>
      <c r="C220" s="204"/>
      <c r="D220" s="205" t="s">
        <v>171</v>
      </c>
      <c r="E220" s="206" t="s">
        <v>407</v>
      </c>
      <c r="F220" s="207" t="s">
        <v>408</v>
      </c>
      <c r="G220" s="204"/>
      <c r="H220" s="208">
        <v>0.11899999999999999</v>
      </c>
      <c r="I220" s="209"/>
      <c r="J220" s="204"/>
      <c r="K220" s="204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171</v>
      </c>
      <c r="AU220" s="214" t="s">
        <v>84</v>
      </c>
      <c r="AV220" s="11" t="s">
        <v>84</v>
      </c>
      <c r="AW220" s="11" t="s">
        <v>37</v>
      </c>
      <c r="AX220" s="11" t="s">
        <v>75</v>
      </c>
      <c r="AY220" s="214" t="s">
        <v>162</v>
      </c>
    </row>
    <row r="221" spans="2:65" s="1" customFormat="1" ht="22.5" customHeight="1">
      <c r="B221" s="39"/>
      <c r="C221" s="191" t="s">
        <v>409</v>
      </c>
      <c r="D221" s="191" t="s">
        <v>165</v>
      </c>
      <c r="E221" s="192" t="s">
        <v>410</v>
      </c>
      <c r="F221" s="193" t="s">
        <v>411</v>
      </c>
      <c r="G221" s="194" t="s">
        <v>412</v>
      </c>
      <c r="H221" s="195">
        <v>7</v>
      </c>
      <c r="I221" s="196"/>
      <c r="J221" s="197">
        <f>ROUND(I221*H221,0)</f>
        <v>0</v>
      </c>
      <c r="K221" s="193" t="s">
        <v>169</v>
      </c>
      <c r="L221" s="59"/>
      <c r="M221" s="198" t="s">
        <v>23</v>
      </c>
      <c r="N221" s="199" t="s">
        <v>46</v>
      </c>
      <c r="O221" s="40"/>
      <c r="P221" s="200">
        <f>O221*H221</f>
        <v>0</v>
      </c>
      <c r="Q221" s="200">
        <v>3.7269999999999998E-2</v>
      </c>
      <c r="R221" s="200">
        <f>Q221*H221</f>
        <v>0.26088999999999996</v>
      </c>
      <c r="S221" s="200">
        <v>0</v>
      </c>
      <c r="T221" s="201">
        <f>S221*H221</f>
        <v>0</v>
      </c>
      <c r="AR221" s="22" t="s">
        <v>164</v>
      </c>
      <c r="AT221" s="22" t="s">
        <v>165</v>
      </c>
      <c r="AU221" s="22" t="s">
        <v>84</v>
      </c>
      <c r="AY221" s="22" t="s">
        <v>162</v>
      </c>
      <c r="BE221" s="202">
        <f>IF(N221="základní",J221,0)</f>
        <v>0</v>
      </c>
      <c r="BF221" s="202">
        <f>IF(N221="snížená",J221,0)</f>
        <v>0</v>
      </c>
      <c r="BG221" s="202">
        <f>IF(N221="zákl. přenesená",J221,0)</f>
        <v>0</v>
      </c>
      <c r="BH221" s="202">
        <f>IF(N221="sníž. přenesená",J221,0)</f>
        <v>0</v>
      </c>
      <c r="BI221" s="202">
        <f>IF(N221="nulová",J221,0)</f>
        <v>0</v>
      </c>
      <c r="BJ221" s="22" t="s">
        <v>10</v>
      </c>
      <c r="BK221" s="202">
        <f>ROUND(I221*H221,0)</f>
        <v>0</v>
      </c>
      <c r="BL221" s="22" t="s">
        <v>164</v>
      </c>
      <c r="BM221" s="22" t="s">
        <v>413</v>
      </c>
    </row>
    <row r="222" spans="2:65" s="11" customFormat="1" ht="13.5">
      <c r="B222" s="203"/>
      <c r="C222" s="204"/>
      <c r="D222" s="215" t="s">
        <v>171</v>
      </c>
      <c r="E222" s="216" t="s">
        <v>414</v>
      </c>
      <c r="F222" s="217" t="s">
        <v>415</v>
      </c>
      <c r="G222" s="204"/>
      <c r="H222" s="218">
        <v>3</v>
      </c>
      <c r="I222" s="209"/>
      <c r="J222" s="204"/>
      <c r="K222" s="204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171</v>
      </c>
      <c r="AU222" s="214" t="s">
        <v>84</v>
      </c>
      <c r="AV222" s="11" t="s">
        <v>84</v>
      </c>
      <c r="AW222" s="11" t="s">
        <v>37</v>
      </c>
      <c r="AX222" s="11" t="s">
        <v>75</v>
      </c>
      <c r="AY222" s="214" t="s">
        <v>162</v>
      </c>
    </row>
    <row r="223" spans="2:65" s="11" customFormat="1" ht="13.5">
      <c r="B223" s="203"/>
      <c r="C223" s="204"/>
      <c r="D223" s="205" t="s">
        <v>171</v>
      </c>
      <c r="E223" s="206" t="s">
        <v>416</v>
      </c>
      <c r="F223" s="207" t="s">
        <v>417</v>
      </c>
      <c r="G223" s="204"/>
      <c r="H223" s="208">
        <v>4</v>
      </c>
      <c r="I223" s="209"/>
      <c r="J223" s="204"/>
      <c r="K223" s="204"/>
      <c r="L223" s="210"/>
      <c r="M223" s="211"/>
      <c r="N223" s="212"/>
      <c r="O223" s="212"/>
      <c r="P223" s="212"/>
      <c r="Q223" s="212"/>
      <c r="R223" s="212"/>
      <c r="S223" s="212"/>
      <c r="T223" s="213"/>
      <c r="AT223" s="214" t="s">
        <v>171</v>
      </c>
      <c r="AU223" s="214" t="s">
        <v>84</v>
      </c>
      <c r="AV223" s="11" t="s">
        <v>84</v>
      </c>
      <c r="AW223" s="11" t="s">
        <v>37</v>
      </c>
      <c r="AX223" s="11" t="s">
        <v>75</v>
      </c>
      <c r="AY223" s="214" t="s">
        <v>162</v>
      </c>
    </row>
    <row r="224" spans="2:65" s="1" customFormat="1" ht="22.5" customHeight="1">
      <c r="B224" s="39"/>
      <c r="C224" s="191" t="s">
        <v>418</v>
      </c>
      <c r="D224" s="191" t="s">
        <v>165</v>
      </c>
      <c r="E224" s="192" t="s">
        <v>419</v>
      </c>
      <c r="F224" s="193" t="s">
        <v>420</v>
      </c>
      <c r="G224" s="194" t="s">
        <v>412</v>
      </c>
      <c r="H224" s="195">
        <v>69</v>
      </c>
      <c r="I224" s="196"/>
      <c r="J224" s="197">
        <f>ROUND(I224*H224,0)</f>
        <v>0</v>
      </c>
      <c r="K224" s="193" t="s">
        <v>169</v>
      </c>
      <c r="L224" s="59"/>
      <c r="M224" s="198" t="s">
        <v>23</v>
      </c>
      <c r="N224" s="199" t="s">
        <v>46</v>
      </c>
      <c r="O224" s="40"/>
      <c r="P224" s="200">
        <f>O224*H224</f>
        <v>0</v>
      </c>
      <c r="Q224" s="200">
        <v>4.6449999999999998E-2</v>
      </c>
      <c r="R224" s="200">
        <f>Q224*H224</f>
        <v>3.20505</v>
      </c>
      <c r="S224" s="200">
        <v>0</v>
      </c>
      <c r="T224" s="201">
        <f>S224*H224</f>
        <v>0</v>
      </c>
      <c r="AR224" s="22" t="s">
        <v>164</v>
      </c>
      <c r="AT224" s="22" t="s">
        <v>165</v>
      </c>
      <c r="AU224" s="22" t="s">
        <v>84</v>
      </c>
      <c r="AY224" s="22" t="s">
        <v>162</v>
      </c>
      <c r="BE224" s="202">
        <f>IF(N224="základní",J224,0)</f>
        <v>0</v>
      </c>
      <c r="BF224" s="202">
        <f>IF(N224="snížená",J224,0)</f>
        <v>0</v>
      </c>
      <c r="BG224" s="202">
        <f>IF(N224="zákl. přenesená",J224,0)</f>
        <v>0</v>
      </c>
      <c r="BH224" s="202">
        <f>IF(N224="sníž. přenesená",J224,0)</f>
        <v>0</v>
      </c>
      <c r="BI224" s="202">
        <f>IF(N224="nulová",J224,0)</f>
        <v>0</v>
      </c>
      <c r="BJ224" s="22" t="s">
        <v>10</v>
      </c>
      <c r="BK224" s="202">
        <f>ROUND(I224*H224,0)</f>
        <v>0</v>
      </c>
      <c r="BL224" s="22" t="s">
        <v>164</v>
      </c>
      <c r="BM224" s="22" t="s">
        <v>421</v>
      </c>
    </row>
    <row r="225" spans="2:65" s="11" customFormat="1" ht="13.5">
      <c r="B225" s="203"/>
      <c r="C225" s="204"/>
      <c r="D225" s="215" t="s">
        <v>171</v>
      </c>
      <c r="E225" s="216" t="s">
        <v>422</v>
      </c>
      <c r="F225" s="217" t="s">
        <v>423</v>
      </c>
      <c r="G225" s="204"/>
      <c r="H225" s="218">
        <v>11</v>
      </c>
      <c r="I225" s="209"/>
      <c r="J225" s="204"/>
      <c r="K225" s="204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171</v>
      </c>
      <c r="AU225" s="214" t="s">
        <v>84</v>
      </c>
      <c r="AV225" s="11" t="s">
        <v>84</v>
      </c>
      <c r="AW225" s="11" t="s">
        <v>37</v>
      </c>
      <c r="AX225" s="11" t="s">
        <v>75</v>
      </c>
      <c r="AY225" s="214" t="s">
        <v>162</v>
      </c>
    </row>
    <row r="226" spans="2:65" s="11" customFormat="1" ht="13.5">
      <c r="B226" s="203"/>
      <c r="C226" s="204"/>
      <c r="D226" s="215" t="s">
        <v>171</v>
      </c>
      <c r="E226" s="216" t="s">
        <v>424</v>
      </c>
      <c r="F226" s="217" t="s">
        <v>425</v>
      </c>
      <c r="G226" s="204"/>
      <c r="H226" s="218">
        <v>8</v>
      </c>
      <c r="I226" s="209"/>
      <c r="J226" s="204"/>
      <c r="K226" s="204"/>
      <c r="L226" s="210"/>
      <c r="M226" s="211"/>
      <c r="N226" s="212"/>
      <c r="O226" s="212"/>
      <c r="P226" s="212"/>
      <c r="Q226" s="212"/>
      <c r="R226" s="212"/>
      <c r="S226" s="212"/>
      <c r="T226" s="213"/>
      <c r="AT226" s="214" t="s">
        <v>171</v>
      </c>
      <c r="AU226" s="214" t="s">
        <v>84</v>
      </c>
      <c r="AV226" s="11" t="s">
        <v>84</v>
      </c>
      <c r="AW226" s="11" t="s">
        <v>37</v>
      </c>
      <c r="AX226" s="11" t="s">
        <v>75</v>
      </c>
      <c r="AY226" s="214" t="s">
        <v>162</v>
      </c>
    </row>
    <row r="227" spans="2:65" s="11" customFormat="1" ht="13.5">
      <c r="B227" s="203"/>
      <c r="C227" s="204"/>
      <c r="D227" s="205" t="s">
        <v>171</v>
      </c>
      <c r="E227" s="206" t="s">
        <v>426</v>
      </c>
      <c r="F227" s="207" t="s">
        <v>427</v>
      </c>
      <c r="G227" s="204"/>
      <c r="H227" s="208">
        <v>50</v>
      </c>
      <c r="I227" s="209"/>
      <c r="J227" s="204"/>
      <c r="K227" s="204"/>
      <c r="L227" s="210"/>
      <c r="M227" s="211"/>
      <c r="N227" s="212"/>
      <c r="O227" s="212"/>
      <c r="P227" s="212"/>
      <c r="Q227" s="212"/>
      <c r="R227" s="212"/>
      <c r="S227" s="212"/>
      <c r="T227" s="213"/>
      <c r="AT227" s="214" t="s">
        <v>171</v>
      </c>
      <c r="AU227" s="214" t="s">
        <v>84</v>
      </c>
      <c r="AV227" s="11" t="s">
        <v>84</v>
      </c>
      <c r="AW227" s="11" t="s">
        <v>37</v>
      </c>
      <c r="AX227" s="11" t="s">
        <v>75</v>
      </c>
      <c r="AY227" s="214" t="s">
        <v>162</v>
      </c>
    </row>
    <row r="228" spans="2:65" s="1" customFormat="1" ht="22.5" customHeight="1">
      <c r="B228" s="39"/>
      <c r="C228" s="191" t="s">
        <v>428</v>
      </c>
      <c r="D228" s="191" t="s">
        <v>165</v>
      </c>
      <c r="E228" s="192" t="s">
        <v>429</v>
      </c>
      <c r="F228" s="193" t="s">
        <v>430</v>
      </c>
      <c r="G228" s="194" t="s">
        <v>412</v>
      </c>
      <c r="H228" s="195">
        <v>24</v>
      </c>
      <c r="I228" s="196"/>
      <c r="J228" s="197">
        <f>ROUND(I228*H228,0)</f>
        <v>0</v>
      </c>
      <c r="K228" s="193" t="s">
        <v>169</v>
      </c>
      <c r="L228" s="59"/>
      <c r="M228" s="198" t="s">
        <v>23</v>
      </c>
      <c r="N228" s="199" t="s">
        <v>46</v>
      </c>
      <c r="O228" s="40"/>
      <c r="P228" s="200">
        <f>O228*H228</f>
        <v>0</v>
      </c>
      <c r="Q228" s="200">
        <v>5.5629999999999999E-2</v>
      </c>
      <c r="R228" s="200">
        <f>Q228*H228</f>
        <v>1.3351199999999999</v>
      </c>
      <c r="S228" s="200">
        <v>0</v>
      </c>
      <c r="T228" s="201">
        <f>S228*H228</f>
        <v>0</v>
      </c>
      <c r="AR228" s="22" t="s">
        <v>164</v>
      </c>
      <c r="AT228" s="22" t="s">
        <v>165</v>
      </c>
      <c r="AU228" s="22" t="s">
        <v>84</v>
      </c>
      <c r="AY228" s="22" t="s">
        <v>162</v>
      </c>
      <c r="BE228" s="202">
        <f>IF(N228="základní",J228,0)</f>
        <v>0</v>
      </c>
      <c r="BF228" s="202">
        <f>IF(N228="snížená",J228,0)</f>
        <v>0</v>
      </c>
      <c r="BG228" s="202">
        <f>IF(N228="zákl. přenesená",J228,0)</f>
        <v>0</v>
      </c>
      <c r="BH228" s="202">
        <f>IF(N228="sníž. přenesená",J228,0)</f>
        <v>0</v>
      </c>
      <c r="BI228" s="202">
        <f>IF(N228="nulová",J228,0)</f>
        <v>0</v>
      </c>
      <c r="BJ228" s="22" t="s">
        <v>10</v>
      </c>
      <c r="BK228" s="202">
        <f>ROUND(I228*H228,0)</f>
        <v>0</v>
      </c>
      <c r="BL228" s="22" t="s">
        <v>164</v>
      </c>
      <c r="BM228" s="22" t="s">
        <v>431</v>
      </c>
    </row>
    <row r="229" spans="2:65" s="11" customFormat="1" ht="13.5">
      <c r="B229" s="203"/>
      <c r="C229" s="204"/>
      <c r="D229" s="215" t="s">
        <v>171</v>
      </c>
      <c r="E229" s="216" t="s">
        <v>432</v>
      </c>
      <c r="F229" s="217" t="s">
        <v>433</v>
      </c>
      <c r="G229" s="204"/>
      <c r="H229" s="218">
        <v>8</v>
      </c>
      <c r="I229" s="209"/>
      <c r="J229" s="204"/>
      <c r="K229" s="204"/>
      <c r="L229" s="210"/>
      <c r="M229" s="211"/>
      <c r="N229" s="212"/>
      <c r="O229" s="212"/>
      <c r="P229" s="212"/>
      <c r="Q229" s="212"/>
      <c r="R229" s="212"/>
      <c r="S229" s="212"/>
      <c r="T229" s="213"/>
      <c r="AT229" s="214" t="s">
        <v>171</v>
      </c>
      <c r="AU229" s="214" t="s">
        <v>84</v>
      </c>
      <c r="AV229" s="11" t="s">
        <v>84</v>
      </c>
      <c r="AW229" s="11" t="s">
        <v>37</v>
      </c>
      <c r="AX229" s="11" t="s">
        <v>75</v>
      </c>
      <c r="AY229" s="214" t="s">
        <v>162</v>
      </c>
    </row>
    <row r="230" spans="2:65" s="11" customFormat="1" ht="13.5">
      <c r="B230" s="203"/>
      <c r="C230" s="204"/>
      <c r="D230" s="215" t="s">
        <v>171</v>
      </c>
      <c r="E230" s="216" t="s">
        <v>434</v>
      </c>
      <c r="F230" s="217" t="s">
        <v>435</v>
      </c>
      <c r="G230" s="204"/>
      <c r="H230" s="218">
        <v>6</v>
      </c>
      <c r="I230" s="209"/>
      <c r="J230" s="204"/>
      <c r="K230" s="204"/>
      <c r="L230" s="210"/>
      <c r="M230" s="211"/>
      <c r="N230" s="212"/>
      <c r="O230" s="212"/>
      <c r="P230" s="212"/>
      <c r="Q230" s="212"/>
      <c r="R230" s="212"/>
      <c r="S230" s="212"/>
      <c r="T230" s="213"/>
      <c r="AT230" s="214" t="s">
        <v>171</v>
      </c>
      <c r="AU230" s="214" t="s">
        <v>84</v>
      </c>
      <c r="AV230" s="11" t="s">
        <v>84</v>
      </c>
      <c r="AW230" s="11" t="s">
        <v>37</v>
      </c>
      <c r="AX230" s="11" t="s">
        <v>75</v>
      </c>
      <c r="AY230" s="214" t="s">
        <v>162</v>
      </c>
    </row>
    <row r="231" spans="2:65" s="11" customFormat="1" ht="13.5">
      <c r="B231" s="203"/>
      <c r="C231" s="204"/>
      <c r="D231" s="205" t="s">
        <v>171</v>
      </c>
      <c r="E231" s="206" t="s">
        <v>436</v>
      </c>
      <c r="F231" s="207" t="s">
        <v>437</v>
      </c>
      <c r="G231" s="204"/>
      <c r="H231" s="208">
        <v>10</v>
      </c>
      <c r="I231" s="209"/>
      <c r="J231" s="204"/>
      <c r="K231" s="204"/>
      <c r="L231" s="210"/>
      <c r="M231" s="211"/>
      <c r="N231" s="212"/>
      <c r="O231" s="212"/>
      <c r="P231" s="212"/>
      <c r="Q231" s="212"/>
      <c r="R231" s="212"/>
      <c r="S231" s="212"/>
      <c r="T231" s="213"/>
      <c r="AT231" s="214" t="s">
        <v>171</v>
      </c>
      <c r="AU231" s="214" t="s">
        <v>84</v>
      </c>
      <c r="AV231" s="11" t="s">
        <v>84</v>
      </c>
      <c r="AW231" s="11" t="s">
        <v>37</v>
      </c>
      <c r="AX231" s="11" t="s">
        <v>75</v>
      </c>
      <c r="AY231" s="214" t="s">
        <v>162</v>
      </c>
    </row>
    <row r="232" spans="2:65" s="1" customFormat="1" ht="22.5" customHeight="1">
      <c r="B232" s="39"/>
      <c r="C232" s="191" t="s">
        <v>438</v>
      </c>
      <c r="D232" s="191" t="s">
        <v>165</v>
      </c>
      <c r="E232" s="192" t="s">
        <v>439</v>
      </c>
      <c r="F232" s="193" t="s">
        <v>440</v>
      </c>
      <c r="G232" s="194" t="s">
        <v>412</v>
      </c>
      <c r="H232" s="195">
        <v>5</v>
      </c>
      <c r="I232" s="196"/>
      <c r="J232" s="197">
        <f>ROUND(I232*H232,0)</f>
        <v>0</v>
      </c>
      <c r="K232" s="193" t="s">
        <v>169</v>
      </c>
      <c r="L232" s="59"/>
      <c r="M232" s="198" t="s">
        <v>23</v>
      </c>
      <c r="N232" s="199" t="s">
        <v>46</v>
      </c>
      <c r="O232" s="40"/>
      <c r="P232" s="200">
        <f>O232*H232</f>
        <v>0</v>
      </c>
      <c r="Q232" s="200">
        <v>7.4289999999999995E-2</v>
      </c>
      <c r="R232" s="200">
        <f>Q232*H232</f>
        <v>0.37144999999999995</v>
      </c>
      <c r="S232" s="200">
        <v>0</v>
      </c>
      <c r="T232" s="201">
        <f>S232*H232</f>
        <v>0</v>
      </c>
      <c r="AR232" s="22" t="s">
        <v>164</v>
      </c>
      <c r="AT232" s="22" t="s">
        <v>165</v>
      </c>
      <c r="AU232" s="22" t="s">
        <v>84</v>
      </c>
      <c r="AY232" s="22" t="s">
        <v>162</v>
      </c>
      <c r="BE232" s="202">
        <f>IF(N232="základní",J232,0)</f>
        <v>0</v>
      </c>
      <c r="BF232" s="202">
        <f>IF(N232="snížená",J232,0)</f>
        <v>0</v>
      </c>
      <c r="BG232" s="202">
        <f>IF(N232="zákl. přenesená",J232,0)</f>
        <v>0</v>
      </c>
      <c r="BH232" s="202">
        <f>IF(N232="sníž. přenesená",J232,0)</f>
        <v>0</v>
      </c>
      <c r="BI232" s="202">
        <f>IF(N232="nulová",J232,0)</f>
        <v>0</v>
      </c>
      <c r="BJ232" s="22" t="s">
        <v>10</v>
      </c>
      <c r="BK232" s="202">
        <f>ROUND(I232*H232,0)</f>
        <v>0</v>
      </c>
      <c r="BL232" s="22" t="s">
        <v>164</v>
      </c>
      <c r="BM232" s="22" t="s">
        <v>441</v>
      </c>
    </row>
    <row r="233" spans="2:65" s="11" customFormat="1" ht="13.5">
      <c r="B233" s="203"/>
      <c r="C233" s="204"/>
      <c r="D233" s="205" t="s">
        <v>171</v>
      </c>
      <c r="E233" s="206" t="s">
        <v>442</v>
      </c>
      <c r="F233" s="207" t="s">
        <v>443</v>
      </c>
      <c r="G233" s="204"/>
      <c r="H233" s="208">
        <v>5</v>
      </c>
      <c r="I233" s="209"/>
      <c r="J233" s="204"/>
      <c r="K233" s="204"/>
      <c r="L233" s="210"/>
      <c r="M233" s="211"/>
      <c r="N233" s="212"/>
      <c r="O233" s="212"/>
      <c r="P233" s="212"/>
      <c r="Q233" s="212"/>
      <c r="R233" s="212"/>
      <c r="S233" s="212"/>
      <c r="T233" s="213"/>
      <c r="AT233" s="214" t="s">
        <v>171</v>
      </c>
      <c r="AU233" s="214" t="s">
        <v>84</v>
      </c>
      <c r="AV233" s="11" t="s">
        <v>84</v>
      </c>
      <c r="AW233" s="11" t="s">
        <v>37</v>
      </c>
      <c r="AX233" s="11" t="s">
        <v>75</v>
      </c>
      <c r="AY233" s="214" t="s">
        <v>162</v>
      </c>
    </row>
    <row r="234" spans="2:65" s="1" customFormat="1" ht="22.5" customHeight="1">
      <c r="B234" s="39"/>
      <c r="C234" s="191" t="s">
        <v>444</v>
      </c>
      <c r="D234" s="191" t="s">
        <v>165</v>
      </c>
      <c r="E234" s="192" t="s">
        <v>445</v>
      </c>
      <c r="F234" s="193" t="s">
        <v>446</v>
      </c>
      <c r="G234" s="194" t="s">
        <v>412</v>
      </c>
      <c r="H234" s="195">
        <v>83</v>
      </c>
      <c r="I234" s="196"/>
      <c r="J234" s="197">
        <f>ROUND(I234*H234,0)</f>
        <v>0</v>
      </c>
      <c r="K234" s="193" t="s">
        <v>169</v>
      </c>
      <c r="L234" s="59"/>
      <c r="M234" s="198" t="s">
        <v>23</v>
      </c>
      <c r="N234" s="199" t="s">
        <v>46</v>
      </c>
      <c r="O234" s="40"/>
      <c r="P234" s="200">
        <f>O234*H234</f>
        <v>0</v>
      </c>
      <c r="Q234" s="200">
        <v>8.3470000000000003E-2</v>
      </c>
      <c r="R234" s="200">
        <f>Q234*H234</f>
        <v>6.9280100000000004</v>
      </c>
      <c r="S234" s="200">
        <v>0</v>
      </c>
      <c r="T234" s="201">
        <f>S234*H234</f>
        <v>0</v>
      </c>
      <c r="AR234" s="22" t="s">
        <v>164</v>
      </c>
      <c r="AT234" s="22" t="s">
        <v>165</v>
      </c>
      <c r="AU234" s="22" t="s">
        <v>84</v>
      </c>
      <c r="AY234" s="22" t="s">
        <v>162</v>
      </c>
      <c r="BE234" s="202">
        <f>IF(N234="základní",J234,0)</f>
        <v>0</v>
      </c>
      <c r="BF234" s="202">
        <f>IF(N234="snížená",J234,0)</f>
        <v>0</v>
      </c>
      <c r="BG234" s="202">
        <f>IF(N234="zákl. přenesená",J234,0)</f>
        <v>0</v>
      </c>
      <c r="BH234" s="202">
        <f>IF(N234="sníž. přenesená",J234,0)</f>
        <v>0</v>
      </c>
      <c r="BI234" s="202">
        <f>IF(N234="nulová",J234,0)</f>
        <v>0</v>
      </c>
      <c r="BJ234" s="22" t="s">
        <v>10</v>
      </c>
      <c r="BK234" s="202">
        <f>ROUND(I234*H234,0)</f>
        <v>0</v>
      </c>
      <c r="BL234" s="22" t="s">
        <v>164</v>
      </c>
      <c r="BM234" s="22" t="s">
        <v>447</v>
      </c>
    </row>
    <row r="235" spans="2:65" s="11" customFormat="1" ht="13.5">
      <c r="B235" s="203"/>
      <c r="C235" s="204"/>
      <c r="D235" s="215" t="s">
        <v>171</v>
      </c>
      <c r="E235" s="216" t="s">
        <v>448</v>
      </c>
      <c r="F235" s="217" t="s">
        <v>449</v>
      </c>
      <c r="G235" s="204"/>
      <c r="H235" s="218">
        <v>75</v>
      </c>
      <c r="I235" s="209"/>
      <c r="J235" s="204"/>
      <c r="K235" s="204"/>
      <c r="L235" s="210"/>
      <c r="M235" s="211"/>
      <c r="N235" s="212"/>
      <c r="O235" s="212"/>
      <c r="P235" s="212"/>
      <c r="Q235" s="212"/>
      <c r="R235" s="212"/>
      <c r="S235" s="212"/>
      <c r="T235" s="213"/>
      <c r="AT235" s="214" t="s">
        <v>171</v>
      </c>
      <c r="AU235" s="214" t="s">
        <v>84</v>
      </c>
      <c r="AV235" s="11" t="s">
        <v>84</v>
      </c>
      <c r="AW235" s="11" t="s">
        <v>37</v>
      </c>
      <c r="AX235" s="11" t="s">
        <v>75</v>
      </c>
      <c r="AY235" s="214" t="s">
        <v>162</v>
      </c>
    </row>
    <row r="236" spans="2:65" s="11" customFormat="1" ht="13.5">
      <c r="B236" s="203"/>
      <c r="C236" s="204"/>
      <c r="D236" s="205" t="s">
        <v>171</v>
      </c>
      <c r="E236" s="206" t="s">
        <v>450</v>
      </c>
      <c r="F236" s="207" t="s">
        <v>451</v>
      </c>
      <c r="G236" s="204"/>
      <c r="H236" s="208">
        <v>8</v>
      </c>
      <c r="I236" s="209"/>
      <c r="J236" s="204"/>
      <c r="K236" s="204"/>
      <c r="L236" s="210"/>
      <c r="M236" s="211"/>
      <c r="N236" s="212"/>
      <c r="O236" s="212"/>
      <c r="P236" s="212"/>
      <c r="Q236" s="212"/>
      <c r="R236" s="212"/>
      <c r="S236" s="212"/>
      <c r="T236" s="213"/>
      <c r="AT236" s="214" t="s">
        <v>171</v>
      </c>
      <c r="AU236" s="214" t="s">
        <v>84</v>
      </c>
      <c r="AV236" s="11" t="s">
        <v>84</v>
      </c>
      <c r="AW236" s="11" t="s">
        <v>37</v>
      </c>
      <c r="AX236" s="11" t="s">
        <v>75</v>
      </c>
      <c r="AY236" s="214" t="s">
        <v>162</v>
      </c>
    </row>
    <row r="237" spans="2:65" s="1" customFormat="1" ht="22.5" customHeight="1">
      <c r="B237" s="39"/>
      <c r="C237" s="191" t="s">
        <v>452</v>
      </c>
      <c r="D237" s="191" t="s">
        <v>165</v>
      </c>
      <c r="E237" s="192" t="s">
        <v>453</v>
      </c>
      <c r="F237" s="193" t="s">
        <v>454</v>
      </c>
      <c r="G237" s="194" t="s">
        <v>412</v>
      </c>
      <c r="H237" s="195">
        <v>30</v>
      </c>
      <c r="I237" s="196"/>
      <c r="J237" s="197">
        <f>ROUND(I237*H237,0)</f>
        <v>0</v>
      </c>
      <c r="K237" s="193" t="s">
        <v>169</v>
      </c>
      <c r="L237" s="59"/>
      <c r="M237" s="198" t="s">
        <v>23</v>
      </c>
      <c r="N237" s="199" t="s">
        <v>46</v>
      </c>
      <c r="O237" s="40"/>
      <c r="P237" s="200">
        <f>O237*H237</f>
        <v>0</v>
      </c>
      <c r="Q237" s="200">
        <v>0.11121</v>
      </c>
      <c r="R237" s="200">
        <f>Q237*H237</f>
        <v>3.3363</v>
      </c>
      <c r="S237" s="200">
        <v>0</v>
      </c>
      <c r="T237" s="201">
        <f>S237*H237</f>
        <v>0</v>
      </c>
      <c r="AR237" s="22" t="s">
        <v>164</v>
      </c>
      <c r="AT237" s="22" t="s">
        <v>165</v>
      </c>
      <c r="AU237" s="22" t="s">
        <v>84</v>
      </c>
      <c r="AY237" s="22" t="s">
        <v>162</v>
      </c>
      <c r="BE237" s="202">
        <f>IF(N237="základní",J237,0)</f>
        <v>0</v>
      </c>
      <c r="BF237" s="202">
        <f>IF(N237="snížená",J237,0)</f>
        <v>0</v>
      </c>
      <c r="BG237" s="202">
        <f>IF(N237="zákl. přenesená",J237,0)</f>
        <v>0</v>
      </c>
      <c r="BH237" s="202">
        <f>IF(N237="sníž. přenesená",J237,0)</f>
        <v>0</v>
      </c>
      <c r="BI237" s="202">
        <f>IF(N237="nulová",J237,0)</f>
        <v>0</v>
      </c>
      <c r="BJ237" s="22" t="s">
        <v>10</v>
      </c>
      <c r="BK237" s="202">
        <f>ROUND(I237*H237,0)</f>
        <v>0</v>
      </c>
      <c r="BL237" s="22" t="s">
        <v>164</v>
      </c>
      <c r="BM237" s="22" t="s">
        <v>455</v>
      </c>
    </row>
    <row r="238" spans="2:65" s="11" customFormat="1" ht="13.5">
      <c r="B238" s="203"/>
      <c r="C238" s="204"/>
      <c r="D238" s="205" t="s">
        <v>171</v>
      </c>
      <c r="E238" s="206" t="s">
        <v>456</v>
      </c>
      <c r="F238" s="207" t="s">
        <v>457</v>
      </c>
      <c r="G238" s="204"/>
      <c r="H238" s="208">
        <v>30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171</v>
      </c>
      <c r="AU238" s="214" t="s">
        <v>84</v>
      </c>
      <c r="AV238" s="11" t="s">
        <v>84</v>
      </c>
      <c r="AW238" s="11" t="s">
        <v>37</v>
      </c>
      <c r="AX238" s="11" t="s">
        <v>75</v>
      </c>
      <c r="AY238" s="214" t="s">
        <v>162</v>
      </c>
    </row>
    <row r="239" spans="2:65" s="1" customFormat="1" ht="22.5" customHeight="1">
      <c r="B239" s="39"/>
      <c r="C239" s="191" t="s">
        <v>458</v>
      </c>
      <c r="D239" s="191" t="s">
        <v>165</v>
      </c>
      <c r="E239" s="192" t="s">
        <v>459</v>
      </c>
      <c r="F239" s="193" t="s">
        <v>460</v>
      </c>
      <c r="G239" s="194" t="s">
        <v>412</v>
      </c>
      <c r="H239" s="195">
        <v>15</v>
      </c>
      <c r="I239" s="196"/>
      <c r="J239" s="197">
        <f>ROUND(I239*H239,0)</f>
        <v>0</v>
      </c>
      <c r="K239" s="193" t="s">
        <v>169</v>
      </c>
      <c r="L239" s="59"/>
      <c r="M239" s="198" t="s">
        <v>23</v>
      </c>
      <c r="N239" s="199" t="s">
        <v>46</v>
      </c>
      <c r="O239" s="40"/>
      <c r="P239" s="200">
        <f>O239*H239</f>
        <v>0</v>
      </c>
      <c r="Q239" s="200">
        <v>0.12039</v>
      </c>
      <c r="R239" s="200">
        <f>Q239*H239</f>
        <v>1.80585</v>
      </c>
      <c r="S239" s="200">
        <v>0</v>
      </c>
      <c r="T239" s="201">
        <f>S239*H239</f>
        <v>0</v>
      </c>
      <c r="AR239" s="22" t="s">
        <v>164</v>
      </c>
      <c r="AT239" s="22" t="s">
        <v>165</v>
      </c>
      <c r="AU239" s="22" t="s">
        <v>84</v>
      </c>
      <c r="AY239" s="22" t="s">
        <v>162</v>
      </c>
      <c r="BE239" s="202">
        <f>IF(N239="základní",J239,0)</f>
        <v>0</v>
      </c>
      <c r="BF239" s="202">
        <f>IF(N239="snížená",J239,0)</f>
        <v>0</v>
      </c>
      <c r="BG239" s="202">
        <f>IF(N239="zákl. přenesená",J239,0)</f>
        <v>0</v>
      </c>
      <c r="BH239" s="202">
        <f>IF(N239="sníž. přenesená",J239,0)</f>
        <v>0</v>
      </c>
      <c r="BI239" s="202">
        <f>IF(N239="nulová",J239,0)</f>
        <v>0</v>
      </c>
      <c r="BJ239" s="22" t="s">
        <v>10</v>
      </c>
      <c r="BK239" s="202">
        <f>ROUND(I239*H239,0)</f>
        <v>0</v>
      </c>
      <c r="BL239" s="22" t="s">
        <v>164</v>
      </c>
      <c r="BM239" s="22" t="s">
        <v>461</v>
      </c>
    </row>
    <row r="240" spans="2:65" s="11" customFormat="1" ht="13.5">
      <c r="B240" s="203"/>
      <c r="C240" s="204"/>
      <c r="D240" s="205" t="s">
        <v>171</v>
      </c>
      <c r="E240" s="206" t="s">
        <v>462</v>
      </c>
      <c r="F240" s="207" t="s">
        <v>463</v>
      </c>
      <c r="G240" s="204"/>
      <c r="H240" s="208">
        <v>15</v>
      </c>
      <c r="I240" s="209"/>
      <c r="J240" s="204"/>
      <c r="K240" s="204"/>
      <c r="L240" s="210"/>
      <c r="M240" s="211"/>
      <c r="N240" s="212"/>
      <c r="O240" s="212"/>
      <c r="P240" s="212"/>
      <c r="Q240" s="212"/>
      <c r="R240" s="212"/>
      <c r="S240" s="212"/>
      <c r="T240" s="213"/>
      <c r="AT240" s="214" t="s">
        <v>171</v>
      </c>
      <c r="AU240" s="214" t="s">
        <v>84</v>
      </c>
      <c r="AV240" s="11" t="s">
        <v>84</v>
      </c>
      <c r="AW240" s="11" t="s">
        <v>37</v>
      </c>
      <c r="AX240" s="11" t="s">
        <v>75</v>
      </c>
      <c r="AY240" s="214" t="s">
        <v>162</v>
      </c>
    </row>
    <row r="241" spans="2:65" s="1" customFormat="1" ht="22.5" customHeight="1">
      <c r="B241" s="39"/>
      <c r="C241" s="191" t="s">
        <v>464</v>
      </c>
      <c r="D241" s="191" t="s">
        <v>165</v>
      </c>
      <c r="E241" s="192" t="s">
        <v>465</v>
      </c>
      <c r="F241" s="193" t="s">
        <v>466</v>
      </c>
      <c r="G241" s="194" t="s">
        <v>168</v>
      </c>
      <c r="H241" s="195">
        <v>1.0089999999999999</v>
      </c>
      <c r="I241" s="196"/>
      <c r="J241" s="197">
        <f>ROUND(I241*H241,0)</f>
        <v>0</v>
      </c>
      <c r="K241" s="193" t="s">
        <v>169</v>
      </c>
      <c r="L241" s="59"/>
      <c r="M241" s="198" t="s">
        <v>23</v>
      </c>
      <c r="N241" s="199" t="s">
        <v>46</v>
      </c>
      <c r="O241" s="40"/>
      <c r="P241" s="200">
        <f>O241*H241</f>
        <v>0</v>
      </c>
      <c r="Q241" s="200">
        <v>1.94302</v>
      </c>
      <c r="R241" s="200">
        <f>Q241*H241</f>
        <v>1.9605071799999998</v>
      </c>
      <c r="S241" s="200">
        <v>0</v>
      </c>
      <c r="T241" s="201">
        <f>S241*H241</f>
        <v>0</v>
      </c>
      <c r="AR241" s="22" t="s">
        <v>164</v>
      </c>
      <c r="AT241" s="22" t="s">
        <v>165</v>
      </c>
      <c r="AU241" s="22" t="s">
        <v>84</v>
      </c>
      <c r="AY241" s="22" t="s">
        <v>162</v>
      </c>
      <c r="BE241" s="202">
        <f>IF(N241="základní",J241,0)</f>
        <v>0</v>
      </c>
      <c r="BF241" s="202">
        <f>IF(N241="snížená",J241,0)</f>
        <v>0</v>
      </c>
      <c r="BG241" s="202">
        <f>IF(N241="zákl. přenesená",J241,0)</f>
        <v>0</v>
      </c>
      <c r="BH241" s="202">
        <f>IF(N241="sníž. přenesená",J241,0)</f>
        <v>0</v>
      </c>
      <c r="BI241" s="202">
        <f>IF(N241="nulová",J241,0)</f>
        <v>0</v>
      </c>
      <c r="BJ241" s="22" t="s">
        <v>10</v>
      </c>
      <c r="BK241" s="202">
        <f>ROUND(I241*H241,0)</f>
        <v>0</v>
      </c>
      <c r="BL241" s="22" t="s">
        <v>164</v>
      </c>
      <c r="BM241" s="22" t="s">
        <v>467</v>
      </c>
    </row>
    <row r="242" spans="2:65" s="11" customFormat="1" ht="13.5">
      <c r="B242" s="203"/>
      <c r="C242" s="204"/>
      <c r="D242" s="215" t="s">
        <v>171</v>
      </c>
      <c r="E242" s="216" t="s">
        <v>468</v>
      </c>
      <c r="F242" s="217" t="s">
        <v>469</v>
      </c>
      <c r="G242" s="204"/>
      <c r="H242" s="218">
        <v>0.85199999999999998</v>
      </c>
      <c r="I242" s="209"/>
      <c r="J242" s="204"/>
      <c r="K242" s="204"/>
      <c r="L242" s="210"/>
      <c r="M242" s="211"/>
      <c r="N242" s="212"/>
      <c r="O242" s="212"/>
      <c r="P242" s="212"/>
      <c r="Q242" s="212"/>
      <c r="R242" s="212"/>
      <c r="S242" s="212"/>
      <c r="T242" s="213"/>
      <c r="AT242" s="214" t="s">
        <v>171</v>
      </c>
      <c r="AU242" s="214" t="s">
        <v>84</v>
      </c>
      <c r="AV242" s="11" t="s">
        <v>84</v>
      </c>
      <c r="AW242" s="11" t="s">
        <v>37</v>
      </c>
      <c r="AX242" s="11" t="s">
        <v>75</v>
      </c>
      <c r="AY242" s="214" t="s">
        <v>162</v>
      </c>
    </row>
    <row r="243" spans="2:65" s="11" customFormat="1" ht="13.5">
      <c r="B243" s="203"/>
      <c r="C243" s="204"/>
      <c r="D243" s="205" t="s">
        <v>171</v>
      </c>
      <c r="E243" s="206" t="s">
        <v>470</v>
      </c>
      <c r="F243" s="207" t="s">
        <v>471</v>
      </c>
      <c r="G243" s="204"/>
      <c r="H243" s="208">
        <v>0.157</v>
      </c>
      <c r="I243" s="209"/>
      <c r="J243" s="204"/>
      <c r="K243" s="204"/>
      <c r="L243" s="210"/>
      <c r="M243" s="211"/>
      <c r="N243" s="212"/>
      <c r="O243" s="212"/>
      <c r="P243" s="212"/>
      <c r="Q243" s="212"/>
      <c r="R243" s="212"/>
      <c r="S243" s="212"/>
      <c r="T243" s="213"/>
      <c r="AT243" s="214" t="s">
        <v>171</v>
      </c>
      <c r="AU243" s="214" t="s">
        <v>84</v>
      </c>
      <c r="AV243" s="11" t="s">
        <v>84</v>
      </c>
      <c r="AW243" s="11" t="s">
        <v>37</v>
      </c>
      <c r="AX243" s="11" t="s">
        <v>75</v>
      </c>
      <c r="AY243" s="214" t="s">
        <v>162</v>
      </c>
    </row>
    <row r="244" spans="2:65" s="1" customFormat="1" ht="22.5" customHeight="1">
      <c r="B244" s="39"/>
      <c r="C244" s="191" t="s">
        <v>472</v>
      </c>
      <c r="D244" s="191" t="s">
        <v>165</v>
      </c>
      <c r="E244" s="192" t="s">
        <v>473</v>
      </c>
      <c r="F244" s="193" t="s">
        <v>474</v>
      </c>
      <c r="G244" s="194" t="s">
        <v>241</v>
      </c>
      <c r="H244" s="195">
        <v>0.255</v>
      </c>
      <c r="I244" s="196"/>
      <c r="J244" s="197">
        <f>ROUND(I244*H244,0)</f>
        <v>0</v>
      </c>
      <c r="K244" s="193" t="s">
        <v>169</v>
      </c>
      <c r="L244" s="59"/>
      <c r="M244" s="198" t="s">
        <v>23</v>
      </c>
      <c r="N244" s="199" t="s">
        <v>46</v>
      </c>
      <c r="O244" s="40"/>
      <c r="P244" s="200">
        <f>O244*H244</f>
        <v>0</v>
      </c>
      <c r="Q244" s="200">
        <v>1.7090000000000001E-2</v>
      </c>
      <c r="R244" s="200">
        <f>Q244*H244</f>
        <v>4.3579500000000002E-3</v>
      </c>
      <c r="S244" s="200">
        <v>0</v>
      </c>
      <c r="T244" s="201">
        <f>S244*H244</f>
        <v>0</v>
      </c>
      <c r="AR244" s="22" t="s">
        <v>164</v>
      </c>
      <c r="AT244" s="22" t="s">
        <v>165</v>
      </c>
      <c r="AU244" s="22" t="s">
        <v>84</v>
      </c>
      <c r="AY244" s="22" t="s">
        <v>162</v>
      </c>
      <c r="BE244" s="202">
        <f>IF(N244="základní",J244,0)</f>
        <v>0</v>
      </c>
      <c r="BF244" s="202">
        <f>IF(N244="snížená",J244,0)</f>
        <v>0</v>
      </c>
      <c r="BG244" s="202">
        <f>IF(N244="zákl. přenesená",J244,0)</f>
        <v>0</v>
      </c>
      <c r="BH244" s="202">
        <f>IF(N244="sníž. přenesená",J244,0)</f>
        <v>0</v>
      </c>
      <c r="BI244" s="202">
        <f>IF(N244="nulová",J244,0)</f>
        <v>0</v>
      </c>
      <c r="BJ244" s="22" t="s">
        <v>10</v>
      </c>
      <c r="BK244" s="202">
        <f>ROUND(I244*H244,0)</f>
        <v>0</v>
      </c>
      <c r="BL244" s="22" t="s">
        <v>164</v>
      </c>
      <c r="BM244" s="22" t="s">
        <v>475</v>
      </c>
    </row>
    <row r="245" spans="2:65" s="11" customFormat="1" ht="13.5">
      <c r="B245" s="203"/>
      <c r="C245" s="204"/>
      <c r="D245" s="205" t="s">
        <v>171</v>
      </c>
      <c r="E245" s="206" t="s">
        <v>476</v>
      </c>
      <c r="F245" s="207" t="s">
        <v>477</v>
      </c>
      <c r="G245" s="204"/>
      <c r="H245" s="208">
        <v>0.255</v>
      </c>
      <c r="I245" s="209"/>
      <c r="J245" s="204"/>
      <c r="K245" s="204"/>
      <c r="L245" s="210"/>
      <c r="M245" s="211"/>
      <c r="N245" s="212"/>
      <c r="O245" s="212"/>
      <c r="P245" s="212"/>
      <c r="Q245" s="212"/>
      <c r="R245" s="212"/>
      <c r="S245" s="212"/>
      <c r="T245" s="213"/>
      <c r="AT245" s="214" t="s">
        <v>171</v>
      </c>
      <c r="AU245" s="214" t="s">
        <v>84</v>
      </c>
      <c r="AV245" s="11" t="s">
        <v>84</v>
      </c>
      <c r="AW245" s="11" t="s">
        <v>37</v>
      </c>
      <c r="AX245" s="11" t="s">
        <v>75</v>
      </c>
      <c r="AY245" s="214" t="s">
        <v>162</v>
      </c>
    </row>
    <row r="246" spans="2:65" s="1" customFormat="1" ht="22.5" customHeight="1">
      <c r="B246" s="39"/>
      <c r="C246" s="219" t="s">
        <v>478</v>
      </c>
      <c r="D246" s="219" t="s">
        <v>273</v>
      </c>
      <c r="E246" s="220" t="s">
        <v>479</v>
      </c>
      <c r="F246" s="221" t="s">
        <v>480</v>
      </c>
      <c r="G246" s="222" t="s">
        <v>241</v>
      </c>
      <c r="H246" s="223">
        <v>0.27600000000000002</v>
      </c>
      <c r="I246" s="224"/>
      <c r="J246" s="225">
        <f>ROUND(I246*H246,0)</f>
        <v>0</v>
      </c>
      <c r="K246" s="221" t="s">
        <v>169</v>
      </c>
      <c r="L246" s="226"/>
      <c r="M246" s="227" t="s">
        <v>23</v>
      </c>
      <c r="N246" s="228" t="s">
        <v>46</v>
      </c>
      <c r="O246" s="40"/>
      <c r="P246" s="200">
        <f>O246*H246</f>
        <v>0</v>
      </c>
      <c r="Q246" s="200">
        <v>1</v>
      </c>
      <c r="R246" s="200">
        <f>Q246*H246</f>
        <v>0.27600000000000002</v>
      </c>
      <c r="S246" s="200">
        <v>0</v>
      </c>
      <c r="T246" s="201">
        <f>S246*H246</f>
        <v>0</v>
      </c>
      <c r="AR246" s="22" t="s">
        <v>229</v>
      </c>
      <c r="AT246" s="22" t="s">
        <v>273</v>
      </c>
      <c r="AU246" s="22" t="s">
        <v>84</v>
      </c>
      <c r="AY246" s="22" t="s">
        <v>162</v>
      </c>
      <c r="BE246" s="202">
        <f>IF(N246="základní",J246,0)</f>
        <v>0</v>
      </c>
      <c r="BF246" s="202">
        <f>IF(N246="snížená",J246,0)</f>
        <v>0</v>
      </c>
      <c r="BG246" s="202">
        <f>IF(N246="zákl. přenesená",J246,0)</f>
        <v>0</v>
      </c>
      <c r="BH246" s="202">
        <f>IF(N246="sníž. přenesená",J246,0)</f>
        <v>0</v>
      </c>
      <c r="BI246" s="202">
        <f>IF(N246="nulová",J246,0)</f>
        <v>0</v>
      </c>
      <c r="BJ246" s="22" t="s">
        <v>10</v>
      </c>
      <c r="BK246" s="202">
        <f>ROUND(I246*H246,0)</f>
        <v>0</v>
      </c>
      <c r="BL246" s="22" t="s">
        <v>164</v>
      </c>
      <c r="BM246" s="22" t="s">
        <v>481</v>
      </c>
    </row>
    <row r="247" spans="2:65" s="11" customFormat="1" ht="13.5">
      <c r="B247" s="203"/>
      <c r="C247" s="204"/>
      <c r="D247" s="205" t="s">
        <v>171</v>
      </c>
      <c r="E247" s="206" t="s">
        <v>482</v>
      </c>
      <c r="F247" s="207" t="s">
        <v>483</v>
      </c>
      <c r="G247" s="204"/>
      <c r="H247" s="208">
        <v>0.27600000000000002</v>
      </c>
      <c r="I247" s="209"/>
      <c r="J247" s="204"/>
      <c r="K247" s="204"/>
      <c r="L247" s="210"/>
      <c r="M247" s="211"/>
      <c r="N247" s="212"/>
      <c r="O247" s="212"/>
      <c r="P247" s="212"/>
      <c r="Q247" s="212"/>
      <c r="R247" s="212"/>
      <c r="S247" s="212"/>
      <c r="T247" s="213"/>
      <c r="AT247" s="214" t="s">
        <v>171</v>
      </c>
      <c r="AU247" s="214" t="s">
        <v>84</v>
      </c>
      <c r="AV247" s="11" t="s">
        <v>84</v>
      </c>
      <c r="AW247" s="11" t="s">
        <v>37</v>
      </c>
      <c r="AX247" s="11" t="s">
        <v>75</v>
      </c>
      <c r="AY247" s="214" t="s">
        <v>162</v>
      </c>
    </row>
    <row r="248" spans="2:65" s="1" customFormat="1" ht="22.5" customHeight="1">
      <c r="B248" s="39"/>
      <c r="C248" s="191" t="s">
        <v>484</v>
      </c>
      <c r="D248" s="191" t="s">
        <v>165</v>
      </c>
      <c r="E248" s="192" t="s">
        <v>485</v>
      </c>
      <c r="F248" s="193" t="s">
        <v>486</v>
      </c>
      <c r="G248" s="194" t="s">
        <v>241</v>
      </c>
      <c r="H248" s="195">
        <v>2.0310000000000001</v>
      </c>
      <c r="I248" s="196"/>
      <c r="J248" s="197">
        <f>ROUND(I248*H248,0)</f>
        <v>0</v>
      </c>
      <c r="K248" s="193" t="s">
        <v>169</v>
      </c>
      <c r="L248" s="59"/>
      <c r="M248" s="198" t="s">
        <v>23</v>
      </c>
      <c r="N248" s="199" t="s">
        <v>46</v>
      </c>
      <c r="O248" s="40"/>
      <c r="P248" s="200">
        <f>O248*H248</f>
        <v>0</v>
      </c>
      <c r="Q248" s="200">
        <v>1.221E-2</v>
      </c>
      <c r="R248" s="200">
        <f>Q248*H248</f>
        <v>2.4798510000000003E-2</v>
      </c>
      <c r="S248" s="200">
        <v>0</v>
      </c>
      <c r="T248" s="201">
        <f>S248*H248</f>
        <v>0</v>
      </c>
      <c r="AR248" s="22" t="s">
        <v>164</v>
      </c>
      <c r="AT248" s="22" t="s">
        <v>165</v>
      </c>
      <c r="AU248" s="22" t="s">
        <v>84</v>
      </c>
      <c r="AY248" s="22" t="s">
        <v>162</v>
      </c>
      <c r="BE248" s="202">
        <f>IF(N248="základní",J248,0)</f>
        <v>0</v>
      </c>
      <c r="BF248" s="202">
        <f>IF(N248="snížená",J248,0)</f>
        <v>0</v>
      </c>
      <c r="BG248" s="202">
        <f>IF(N248="zákl. přenesená",J248,0)</f>
        <v>0</v>
      </c>
      <c r="BH248" s="202">
        <f>IF(N248="sníž. přenesená",J248,0)</f>
        <v>0</v>
      </c>
      <c r="BI248" s="202">
        <f>IF(N248="nulová",J248,0)</f>
        <v>0</v>
      </c>
      <c r="BJ248" s="22" t="s">
        <v>10</v>
      </c>
      <c r="BK248" s="202">
        <f>ROUND(I248*H248,0)</f>
        <v>0</v>
      </c>
      <c r="BL248" s="22" t="s">
        <v>164</v>
      </c>
      <c r="BM248" s="22" t="s">
        <v>487</v>
      </c>
    </row>
    <row r="249" spans="2:65" s="11" customFormat="1" ht="13.5">
      <c r="B249" s="203"/>
      <c r="C249" s="204"/>
      <c r="D249" s="215" t="s">
        <v>171</v>
      </c>
      <c r="E249" s="216" t="s">
        <v>488</v>
      </c>
      <c r="F249" s="217" t="s">
        <v>489</v>
      </c>
      <c r="G249" s="204"/>
      <c r="H249" s="218">
        <v>0.36199999999999999</v>
      </c>
      <c r="I249" s="209"/>
      <c r="J249" s="204"/>
      <c r="K249" s="204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171</v>
      </c>
      <c r="AU249" s="214" t="s">
        <v>84</v>
      </c>
      <c r="AV249" s="11" t="s">
        <v>84</v>
      </c>
      <c r="AW249" s="11" t="s">
        <v>37</v>
      </c>
      <c r="AX249" s="11" t="s">
        <v>75</v>
      </c>
      <c r="AY249" s="214" t="s">
        <v>162</v>
      </c>
    </row>
    <row r="250" spans="2:65" s="11" customFormat="1" ht="13.5">
      <c r="B250" s="203"/>
      <c r="C250" s="204"/>
      <c r="D250" s="215" t="s">
        <v>171</v>
      </c>
      <c r="E250" s="216" t="s">
        <v>23</v>
      </c>
      <c r="F250" s="217" t="s">
        <v>490</v>
      </c>
      <c r="G250" s="204"/>
      <c r="H250" s="218">
        <v>0.47199999999999998</v>
      </c>
      <c r="I250" s="209"/>
      <c r="J250" s="204"/>
      <c r="K250" s="204"/>
      <c r="L250" s="210"/>
      <c r="M250" s="211"/>
      <c r="N250" s="212"/>
      <c r="O250" s="212"/>
      <c r="P250" s="212"/>
      <c r="Q250" s="212"/>
      <c r="R250" s="212"/>
      <c r="S250" s="212"/>
      <c r="T250" s="213"/>
      <c r="AT250" s="214" t="s">
        <v>171</v>
      </c>
      <c r="AU250" s="214" t="s">
        <v>84</v>
      </c>
      <c r="AV250" s="11" t="s">
        <v>84</v>
      </c>
      <c r="AW250" s="11" t="s">
        <v>37</v>
      </c>
      <c r="AX250" s="11" t="s">
        <v>75</v>
      </c>
      <c r="AY250" s="214" t="s">
        <v>162</v>
      </c>
    </row>
    <row r="251" spans="2:65" s="11" customFormat="1" ht="13.5">
      <c r="B251" s="203"/>
      <c r="C251" s="204"/>
      <c r="D251" s="215" t="s">
        <v>171</v>
      </c>
      <c r="E251" s="216" t="s">
        <v>491</v>
      </c>
      <c r="F251" s="217" t="s">
        <v>492</v>
      </c>
      <c r="G251" s="204"/>
      <c r="H251" s="218">
        <v>0.68200000000000005</v>
      </c>
      <c r="I251" s="209"/>
      <c r="J251" s="204"/>
      <c r="K251" s="204"/>
      <c r="L251" s="210"/>
      <c r="M251" s="211"/>
      <c r="N251" s="212"/>
      <c r="O251" s="212"/>
      <c r="P251" s="212"/>
      <c r="Q251" s="212"/>
      <c r="R251" s="212"/>
      <c r="S251" s="212"/>
      <c r="T251" s="213"/>
      <c r="AT251" s="214" t="s">
        <v>171</v>
      </c>
      <c r="AU251" s="214" t="s">
        <v>84</v>
      </c>
      <c r="AV251" s="11" t="s">
        <v>84</v>
      </c>
      <c r="AW251" s="11" t="s">
        <v>37</v>
      </c>
      <c r="AX251" s="11" t="s">
        <v>75</v>
      </c>
      <c r="AY251" s="214" t="s">
        <v>162</v>
      </c>
    </row>
    <row r="252" spans="2:65" s="11" customFormat="1" ht="13.5">
      <c r="B252" s="203"/>
      <c r="C252" s="204"/>
      <c r="D252" s="205" t="s">
        <v>171</v>
      </c>
      <c r="E252" s="206" t="s">
        <v>493</v>
      </c>
      <c r="F252" s="207" t="s">
        <v>494</v>
      </c>
      <c r="G252" s="204"/>
      <c r="H252" s="208">
        <v>0.51500000000000001</v>
      </c>
      <c r="I252" s="209"/>
      <c r="J252" s="204"/>
      <c r="K252" s="204"/>
      <c r="L252" s="210"/>
      <c r="M252" s="211"/>
      <c r="N252" s="212"/>
      <c r="O252" s="212"/>
      <c r="P252" s="212"/>
      <c r="Q252" s="212"/>
      <c r="R252" s="212"/>
      <c r="S252" s="212"/>
      <c r="T252" s="213"/>
      <c r="AT252" s="214" t="s">
        <v>171</v>
      </c>
      <c r="AU252" s="214" t="s">
        <v>84</v>
      </c>
      <c r="AV252" s="11" t="s">
        <v>84</v>
      </c>
      <c r="AW252" s="11" t="s">
        <v>37</v>
      </c>
      <c r="AX252" s="11" t="s">
        <v>75</v>
      </c>
      <c r="AY252" s="214" t="s">
        <v>162</v>
      </c>
    </row>
    <row r="253" spans="2:65" s="1" customFormat="1" ht="22.5" customHeight="1">
      <c r="B253" s="39"/>
      <c r="C253" s="219" t="s">
        <v>495</v>
      </c>
      <c r="D253" s="219" t="s">
        <v>273</v>
      </c>
      <c r="E253" s="220" t="s">
        <v>496</v>
      </c>
      <c r="F253" s="221" t="s">
        <v>497</v>
      </c>
      <c r="G253" s="222" t="s">
        <v>241</v>
      </c>
      <c r="H253" s="223">
        <v>0.39100000000000001</v>
      </c>
      <c r="I253" s="224"/>
      <c r="J253" s="225">
        <f>ROUND(I253*H253,0)</f>
        <v>0</v>
      </c>
      <c r="K253" s="221" t="s">
        <v>169</v>
      </c>
      <c r="L253" s="226"/>
      <c r="M253" s="227" t="s">
        <v>23</v>
      </c>
      <c r="N253" s="228" t="s">
        <v>46</v>
      </c>
      <c r="O253" s="40"/>
      <c r="P253" s="200">
        <f>O253*H253</f>
        <v>0</v>
      </c>
      <c r="Q253" s="200">
        <v>1</v>
      </c>
      <c r="R253" s="200">
        <f>Q253*H253</f>
        <v>0.39100000000000001</v>
      </c>
      <c r="S253" s="200">
        <v>0</v>
      </c>
      <c r="T253" s="201">
        <f>S253*H253</f>
        <v>0</v>
      </c>
      <c r="AR253" s="22" t="s">
        <v>229</v>
      </c>
      <c r="AT253" s="22" t="s">
        <v>273</v>
      </c>
      <c r="AU253" s="22" t="s">
        <v>84</v>
      </c>
      <c r="AY253" s="22" t="s">
        <v>162</v>
      </c>
      <c r="BE253" s="202">
        <f>IF(N253="základní",J253,0)</f>
        <v>0</v>
      </c>
      <c r="BF253" s="202">
        <f>IF(N253="snížená",J253,0)</f>
        <v>0</v>
      </c>
      <c r="BG253" s="202">
        <f>IF(N253="zákl. přenesená",J253,0)</f>
        <v>0</v>
      </c>
      <c r="BH253" s="202">
        <f>IF(N253="sníž. přenesená",J253,0)</f>
        <v>0</v>
      </c>
      <c r="BI253" s="202">
        <f>IF(N253="nulová",J253,0)</f>
        <v>0</v>
      </c>
      <c r="BJ253" s="22" t="s">
        <v>10</v>
      </c>
      <c r="BK253" s="202">
        <f>ROUND(I253*H253,0)</f>
        <v>0</v>
      </c>
      <c r="BL253" s="22" t="s">
        <v>164</v>
      </c>
      <c r="BM253" s="22" t="s">
        <v>498</v>
      </c>
    </row>
    <row r="254" spans="2:65" s="11" customFormat="1" ht="13.5">
      <c r="B254" s="203"/>
      <c r="C254" s="204"/>
      <c r="D254" s="205" t="s">
        <v>171</v>
      </c>
      <c r="E254" s="206" t="s">
        <v>499</v>
      </c>
      <c r="F254" s="207" t="s">
        <v>500</v>
      </c>
      <c r="G254" s="204"/>
      <c r="H254" s="208">
        <v>0.39100000000000001</v>
      </c>
      <c r="I254" s="209"/>
      <c r="J254" s="204"/>
      <c r="K254" s="204"/>
      <c r="L254" s="210"/>
      <c r="M254" s="211"/>
      <c r="N254" s="212"/>
      <c r="O254" s="212"/>
      <c r="P254" s="212"/>
      <c r="Q254" s="212"/>
      <c r="R254" s="212"/>
      <c r="S254" s="212"/>
      <c r="T254" s="213"/>
      <c r="AT254" s="214" t="s">
        <v>171</v>
      </c>
      <c r="AU254" s="214" t="s">
        <v>84</v>
      </c>
      <c r="AV254" s="11" t="s">
        <v>84</v>
      </c>
      <c r="AW254" s="11" t="s">
        <v>37</v>
      </c>
      <c r="AX254" s="11" t="s">
        <v>75</v>
      </c>
      <c r="AY254" s="214" t="s">
        <v>162</v>
      </c>
    </row>
    <row r="255" spans="2:65" s="1" customFormat="1" ht="22.5" customHeight="1">
      <c r="B255" s="39"/>
      <c r="C255" s="219" t="s">
        <v>501</v>
      </c>
      <c r="D255" s="219" t="s">
        <v>273</v>
      </c>
      <c r="E255" s="220" t="s">
        <v>502</v>
      </c>
      <c r="F255" s="221" t="s">
        <v>503</v>
      </c>
      <c r="G255" s="222" t="s">
        <v>241</v>
      </c>
      <c r="H255" s="223">
        <v>0.73599999999999999</v>
      </c>
      <c r="I255" s="224"/>
      <c r="J255" s="225">
        <f>ROUND(I255*H255,0)</f>
        <v>0</v>
      </c>
      <c r="K255" s="221" t="s">
        <v>169</v>
      </c>
      <c r="L255" s="226"/>
      <c r="M255" s="227" t="s">
        <v>23</v>
      </c>
      <c r="N255" s="228" t="s">
        <v>46</v>
      </c>
      <c r="O255" s="40"/>
      <c r="P255" s="200">
        <f>O255*H255</f>
        <v>0</v>
      </c>
      <c r="Q255" s="200">
        <v>1</v>
      </c>
      <c r="R255" s="200">
        <f>Q255*H255</f>
        <v>0.73599999999999999</v>
      </c>
      <c r="S255" s="200">
        <v>0</v>
      </c>
      <c r="T255" s="201">
        <f>S255*H255</f>
        <v>0</v>
      </c>
      <c r="AR255" s="22" t="s">
        <v>229</v>
      </c>
      <c r="AT255" s="22" t="s">
        <v>273</v>
      </c>
      <c r="AU255" s="22" t="s">
        <v>84</v>
      </c>
      <c r="AY255" s="22" t="s">
        <v>162</v>
      </c>
      <c r="BE255" s="202">
        <f>IF(N255="základní",J255,0)</f>
        <v>0</v>
      </c>
      <c r="BF255" s="202">
        <f>IF(N255="snížená",J255,0)</f>
        <v>0</v>
      </c>
      <c r="BG255" s="202">
        <f>IF(N255="zákl. přenesená",J255,0)</f>
        <v>0</v>
      </c>
      <c r="BH255" s="202">
        <f>IF(N255="sníž. přenesená",J255,0)</f>
        <v>0</v>
      </c>
      <c r="BI255" s="202">
        <f>IF(N255="nulová",J255,0)</f>
        <v>0</v>
      </c>
      <c r="BJ255" s="22" t="s">
        <v>10</v>
      </c>
      <c r="BK255" s="202">
        <f>ROUND(I255*H255,0)</f>
        <v>0</v>
      </c>
      <c r="BL255" s="22" t="s">
        <v>164</v>
      </c>
      <c r="BM255" s="22" t="s">
        <v>504</v>
      </c>
    </row>
    <row r="256" spans="2:65" s="11" customFormat="1" ht="13.5">
      <c r="B256" s="203"/>
      <c r="C256" s="204"/>
      <c r="D256" s="205" t="s">
        <v>171</v>
      </c>
      <c r="E256" s="206" t="s">
        <v>505</v>
      </c>
      <c r="F256" s="207" t="s">
        <v>506</v>
      </c>
      <c r="G256" s="204"/>
      <c r="H256" s="208">
        <v>0.73599999999999999</v>
      </c>
      <c r="I256" s="209"/>
      <c r="J256" s="204"/>
      <c r="K256" s="204"/>
      <c r="L256" s="210"/>
      <c r="M256" s="211"/>
      <c r="N256" s="212"/>
      <c r="O256" s="212"/>
      <c r="P256" s="212"/>
      <c r="Q256" s="212"/>
      <c r="R256" s="212"/>
      <c r="S256" s="212"/>
      <c r="T256" s="213"/>
      <c r="AT256" s="214" t="s">
        <v>171</v>
      </c>
      <c r="AU256" s="214" t="s">
        <v>84</v>
      </c>
      <c r="AV256" s="11" t="s">
        <v>84</v>
      </c>
      <c r="AW256" s="11" t="s">
        <v>37</v>
      </c>
      <c r="AX256" s="11" t="s">
        <v>75</v>
      </c>
      <c r="AY256" s="214" t="s">
        <v>162</v>
      </c>
    </row>
    <row r="257" spans="2:65" s="1" customFormat="1" ht="22.5" customHeight="1">
      <c r="B257" s="39"/>
      <c r="C257" s="219" t="s">
        <v>507</v>
      </c>
      <c r="D257" s="219" t="s">
        <v>273</v>
      </c>
      <c r="E257" s="220" t="s">
        <v>508</v>
      </c>
      <c r="F257" s="221" t="s">
        <v>509</v>
      </c>
      <c r="G257" s="222" t="s">
        <v>241</v>
      </c>
      <c r="H257" s="223">
        <v>0.55600000000000005</v>
      </c>
      <c r="I257" s="224"/>
      <c r="J257" s="225">
        <f>ROUND(I257*H257,0)</f>
        <v>0</v>
      </c>
      <c r="K257" s="221" t="s">
        <v>169</v>
      </c>
      <c r="L257" s="226"/>
      <c r="M257" s="227" t="s">
        <v>23</v>
      </c>
      <c r="N257" s="228" t="s">
        <v>46</v>
      </c>
      <c r="O257" s="40"/>
      <c r="P257" s="200">
        <f>O257*H257</f>
        <v>0</v>
      </c>
      <c r="Q257" s="200">
        <v>1</v>
      </c>
      <c r="R257" s="200">
        <f>Q257*H257</f>
        <v>0.55600000000000005</v>
      </c>
      <c r="S257" s="200">
        <v>0</v>
      </c>
      <c r="T257" s="201">
        <f>S257*H257</f>
        <v>0</v>
      </c>
      <c r="AR257" s="22" t="s">
        <v>229</v>
      </c>
      <c r="AT257" s="22" t="s">
        <v>273</v>
      </c>
      <c r="AU257" s="22" t="s">
        <v>84</v>
      </c>
      <c r="AY257" s="22" t="s">
        <v>162</v>
      </c>
      <c r="BE257" s="202">
        <f>IF(N257="základní",J257,0)</f>
        <v>0</v>
      </c>
      <c r="BF257" s="202">
        <f>IF(N257="snížená",J257,0)</f>
        <v>0</v>
      </c>
      <c r="BG257" s="202">
        <f>IF(N257="zákl. přenesená",J257,0)</f>
        <v>0</v>
      </c>
      <c r="BH257" s="202">
        <f>IF(N257="sníž. přenesená",J257,0)</f>
        <v>0</v>
      </c>
      <c r="BI257" s="202">
        <f>IF(N257="nulová",J257,0)</f>
        <v>0</v>
      </c>
      <c r="BJ257" s="22" t="s">
        <v>10</v>
      </c>
      <c r="BK257" s="202">
        <f>ROUND(I257*H257,0)</f>
        <v>0</v>
      </c>
      <c r="BL257" s="22" t="s">
        <v>164</v>
      </c>
      <c r="BM257" s="22" t="s">
        <v>510</v>
      </c>
    </row>
    <row r="258" spans="2:65" s="11" customFormat="1" ht="13.5">
      <c r="B258" s="203"/>
      <c r="C258" s="204"/>
      <c r="D258" s="205" t="s">
        <v>171</v>
      </c>
      <c r="E258" s="206" t="s">
        <v>511</v>
      </c>
      <c r="F258" s="207" t="s">
        <v>512</v>
      </c>
      <c r="G258" s="204"/>
      <c r="H258" s="208">
        <v>0.55600000000000005</v>
      </c>
      <c r="I258" s="209"/>
      <c r="J258" s="204"/>
      <c r="K258" s="204"/>
      <c r="L258" s="210"/>
      <c r="M258" s="211"/>
      <c r="N258" s="212"/>
      <c r="O258" s="212"/>
      <c r="P258" s="212"/>
      <c r="Q258" s="212"/>
      <c r="R258" s="212"/>
      <c r="S258" s="212"/>
      <c r="T258" s="213"/>
      <c r="AT258" s="214" t="s">
        <v>171</v>
      </c>
      <c r="AU258" s="214" t="s">
        <v>84</v>
      </c>
      <c r="AV258" s="11" t="s">
        <v>84</v>
      </c>
      <c r="AW258" s="11" t="s">
        <v>37</v>
      </c>
      <c r="AX258" s="11" t="s">
        <v>75</v>
      </c>
      <c r="AY258" s="214" t="s">
        <v>162</v>
      </c>
    </row>
    <row r="259" spans="2:65" s="1" customFormat="1" ht="22.5" customHeight="1">
      <c r="B259" s="39"/>
      <c r="C259" s="219" t="s">
        <v>513</v>
      </c>
      <c r="D259" s="219" t="s">
        <v>273</v>
      </c>
      <c r="E259" s="220" t="s">
        <v>514</v>
      </c>
      <c r="F259" s="221" t="s">
        <v>515</v>
      </c>
      <c r="G259" s="222" t="s">
        <v>241</v>
      </c>
      <c r="H259" s="223">
        <v>0.50900000000000001</v>
      </c>
      <c r="I259" s="224"/>
      <c r="J259" s="225">
        <f>ROUND(I259*H259,0)</f>
        <v>0</v>
      </c>
      <c r="K259" s="221" t="s">
        <v>169</v>
      </c>
      <c r="L259" s="226"/>
      <c r="M259" s="227" t="s">
        <v>23</v>
      </c>
      <c r="N259" s="228" t="s">
        <v>46</v>
      </c>
      <c r="O259" s="40"/>
      <c r="P259" s="200">
        <f>O259*H259</f>
        <v>0</v>
      </c>
      <c r="Q259" s="200">
        <v>1</v>
      </c>
      <c r="R259" s="200">
        <f>Q259*H259</f>
        <v>0.50900000000000001</v>
      </c>
      <c r="S259" s="200">
        <v>0</v>
      </c>
      <c r="T259" s="201">
        <f>S259*H259</f>
        <v>0</v>
      </c>
      <c r="AR259" s="22" t="s">
        <v>229</v>
      </c>
      <c r="AT259" s="22" t="s">
        <v>273</v>
      </c>
      <c r="AU259" s="22" t="s">
        <v>84</v>
      </c>
      <c r="AY259" s="22" t="s">
        <v>162</v>
      </c>
      <c r="BE259" s="202">
        <f>IF(N259="základní",J259,0)</f>
        <v>0</v>
      </c>
      <c r="BF259" s="202">
        <f>IF(N259="snížená",J259,0)</f>
        <v>0</v>
      </c>
      <c r="BG259" s="202">
        <f>IF(N259="zákl. přenesená",J259,0)</f>
        <v>0</v>
      </c>
      <c r="BH259" s="202">
        <f>IF(N259="sníž. přenesená",J259,0)</f>
        <v>0</v>
      </c>
      <c r="BI259" s="202">
        <f>IF(N259="nulová",J259,0)</f>
        <v>0</v>
      </c>
      <c r="BJ259" s="22" t="s">
        <v>10</v>
      </c>
      <c r="BK259" s="202">
        <f>ROUND(I259*H259,0)</f>
        <v>0</v>
      </c>
      <c r="BL259" s="22" t="s">
        <v>164</v>
      </c>
      <c r="BM259" s="22" t="s">
        <v>516</v>
      </c>
    </row>
    <row r="260" spans="2:65" s="11" customFormat="1" ht="13.5">
      <c r="B260" s="203"/>
      <c r="C260" s="204"/>
      <c r="D260" s="205" t="s">
        <v>171</v>
      </c>
      <c r="E260" s="206" t="s">
        <v>23</v>
      </c>
      <c r="F260" s="207" t="s">
        <v>517</v>
      </c>
      <c r="G260" s="204"/>
      <c r="H260" s="208">
        <v>0.50900000000000001</v>
      </c>
      <c r="I260" s="209"/>
      <c r="J260" s="204"/>
      <c r="K260" s="204"/>
      <c r="L260" s="210"/>
      <c r="M260" s="211"/>
      <c r="N260" s="212"/>
      <c r="O260" s="212"/>
      <c r="P260" s="212"/>
      <c r="Q260" s="212"/>
      <c r="R260" s="212"/>
      <c r="S260" s="212"/>
      <c r="T260" s="213"/>
      <c r="AT260" s="214" t="s">
        <v>171</v>
      </c>
      <c r="AU260" s="214" t="s">
        <v>84</v>
      </c>
      <c r="AV260" s="11" t="s">
        <v>84</v>
      </c>
      <c r="AW260" s="11" t="s">
        <v>37</v>
      </c>
      <c r="AX260" s="11" t="s">
        <v>75</v>
      </c>
      <c r="AY260" s="214" t="s">
        <v>162</v>
      </c>
    </row>
    <row r="261" spans="2:65" s="1" customFormat="1" ht="22.5" customHeight="1">
      <c r="B261" s="39"/>
      <c r="C261" s="191" t="s">
        <v>518</v>
      </c>
      <c r="D261" s="191" t="s">
        <v>165</v>
      </c>
      <c r="E261" s="192" t="s">
        <v>519</v>
      </c>
      <c r="F261" s="193" t="s">
        <v>520</v>
      </c>
      <c r="G261" s="194" t="s">
        <v>241</v>
      </c>
      <c r="H261" s="195">
        <v>8.7999999999999995E-2</v>
      </c>
      <c r="I261" s="196"/>
      <c r="J261" s="197">
        <f>ROUND(I261*H261,0)</f>
        <v>0</v>
      </c>
      <c r="K261" s="193" t="s">
        <v>169</v>
      </c>
      <c r="L261" s="59"/>
      <c r="M261" s="198" t="s">
        <v>23</v>
      </c>
      <c r="N261" s="199" t="s">
        <v>46</v>
      </c>
      <c r="O261" s="40"/>
      <c r="P261" s="200">
        <f>O261*H261</f>
        <v>0</v>
      </c>
      <c r="Q261" s="200">
        <v>1.0900000000000001</v>
      </c>
      <c r="R261" s="200">
        <f>Q261*H261</f>
        <v>9.5920000000000005E-2</v>
      </c>
      <c r="S261" s="200">
        <v>0</v>
      </c>
      <c r="T261" s="201">
        <f>S261*H261</f>
        <v>0</v>
      </c>
      <c r="AR261" s="22" t="s">
        <v>164</v>
      </c>
      <c r="AT261" s="22" t="s">
        <v>165</v>
      </c>
      <c r="AU261" s="22" t="s">
        <v>84</v>
      </c>
      <c r="AY261" s="22" t="s">
        <v>162</v>
      </c>
      <c r="BE261" s="202">
        <f>IF(N261="základní",J261,0)</f>
        <v>0</v>
      </c>
      <c r="BF261" s="202">
        <f>IF(N261="snížená",J261,0)</f>
        <v>0</v>
      </c>
      <c r="BG261" s="202">
        <f>IF(N261="zákl. přenesená",J261,0)</f>
        <v>0</v>
      </c>
      <c r="BH261" s="202">
        <f>IF(N261="sníž. přenesená",J261,0)</f>
        <v>0</v>
      </c>
      <c r="BI261" s="202">
        <f>IF(N261="nulová",J261,0)</f>
        <v>0</v>
      </c>
      <c r="BJ261" s="22" t="s">
        <v>10</v>
      </c>
      <c r="BK261" s="202">
        <f>ROUND(I261*H261,0)</f>
        <v>0</v>
      </c>
      <c r="BL261" s="22" t="s">
        <v>164</v>
      </c>
      <c r="BM261" s="22" t="s">
        <v>521</v>
      </c>
    </row>
    <row r="262" spans="2:65" s="11" customFormat="1" ht="13.5">
      <c r="B262" s="203"/>
      <c r="C262" s="204"/>
      <c r="D262" s="205" t="s">
        <v>171</v>
      </c>
      <c r="E262" s="206" t="s">
        <v>522</v>
      </c>
      <c r="F262" s="207" t="s">
        <v>523</v>
      </c>
      <c r="G262" s="204"/>
      <c r="H262" s="208">
        <v>8.7999999999999995E-2</v>
      </c>
      <c r="I262" s="209"/>
      <c r="J262" s="204"/>
      <c r="K262" s="204"/>
      <c r="L262" s="210"/>
      <c r="M262" s="211"/>
      <c r="N262" s="212"/>
      <c r="O262" s="212"/>
      <c r="P262" s="212"/>
      <c r="Q262" s="212"/>
      <c r="R262" s="212"/>
      <c r="S262" s="212"/>
      <c r="T262" s="213"/>
      <c r="AT262" s="214" t="s">
        <v>171</v>
      </c>
      <c r="AU262" s="214" t="s">
        <v>84</v>
      </c>
      <c r="AV262" s="11" t="s">
        <v>84</v>
      </c>
      <c r="AW262" s="11" t="s">
        <v>37</v>
      </c>
      <c r="AX262" s="11" t="s">
        <v>75</v>
      </c>
      <c r="AY262" s="214" t="s">
        <v>162</v>
      </c>
    </row>
    <row r="263" spans="2:65" s="1" customFormat="1" ht="22.5" customHeight="1">
      <c r="B263" s="39"/>
      <c r="C263" s="191" t="s">
        <v>524</v>
      </c>
      <c r="D263" s="191" t="s">
        <v>165</v>
      </c>
      <c r="E263" s="192" t="s">
        <v>525</v>
      </c>
      <c r="F263" s="193" t="s">
        <v>526</v>
      </c>
      <c r="G263" s="194" t="s">
        <v>254</v>
      </c>
      <c r="H263" s="195">
        <v>7.72</v>
      </c>
      <c r="I263" s="196"/>
      <c r="J263" s="197">
        <f>ROUND(I263*H263,0)</f>
        <v>0</v>
      </c>
      <c r="K263" s="193" t="s">
        <v>169</v>
      </c>
      <c r="L263" s="59"/>
      <c r="M263" s="198" t="s">
        <v>23</v>
      </c>
      <c r="N263" s="199" t="s">
        <v>46</v>
      </c>
      <c r="O263" s="40"/>
      <c r="P263" s="200">
        <f>O263*H263</f>
        <v>0</v>
      </c>
      <c r="Q263" s="200">
        <v>4.795E-2</v>
      </c>
      <c r="R263" s="200">
        <f>Q263*H263</f>
        <v>0.370174</v>
      </c>
      <c r="S263" s="200">
        <v>0</v>
      </c>
      <c r="T263" s="201">
        <f>S263*H263</f>
        <v>0</v>
      </c>
      <c r="AR263" s="22" t="s">
        <v>164</v>
      </c>
      <c r="AT263" s="22" t="s">
        <v>165</v>
      </c>
      <c r="AU263" s="22" t="s">
        <v>84</v>
      </c>
      <c r="AY263" s="22" t="s">
        <v>162</v>
      </c>
      <c r="BE263" s="202">
        <f>IF(N263="základní",J263,0)</f>
        <v>0</v>
      </c>
      <c r="BF263" s="202">
        <f>IF(N263="snížená",J263,0)</f>
        <v>0</v>
      </c>
      <c r="BG263" s="202">
        <f>IF(N263="zákl. přenesená",J263,0)</f>
        <v>0</v>
      </c>
      <c r="BH263" s="202">
        <f>IF(N263="sníž. přenesená",J263,0)</f>
        <v>0</v>
      </c>
      <c r="BI263" s="202">
        <f>IF(N263="nulová",J263,0)</f>
        <v>0</v>
      </c>
      <c r="BJ263" s="22" t="s">
        <v>10</v>
      </c>
      <c r="BK263" s="202">
        <f>ROUND(I263*H263,0)</f>
        <v>0</v>
      </c>
      <c r="BL263" s="22" t="s">
        <v>164</v>
      </c>
      <c r="BM263" s="22" t="s">
        <v>527</v>
      </c>
    </row>
    <row r="264" spans="2:65" s="11" customFormat="1" ht="13.5">
      <c r="B264" s="203"/>
      <c r="C264" s="204"/>
      <c r="D264" s="205" t="s">
        <v>171</v>
      </c>
      <c r="E264" s="206" t="s">
        <v>528</v>
      </c>
      <c r="F264" s="207" t="s">
        <v>529</v>
      </c>
      <c r="G264" s="204"/>
      <c r="H264" s="208">
        <v>7.72</v>
      </c>
      <c r="I264" s="209"/>
      <c r="J264" s="204"/>
      <c r="K264" s="204"/>
      <c r="L264" s="210"/>
      <c r="M264" s="211"/>
      <c r="N264" s="212"/>
      <c r="O264" s="212"/>
      <c r="P264" s="212"/>
      <c r="Q264" s="212"/>
      <c r="R264" s="212"/>
      <c r="S264" s="212"/>
      <c r="T264" s="213"/>
      <c r="AT264" s="214" t="s">
        <v>171</v>
      </c>
      <c r="AU264" s="214" t="s">
        <v>84</v>
      </c>
      <c r="AV264" s="11" t="s">
        <v>84</v>
      </c>
      <c r="AW264" s="11" t="s">
        <v>37</v>
      </c>
      <c r="AX264" s="11" t="s">
        <v>75</v>
      </c>
      <c r="AY264" s="214" t="s">
        <v>162</v>
      </c>
    </row>
    <row r="265" spans="2:65" s="1" customFormat="1" ht="22.5" customHeight="1">
      <c r="B265" s="39"/>
      <c r="C265" s="191" t="s">
        <v>530</v>
      </c>
      <c r="D265" s="191" t="s">
        <v>165</v>
      </c>
      <c r="E265" s="192" t="s">
        <v>531</v>
      </c>
      <c r="F265" s="193" t="s">
        <v>532</v>
      </c>
      <c r="G265" s="194" t="s">
        <v>168</v>
      </c>
      <c r="H265" s="195">
        <v>6.42</v>
      </c>
      <c r="I265" s="196"/>
      <c r="J265" s="197">
        <f>ROUND(I265*H265,0)</f>
        <v>0</v>
      </c>
      <c r="K265" s="193" t="s">
        <v>169</v>
      </c>
      <c r="L265" s="59"/>
      <c r="M265" s="198" t="s">
        <v>23</v>
      </c>
      <c r="N265" s="199" t="s">
        <v>46</v>
      </c>
      <c r="O265" s="40"/>
      <c r="P265" s="200">
        <f>O265*H265</f>
        <v>0</v>
      </c>
      <c r="Q265" s="200">
        <v>2.45329</v>
      </c>
      <c r="R265" s="200">
        <f>Q265*H265</f>
        <v>15.750121800000001</v>
      </c>
      <c r="S265" s="200">
        <v>0</v>
      </c>
      <c r="T265" s="201">
        <f>S265*H265</f>
        <v>0</v>
      </c>
      <c r="AR265" s="22" t="s">
        <v>164</v>
      </c>
      <c r="AT265" s="22" t="s">
        <v>165</v>
      </c>
      <c r="AU265" s="22" t="s">
        <v>84</v>
      </c>
      <c r="AY265" s="22" t="s">
        <v>162</v>
      </c>
      <c r="BE265" s="202">
        <f>IF(N265="základní",J265,0)</f>
        <v>0</v>
      </c>
      <c r="BF265" s="202">
        <f>IF(N265="snížená",J265,0)</f>
        <v>0</v>
      </c>
      <c r="BG265" s="202">
        <f>IF(N265="zákl. přenesená",J265,0)</f>
        <v>0</v>
      </c>
      <c r="BH265" s="202">
        <f>IF(N265="sníž. přenesená",J265,0)</f>
        <v>0</v>
      </c>
      <c r="BI265" s="202">
        <f>IF(N265="nulová",J265,0)</f>
        <v>0</v>
      </c>
      <c r="BJ265" s="22" t="s">
        <v>10</v>
      </c>
      <c r="BK265" s="202">
        <f>ROUND(I265*H265,0)</f>
        <v>0</v>
      </c>
      <c r="BL265" s="22" t="s">
        <v>164</v>
      </c>
      <c r="BM265" s="22" t="s">
        <v>533</v>
      </c>
    </row>
    <row r="266" spans="2:65" s="11" customFormat="1" ht="40.5">
      <c r="B266" s="203"/>
      <c r="C266" s="204"/>
      <c r="D266" s="215" t="s">
        <v>171</v>
      </c>
      <c r="E266" s="216" t="s">
        <v>534</v>
      </c>
      <c r="F266" s="217" t="s">
        <v>535</v>
      </c>
      <c r="G266" s="204"/>
      <c r="H266" s="218">
        <v>3.6739999999999999</v>
      </c>
      <c r="I266" s="209"/>
      <c r="J266" s="204"/>
      <c r="K266" s="204"/>
      <c r="L266" s="210"/>
      <c r="M266" s="211"/>
      <c r="N266" s="212"/>
      <c r="O266" s="212"/>
      <c r="P266" s="212"/>
      <c r="Q266" s="212"/>
      <c r="R266" s="212"/>
      <c r="S266" s="212"/>
      <c r="T266" s="213"/>
      <c r="AT266" s="214" t="s">
        <v>171</v>
      </c>
      <c r="AU266" s="214" t="s">
        <v>84</v>
      </c>
      <c r="AV266" s="11" t="s">
        <v>84</v>
      </c>
      <c r="AW266" s="11" t="s">
        <v>37</v>
      </c>
      <c r="AX266" s="11" t="s">
        <v>75</v>
      </c>
      <c r="AY266" s="214" t="s">
        <v>162</v>
      </c>
    </row>
    <row r="267" spans="2:65" s="11" customFormat="1" ht="27">
      <c r="B267" s="203"/>
      <c r="C267" s="204"/>
      <c r="D267" s="215" t="s">
        <v>171</v>
      </c>
      <c r="E267" s="216" t="s">
        <v>536</v>
      </c>
      <c r="F267" s="217" t="s">
        <v>537</v>
      </c>
      <c r="G267" s="204"/>
      <c r="H267" s="218">
        <v>2.4580000000000002</v>
      </c>
      <c r="I267" s="209"/>
      <c r="J267" s="204"/>
      <c r="K267" s="204"/>
      <c r="L267" s="210"/>
      <c r="M267" s="211"/>
      <c r="N267" s="212"/>
      <c r="O267" s="212"/>
      <c r="P267" s="212"/>
      <c r="Q267" s="212"/>
      <c r="R267" s="212"/>
      <c r="S267" s="212"/>
      <c r="T267" s="213"/>
      <c r="AT267" s="214" t="s">
        <v>171</v>
      </c>
      <c r="AU267" s="214" t="s">
        <v>84</v>
      </c>
      <c r="AV267" s="11" t="s">
        <v>84</v>
      </c>
      <c r="AW267" s="11" t="s">
        <v>37</v>
      </c>
      <c r="AX267" s="11" t="s">
        <v>75</v>
      </c>
      <c r="AY267" s="214" t="s">
        <v>162</v>
      </c>
    </row>
    <row r="268" spans="2:65" s="11" customFormat="1" ht="13.5">
      <c r="B268" s="203"/>
      <c r="C268" s="204"/>
      <c r="D268" s="205" t="s">
        <v>171</v>
      </c>
      <c r="E268" s="206" t="s">
        <v>23</v>
      </c>
      <c r="F268" s="207" t="s">
        <v>538</v>
      </c>
      <c r="G268" s="204"/>
      <c r="H268" s="208">
        <v>0.28799999999999998</v>
      </c>
      <c r="I268" s="209"/>
      <c r="J268" s="204"/>
      <c r="K268" s="204"/>
      <c r="L268" s="210"/>
      <c r="M268" s="211"/>
      <c r="N268" s="212"/>
      <c r="O268" s="212"/>
      <c r="P268" s="212"/>
      <c r="Q268" s="212"/>
      <c r="R268" s="212"/>
      <c r="S268" s="212"/>
      <c r="T268" s="213"/>
      <c r="AT268" s="214" t="s">
        <v>171</v>
      </c>
      <c r="AU268" s="214" t="s">
        <v>84</v>
      </c>
      <c r="AV268" s="11" t="s">
        <v>84</v>
      </c>
      <c r="AW268" s="11" t="s">
        <v>37</v>
      </c>
      <c r="AX268" s="11" t="s">
        <v>75</v>
      </c>
      <c r="AY268" s="214" t="s">
        <v>162</v>
      </c>
    </row>
    <row r="269" spans="2:65" s="1" customFormat="1" ht="22.5" customHeight="1">
      <c r="B269" s="39"/>
      <c r="C269" s="191" t="s">
        <v>539</v>
      </c>
      <c r="D269" s="191" t="s">
        <v>165</v>
      </c>
      <c r="E269" s="192" t="s">
        <v>540</v>
      </c>
      <c r="F269" s="193" t="s">
        <v>541</v>
      </c>
      <c r="G269" s="194" t="s">
        <v>254</v>
      </c>
      <c r="H269" s="195">
        <v>62.363</v>
      </c>
      <c r="I269" s="196"/>
      <c r="J269" s="197">
        <f>ROUND(I269*H269,0)</f>
        <v>0</v>
      </c>
      <c r="K269" s="193" t="s">
        <v>169</v>
      </c>
      <c r="L269" s="59"/>
      <c r="M269" s="198" t="s">
        <v>23</v>
      </c>
      <c r="N269" s="199" t="s">
        <v>46</v>
      </c>
      <c r="O269" s="40"/>
      <c r="P269" s="200">
        <f>O269*H269</f>
        <v>0</v>
      </c>
      <c r="Q269" s="200">
        <v>2.5100000000000001E-3</v>
      </c>
      <c r="R269" s="200">
        <f>Q269*H269</f>
        <v>0.15653112999999999</v>
      </c>
      <c r="S269" s="200">
        <v>0</v>
      </c>
      <c r="T269" s="201">
        <f>S269*H269</f>
        <v>0</v>
      </c>
      <c r="AR269" s="22" t="s">
        <v>164</v>
      </c>
      <c r="AT269" s="22" t="s">
        <v>165</v>
      </c>
      <c r="AU269" s="22" t="s">
        <v>84</v>
      </c>
      <c r="AY269" s="22" t="s">
        <v>162</v>
      </c>
      <c r="BE269" s="202">
        <f>IF(N269="základní",J269,0)</f>
        <v>0</v>
      </c>
      <c r="BF269" s="202">
        <f>IF(N269="snížená",J269,0)</f>
        <v>0</v>
      </c>
      <c r="BG269" s="202">
        <f>IF(N269="zákl. přenesená",J269,0)</f>
        <v>0</v>
      </c>
      <c r="BH269" s="202">
        <f>IF(N269="sníž. přenesená",J269,0)</f>
        <v>0</v>
      </c>
      <c r="BI269" s="202">
        <f>IF(N269="nulová",J269,0)</f>
        <v>0</v>
      </c>
      <c r="BJ269" s="22" t="s">
        <v>10</v>
      </c>
      <c r="BK269" s="202">
        <f>ROUND(I269*H269,0)</f>
        <v>0</v>
      </c>
      <c r="BL269" s="22" t="s">
        <v>164</v>
      </c>
      <c r="BM269" s="22" t="s">
        <v>542</v>
      </c>
    </row>
    <row r="270" spans="2:65" s="11" customFormat="1" ht="40.5">
      <c r="B270" s="203"/>
      <c r="C270" s="204"/>
      <c r="D270" s="215" t="s">
        <v>171</v>
      </c>
      <c r="E270" s="216" t="s">
        <v>543</v>
      </c>
      <c r="F270" s="217" t="s">
        <v>544</v>
      </c>
      <c r="G270" s="204"/>
      <c r="H270" s="218">
        <v>36.738999999999997</v>
      </c>
      <c r="I270" s="209"/>
      <c r="J270" s="204"/>
      <c r="K270" s="204"/>
      <c r="L270" s="210"/>
      <c r="M270" s="211"/>
      <c r="N270" s="212"/>
      <c r="O270" s="212"/>
      <c r="P270" s="212"/>
      <c r="Q270" s="212"/>
      <c r="R270" s="212"/>
      <c r="S270" s="212"/>
      <c r="T270" s="213"/>
      <c r="AT270" s="214" t="s">
        <v>171</v>
      </c>
      <c r="AU270" s="214" t="s">
        <v>84</v>
      </c>
      <c r="AV270" s="11" t="s">
        <v>84</v>
      </c>
      <c r="AW270" s="11" t="s">
        <v>37</v>
      </c>
      <c r="AX270" s="11" t="s">
        <v>75</v>
      </c>
      <c r="AY270" s="214" t="s">
        <v>162</v>
      </c>
    </row>
    <row r="271" spans="2:65" s="11" customFormat="1" ht="27">
      <c r="B271" s="203"/>
      <c r="C271" s="204"/>
      <c r="D271" s="215" t="s">
        <v>171</v>
      </c>
      <c r="E271" s="216" t="s">
        <v>545</v>
      </c>
      <c r="F271" s="217" t="s">
        <v>546</v>
      </c>
      <c r="G271" s="204"/>
      <c r="H271" s="218">
        <v>23.224</v>
      </c>
      <c r="I271" s="209"/>
      <c r="J271" s="204"/>
      <c r="K271" s="204"/>
      <c r="L271" s="210"/>
      <c r="M271" s="211"/>
      <c r="N271" s="212"/>
      <c r="O271" s="212"/>
      <c r="P271" s="212"/>
      <c r="Q271" s="212"/>
      <c r="R271" s="212"/>
      <c r="S271" s="212"/>
      <c r="T271" s="213"/>
      <c r="AT271" s="214" t="s">
        <v>171</v>
      </c>
      <c r="AU271" s="214" t="s">
        <v>84</v>
      </c>
      <c r="AV271" s="11" t="s">
        <v>84</v>
      </c>
      <c r="AW271" s="11" t="s">
        <v>37</v>
      </c>
      <c r="AX271" s="11" t="s">
        <v>75</v>
      </c>
      <c r="AY271" s="214" t="s">
        <v>162</v>
      </c>
    </row>
    <row r="272" spans="2:65" s="11" customFormat="1" ht="13.5">
      <c r="B272" s="203"/>
      <c r="C272" s="204"/>
      <c r="D272" s="205" t="s">
        <v>171</v>
      </c>
      <c r="E272" s="206" t="s">
        <v>23</v>
      </c>
      <c r="F272" s="207" t="s">
        <v>547</v>
      </c>
      <c r="G272" s="204"/>
      <c r="H272" s="208">
        <v>2.4</v>
      </c>
      <c r="I272" s="209"/>
      <c r="J272" s="204"/>
      <c r="K272" s="204"/>
      <c r="L272" s="210"/>
      <c r="M272" s="211"/>
      <c r="N272" s="212"/>
      <c r="O272" s="212"/>
      <c r="P272" s="212"/>
      <c r="Q272" s="212"/>
      <c r="R272" s="212"/>
      <c r="S272" s="212"/>
      <c r="T272" s="213"/>
      <c r="AT272" s="214" t="s">
        <v>171</v>
      </c>
      <c r="AU272" s="214" t="s">
        <v>84</v>
      </c>
      <c r="AV272" s="11" t="s">
        <v>84</v>
      </c>
      <c r="AW272" s="11" t="s">
        <v>37</v>
      </c>
      <c r="AX272" s="11" t="s">
        <v>75</v>
      </c>
      <c r="AY272" s="214" t="s">
        <v>162</v>
      </c>
    </row>
    <row r="273" spans="2:65" s="1" customFormat="1" ht="22.5" customHeight="1">
      <c r="B273" s="39"/>
      <c r="C273" s="191" t="s">
        <v>548</v>
      </c>
      <c r="D273" s="191" t="s">
        <v>165</v>
      </c>
      <c r="E273" s="192" t="s">
        <v>549</v>
      </c>
      <c r="F273" s="193" t="s">
        <v>550</v>
      </c>
      <c r="G273" s="194" t="s">
        <v>254</v>
      </c>
      <c r="H273" s="195">
        <v>62.363</v>
      </c>
      <c r="I273" s="196"/>
      <c r="J273" s="197">
        <f>ROUND(I273*H273,0)</f>
        <v>0</v>
      </c>
      <c r="K273" s="193" t="s">
        <v>169</v>
      </c>
      <c r="L273" s="59"/>
      <c r="M273" s="198" t="s">
        <v>23</v>
      </c>
      <c r="N273" s="199" t="s">
        <v>46</v>
      </c>
      <c r="O273" s="40"/>
      <c r="P273" s="200">
        <f>O273*H273</f>
        <v>0</v>
      </c>
      <c r="Q273" s="200">
        <v>0</v>
      </c>
      <c r="R273" s="200">
        <f>Q273*H273</f>
        <v>0</v>
      </c>
      <c r="S273" s="200">
        <v>0</v>
      </c>
      <c r="T273" s="201">
        <f>S273*H273</f>
        <v>0</v>
      </c>
      <c r="AR273" s="22" t="s">
        <v>164</v>
      </c>
      <c r="AT273" s="22" t="s">
        <v>165</v>
      </c>
      <c r="AU273" s="22" t="s">
        <v>84</v>
      </c>
      <c r="AY273" s="22" t="s">
        <v>162</v>
      </c>
      <c r="BE273" s="202">
        <f>IF(N273="základní",J273,0)</f>
        <v>0</v>
      </c>
      <c r="BF273" s="202">
        <f>IF(N273="snížená",J273,0)</f>
        <v>0</v>
      </c>
      <c r="BG273" s="202">
        <f>IF(N273="zákl. přenesená",J273,0)</f>
        <v>0</v>
      </c>
      <c r="BH273" s="202">
        <f>IF(N273="sníž. přenesená",J273,0)</f>
        <v>0</v>
      </c>
      <c r="BI273" s="202">
        <f>IF(N273="nulová",J273,0)</f>
        <v>0</v>
      </c>
      <c r="BJ273" s="22" t="s">
        <v>10</v>
      </c>
      <c r="BK273" s="202">
        <f>ROUND(I273*H273,0)</f>
        <v>0</v>
      </c>
      <c r="BL273" s="22" t="s">
        <v>164</v>
      </c>
      <c r="BM273" s="22" t="s">
        <v>551</v>
      </c>
    </row>
    <row r="274" spans="2:65" s="1" customFormat="1" ht="22.5" customHeight="1">
      <c r="B274" s="39"/>
      <c r="C274" s="191" t="s">
        <v>552</v>
      </c>
      <c r="D274" s="191" t="s">
        <v>165</v>
      </c>
      <c r="E274" s="192" t="s">
        <v>553</v>
      </c>
      <c r="F274" s="193" t="s">
        <v>554</v>
      </c>
      <c r="G274" s="194" t="s">
        <v>241</v>
      </c>
      <c r="H274" s="195">
        <v>0.57799999999999996</v>
      </c>
      <c r="I274" s="196"/>
      <c r="J274" s="197">
        <f>ROUND(I274*H274,0)</f>
        <v>0</v>
      </c>
      <c r="K274" s="193" t="s">
        <v>169</v>
      </c>
      <c r="L274" s="59"/>
      <c r="M274" s="198" t="s">
        <v>23</v>
      </c>
      <c r="N274" s="199" t="s">
        <v>46</v>
      </c>
      <c r="O274" s="40"/>
      <c r="P274" s="200">
        <f>O274*H274</f>
        <v>0</v>
      </c>
      <c r="Q274" s="200">
        <v>1.04331</v>
      </c>
      <c r="R274" s="200">
        <f>Q274*H274</f>
        <v>0.60303317999999995</v>
      </c>
      <c r="S274" s="200">
        <v>0</v>
      </c>
      <c r="T274" s="201">
        <f>S274*H274</f>
        <v>0</v>
      </c>
      <c r="AR274" s="22" t="s">
        <v>164</v>
      </c>
      <c r="AT274" s="22" t="s">
        <v>165</v>
      </c>
      <c r="AU274" s="22" t="s">
        <v>84</v>
      </c>
      <c r="AY274" s="22" t="s">
        <v>162</v>
      </c>
      <c r="BE274" s="202">
        <f>IF(N274="základní",J274,0)</f>
        <v>0</v>
      </c>
      <c r="BF274" s="202">
        <f>IF(N274="snížená",J274,0)</f>
        <v>0</v>
      </c>
      <c r="BG274" s="202">
        <f>IF(N274="zákl. přenesená",J274,0)</f>
        <v>0</v>
      </c>
      <c r="BH274" s="202">
        <f>IF(N274="sníž. přenesená",J274,0)</f>
        <v>0</v>
      </c>
      <c r="BI274" s="202">
        <f>IF(N274="nulová",J274,0)</f>
        <v>0</v>
      </c>
      <c r="BJ274" s="22" t="s">
        <v>10</v>
      </c>
      <c r="BK274" s="202">
        <f>ROUND(I274*H274,0)</f>
        <v>0</v>
      </c>
      <c r="BL274" s="22" t="s">
        <v>164</v>
      </c>
      <c r="BM274" s="22" t="s">
        <v>555</v>
      </c>
    </row>
    <row r="275" spans="2:65" s="11" customFormat="1" ht="13.5">
      <c r="B275" s="203"/>
      <c r="C275" s="204"/>
      <c r="D275" s="205" t="s">
        <v>171</v>
      </c>
      <c r="E275" s="206" t="s">
        <v>556</v>
      </c>
      <c r="F275" s="207" t="s">
        <v>557</v>
      </c>
      <c r="G275" s="204"/>
      <c r="H275" s="208">
        <v>0.57799999999999996</v>
      </c>
      <c r="I275" s="209"/>
      <c r="J275" s="204"/>
      <c r="K275" s="204"/>
      <c r="L275" s="210"/>
      <c r="M275" s="211"/>
      <c r="N275" s="212"/>
      <c r="O275" s="212"/>
      <c r="P275" s="212"/>
      <c r="Q275" s="212"/>
      <c r="R275" s="212"/>
      <c r="S275" s="212"/>
      <c r="T275" s="213"/>
      <c r="AT275" s="214" t="s">
        <v>171</v>
      </c>
      <c r="AU275" s="214" t="s">
        <v>84</v>
      </c>
      <c r="AV275" s="11" t="s">
        <v>84</v>
      </c>
      <c r="AW275" s="11" t="s">
        <v>37</v>
      </c>
      <c r="AX275" s="11" t="s">
        <v>10</v>
      </c>
      <c r="AY275" s="214" t="s">
        <v>162</v>
      </c>
    </row>
    <row r="276" spans="2:65" s="1" customFormat="1" ht="22.5" customHeight="1">
      <c r="B276" s="39"/>
      <c r="C276" s="191" t="s">
        <v>558</v>
      </c>
      <c r="D276" s="191" t="s">
        <v>165</v>
      </c>
      <c r="E276" s="192" t="s">
        <v>559</v>
      </c>
      <c r="F276" s="193" t="s">
        <v>560</v>
      </c>
      <c r="G276" s="194" t="s">
        <v>412</v>
      </c>
      <c r="H276" s="195">
        <v>6</v>
      </c>
      <c r="I276" s="196"/>
      <c r="J276" s="197">
        <f>ROUND(I276*H276,0)</f>
        <v>0</v>
      </c>
      <c r="K276" s="193" t="s">
        <v>169</v>
      </c>
      <c r="L276" s="59"/>
      <c r="M276" s="198" t="s">
        <v>23</v>
      </c>
      <c r="N276" s="199" t="s">
        <v>46</v>
      </c>
      <c r="O276" s="40"/>
      <c r="P276" s="200">
        <f>O276*H276</f>
        <v>0</v>
      </c>
      <c r="Q276" s="200">
        <v>7.0200000000000002E-3</v>
      </c>
      <c r="R276" s="200">
        <f>Q276*H276</f>
        <v>4.2120000000000005E-2</v>
      </c>
      <c r="S276" s="200">
        <v>0</v>
      </c>
      <c r="T276" s="201">
        <f>S276*H276</f>
        <v>0</v>
      </c>
      <c r="AR276" s="22" t="s">
        <v>164</v>
      </c>
      <c r="AT276" s="22" t="s">
        <v>165</v>
      </c>
      <c r="AU276" s="22" t="s">
        <v>84</v>
      </c>
      <c r="AY276" s="22" t="s">
        <v>162</v>
      </c>
      <c r="BE276" s="202">
        <f>IF(N276="základní",J276,0)</f>
        <v>0</v>
      </c>
      <c r="BF276" s="202">
        <f>IF(N276="snížená",J276,0)</f>
        <v>0</v>
      </c>
      <c r="BG276" s="202">
        <f>IF(N276="zákl. přenesená",J276,0)</f>
        <v>0</v>
      </c>
      <c r="BH276" s="202">
        <f>IF(N276="sníž. přenesená",J276,0)</f>
        <v>0</v>
      </c>
      <c r="BI276" s="202">
        <f>IF(N276="nulová",J276,0)</f>
        <v>0</v>
      </c>
      <c r="BJ276" s="22" t="s">
        <v>10</v>
      </c>
      <c r="BK276" s="202">
        <f>ROUND(I276*H276,0)</f>
        <v>0</v>
      </c>
      <c r="BL276" s="22" t="s">
        <v>164</v>
      </c>
      <c r="BM276" s="22" t="s">
        <v>561</v>
      </c>
    </row>
    <row r="277" spans="2:65" s="1" customFormat="1" ht="31.5" customHeight="1">
      <c r="B277" s="39"/>
      <c r="C277" s="191" t="s">
        <v>562</v>
      </c>
      <c r="D277" s="191" t="s">
        <v>165</v>
      </c>
      <c r="E277" s="192" t="s">
        <v>563</v>
      </c>
      <c r="F277" s="193" t="s">
        <v>564</v>
      </c>
      <c r="G277" s="194" t="s">
        <v>254</v>
      </c>
      <c r="H277" s="195">
        <v>0.56699999999999995</v>
      </c>
      <c r="I277" s="196"/>
      <c r="J277" s="197">
        <f>ROUND(I277*H277,0)</f>
        <v>0</v>
      </c>
      <c r="K277" s="193" t="s">
        <v>169</v>
      </c>
      <c r="L277" s="59"/>
      <c r="M277" s="198" t="s">
        <v>23</v>
      </c>
      <c r="N277" s="199" t="s">
        <v>46</v>
      </c>
      <c r="O277" s="40"/>
      <c r="P277" s="200">
        <f>O277*H277</f>
        <v>0</v>
      </c>
      <c r="Q277" s="200">
        <v>0.10421999999999999</v>
      </c>
      <c r="R277" s="200">
        <f>Q277*H277</f>
        <v>5.9092739999999991E-2</v>
      </c>
      <c r="S277" s="200">
        <v>0</v>
      </c>
      <c r="T277" s="201">
        <f>S277*H277</f>
        <v>0</v>
      </c>
      <c r="AR277" s="22" t="s">
        <v>346</v>
      </c>
      <c r="AT277" s="22" t="s">
        <v>165</v>
      </c>
      <c r="AU277" s="22" t="s">
        <v>84</v>
      </c>
      <c r="AY277" s="22" t="s">
        <v>162</v>
      </c>
      <c r="BE277" s="202">
        <f>IF(N277="základní",J277,0)</f>
        <v>0</v>
      </c>
      <c r="BF277" s="202">
        <f>IF(N277="snížená",J277,0)</f>
        <v>0</v>
      </c>
      <c r="BG277" s="202">
        <f>IF(N277="zákl. přenesená",J277,0)</f>
        <v>0</v>
      </c>
      <c r="BH277" s="202">
        <f>IF(N277="sníž. přenesená",J277,0)</f>
        <v>0</v>
      </c>
      <c r="BI277" s="202">
        <f>IF(N277="nulová",J277,0)</f>
        <v>0</v>
      </c>
      <c r="BJ277" s="22" t="s">
        <v>10</v>
      </c>
      <c r="BK277" s="202">
        <f>ROUND(I277*H277,0)</f>
        <v>0</v>
      </c>
      <c r="BL277" s="22" t="s">
        <v>346</v>
      </c>
      <c r="BM277" s="22" t="s">
        <v>565</v>
      </c>
    </row>
    <row r="278" spans="2:65" s="11" customFormat="1" ht="13.5">
      <c r="B278" s="203"/>
      <c r="C278" s="204"/>
      <c r="D278" s="205" t="s">
        <v>171</v>
      </c>
      <c r="E278" s="206" t="s">
        <v>23</v>
      </c>
      <c r="F278" s="207" t="s">
        <v>566</v>
      </c>
      <c r="G278" s="204"/>
      <c r="H278" s="208">
        <v>0.56699999999999995</v>
      </c>
      <c r="I278" s="209"/>
      <c r="J278" s="204"/>
      <c r="K278" s="204"/>
      <c r="L278" s="210"/>
      <c r="M278" s="211"/>
      <c r="N278" s="212"/>
      <c r="O278" s="212"/>
      <c r="P278" s="212"/>
      <c r="Q278" s="212"/>
      <c r="R278" s="212"/>
      <c r="S278" s="212"/>
      <c r="T278" s="213"/>
      <c r="AT278" s="214" t="s">
        <v>171</v>
      </c>
      <c r="AU278" s="214" t="s">
        <v>84</v>
      </c>
      <c r="AV278" s="11" t="s">
        <v>84</v>
      </c>
      <c r="AW278" s="11" t="s">
        <v>37</v>
      </c>
      <c r="AX278" s="11" t="s">
        <v>75</v>
      </c>
      <c r="AY278" s="214" t="s">
        <v>162</v>
      </c>
    </row>
    <row r="279" spans="2:65" s="1" customFormat="1" ht="22.5" customHeight="1">
      <c r="B279" s="39"/>
      <c r="C279" s="219" t="s">
        <v>567</v>
      </c>
      <c r="D279" s="219" t="s">
        <v>273</v>
      </c>
      <c r="E279" s="220" t="s">
        <v>568</v>
      </c>
      <c r="F279" s="221" t="s">
        <v>569</v>
      </c>
      <c r="G279" s="222" t="s">
        <v>412</v>
      </c>
      <c r="H279" s="223">
        <v>6</v>
      </c>
      <c r="I279" s="224"/>
      <c r="J279" s="225">
        <f>ROUND(I279*H279,0)</f>
        <v>0</v>
      </c>
      <c r="K279" s="221" t="s">
        <v>169</v>
      </c>
      <c r="L279" s="226"/>
      <c r="M279" s="227" t="s">
        <v>23</v>
      </c>
      <c r="N279" s="228" t="s">
        <v>46</v>
      </c>
      <c r="O279" s="40"/>
      <c r="P279" s="200">
        <f>O279*H279</f>
        <v>0</v>
      </c>
      <c r="Q279" s="200">
        <v>3.8999999999999998E-3</v>
      </c>
      <c r="R279" s="200">
        <f>Q279*H279</f>
        <v>2.3399999999999997E-2</v>
      </c>
      <c r="S279" s="200">
        <v>0</v>
      </c>
      <c r="T279" s="201">
        <f>S279*H279</f>
        <v>0</v>
      </c>
      <c r="AR279" s="22" t="s">
        <v>229</v>
      </c>
      <c r="AT279" s="22" t="s">
        <v>273</v>
      </c>
      <c r="AU279" s="22" t="s">
        <v>84</v>
      </c>
      <c r="AY279" s="22" t="s">
        <v>162</v>
      </c>
      <c r="BE279" s="202">
        <f>IF(N279="základní",J279,0)</f>
        <v>0</v>
      </c>
      <c r="BF279" s="202">
        <f>IF(N279="snížená",J279,0)</f>
        <v>0</v>
      </c>
      <c r="BG279" s="202">
        <f>IF(N279="zákl. přenesená",J279,0)</f>
        <v>0</v>
      </c>
      <c r="BH279" s="202">
        <f>IF(N279="sníž. přenesená",J279,0)</f>
        <v>0</v>
      </c>
      <c r="BI279" s="202">
        <f>IF(N279="nulová",J279,0)</f>
        <v>0</v>
      </c>
      <c r="BJ279" s="22" t="s">
        <v>10</v>
      </c>
      <c r="BK279" s="202">
        <f>ROUND(I279*H279,0)</f>
        <v>0</v>
      </c>
      <c r="BL279" s="22" t="s">
        <v>164</v>
      </c>
      <c r="BM279" s="22" t="s">
        <v>570</v>
      </c>
    </row>
    <row r="280" spans="2:65" s="1" customFormat="1" ht="22.5" customHeight="1">
      <c r="B280" s="39"/>
      <c r="C280" s="191" t="s">
        <v>571</v>
      </c>
      <c r="D280" s="191" t="s">
        <v>165</v>
      </c>
      <c r="E280" s="192" t="s">
        <v>572</v>
      </c>
      <c r="F280" s="193" t="s">
        <v>573</v>
      </c>
      <c r="G280" s="194" t="s">
        <v>254</v>
      </c>
      <c r="H280" s="195">
        <v>2.7109999999999999</v>
      </c>
      <c r="I280" s="196"/>
      <c r="J280" s="197">
        <f>ROUND(I280*H280,0)</f>
        <v>0</v>
      </c>
      <c r="K280" s="193" t="s">
        <v>169</v>
      </c>
      <c r="L280" s="59"/>
      <c r="M280" s="198" t="s">
        <v>23</v>
      </c>
      <c r="N280" s="199" t="s">
        <v>46</v>
      </c>
      <c r="O280" s="40"/>
      <c r="P280" s="200">
        <f>O280*H280</f>
        <v>0</v>
      </c>
      <c r="Q280" s="200">
        <v>9.2319999999999999E-2</v>
      </c>
      <c r="R280" s="200">
        <f>Q280*H280</f>
        <v>0.25027951999999998</v>
      </c>
      <c r="S280" s="200">
        <v>0</v>
      </c>
      <c r="T280" s="201">
        <f>S280*H280</f>
        <v>0</v>
      </c>
      <c r="AR280" s="22" t="s">
        <v>164</v>
      </c>
      <c r="AT280" s="22" t="s">
        <v>165</v>
      </c>
      <c r="AU280" s="22" t="s">
        <v>84</v>
      </c>
      <c r="AY280" s="22" t="s">
        <v>162</v>
      </c>
      <c r="BE280" s="202">
        <f>IF(N280="základní",J280,0)</f>
        <v>0</v>
      </c>
      <c r="BF280" s="202">
        <f>IF(N280="snížená",J280,0)</f>
        <v>0</v>
      </c>
      <c r="BG280" s="202">
        <f>IF(N280="zákl. přenesená",J280,0)</f>
        <v>0</v>
      </c>
      <c r="BH280" s="202">
        <f>IF(N280="sníž. přenesená",J280,0)</f>
        <v>0</v>
      </c>
      <c r="BI280" s="202">
        <f>IF(N280="nulová",J280,0)</f>
        <v>0</v>
      </c>
      <c r="BJ280" s="22" t="s">
        <v>10</v>
      </c>
      <c r="BK280" s="202">
        <f>ROUND(I280*H280,0)</f>
        <v>0</v>
      </c>
      <c r="BL280" s="22" t="s">
        <v>164</v>
      </c>
      <c r="BM280" s="22" t="s">
        <v>574</v>
      </c>
    </row>
    <row r="281" spans="2:65" s="11" customFormat="1" ht="13.5">
      <c r="B281" s="203"/>
      <c r="C281" s="204"/>
      <c r="D281" s="205" t="s">
        <v>171</v>
      </c>
      <c r="E281" s="206" t="s">
        <v>575</v>
      </c>
      <c r="F281" s="207" t="s">
        <v>576</v>
      </c>
      <c r="G281" s="204"/>
      <c r="H281" s="208">
        <v>2.7109999999999999</v>
      </c>
      <c r="I281" s="209"/>
      <c r="J281" s="204"/>
      <c r="K281" s="204"/>
      <c r="L281" s="210"/>
      <c r="M281" s="211"/>
      <c r="N281" s="212"/>
      <c r="O281" s="212"/>
      <c r="P281" s="212"/>
      <c r="Q281" s="212"/>
      <c r="R281" s="212"/>
      <c r="S281" s="212"/>
      <c r="T281" s="213"/>
      <c r="AT281" s="214" t="s">
        <v>171</v>
      </c>
      <c r="AU281" s="214" t="s">
        <v>84</v>
      </c>
      <c r="AV281" s="11" t="s">
        <v>84</v>
      </c>
      <c r="AW281" s="11" t="s">
        <v>37</v>
      </c>
      <c r="AX281" s="11" t="s">
        <v>75</v>
      </c>
      <c r="AY281" s="214" t="s">
        <v>162</v>
      </c>
    </row>
    <row r="282" spans="2:65" s="1" customFormat="1" ht="22.5" customHeight="1">
      <c r="B282" s="39"/>
      <c r="C282" s="191" t="s">
        <v>577</v>
      </c>
      <c r="D282" s="191" t="s">
        <v>165</v>
      </c>
      <c r="E282" s="192" t="s">
        <v>578</v>
      </c>
      <c r="F282" s="193" t="s">
        <v>579</v>
      </c>
      <c r="G282" s="194" t="s">
        <v>254</v>
      </c>
      <c r="H282" s="195">
        <v>225.37</v>
      </c>
      <c r="I282" s="196"/>
      <c r="J282" s="197">
        <f>ROUND(I282*H282,0)</f>
        <v>0</v>
      </c>
      <c r="K282" s="193" t="s">
        <v>169</v>
      </c>
      <c r="L282" s="59"/>
      <c r="M282" s="198" t="s">
        <v>23</v>
      </c>
      <c r="N282" s="199" t="s">
        <v>46</v>
      </c>
      <c r="O282" s="40"/>
      <c r="P282" s="200">
        <f>O282*H282</f>
        <v>0</v>
      </c>
      <c r="Q282" s="200">
        <v>9.2319999999999999E-2</v>
      </c>
      <c r="R282" s="200">
        <f>Q282*H282</f>
        <v>20.806158400000001</v>
      </c>
      <c r="S282" s="200">
        <v>0</v>
      </c>
      <c r="T282" s="201">
        <f>S282*H282</f>
        <v>0</v>
      </c>
      <c r="AR282" s="22" t="s">
        <v>164</v>
      </c>
      <c r="AT282" s="22" t="s">
        <v>165</v>
      </c>
      <c r="AU282" s="22" t="s">
        <v>84</v>
      </c>
      <c r="AY282" s="22" t="s">
        <v>162</v>
      </c>
      <c r="BE282" s="202">
        <f>IF(N282="základní",J282,0)</f>
        <v>0</v>
      </c>
      <c r="BF282" s="202">
        <f>IF(N282="snížená",J282,0)</f>
        <v>0</v>
      </c>
      <c r="BG282" s="202">
        <f>IF(N282="zákl. přenesená",J282,0)</f>
        <v>0</v>
      </c>
      <c r="BH282" s="202">
        <f>IF(N282="sníž. přenesená",J282,0)</f>
        <v>0</v>
      </c>
      <c r="BI282" s="202">
        <f>IF(N282="nulová",J282,0)</f>
        <v>0</v>
      </c>
      <c r="BJ282" s="22" t="s">
        <v>10</v>
      </c>
      <c r="BK282" s="202">
        <f>ROUND(I282*H282,0)</f>
        <v>0</v>
      </c>
      <c r="BL282" s="22" t="s">
        <v>164</v>
      </c>
      <c r="BM282" s="22" t="s">
        <v>580</v>
      </c>
    </row>
    <row r="283" spans="2:65" s="11" customFormat="1" ht="13.5">
      <c r="B283" s="203"/>
      <c r="C283" s="204"/>
      <c r="D283" s="215" t="s">
        <v>171</v>
      </c>
      <c r="E283" s="216" t="s">
        <v>581</v>
      </c>
      <c r="F283" s="217" t="s">
        <v>582</v>
      </c>
      <c r="G283" s="204"/>
      <c r="H283" s="218">
        <v>32.726999999999997</v>
      </c>
      <c r="I283" s="209"/>
      <c r="J283" s="204"/>
      <c r="K283" s="204"/>
      <c r="L283" s="210"/>
      <c r="M283" s="211"/>
      <c r="N283" s="212"/>
      <c r="O283" s="212"/>
      <c r="P283" s="212"/>
      <c r="Q283" s="212"/>
      <c r="R283" s="212"/>
      <c r="S283" s="212"/>
      <c r="T283" s="213"/>
      <c r="AT283" s="214" t="s">
        <v>171</v>
      </c>
      <c r="AU283" s="214" t="s">
        <v>84</v>
      </c>
      <c r="AV283" s="11" t="s">
        <v>84</v>
      </c>
      <c r="AW283" s="11" t="s">
        <v>37</v>
      </c>
      <c r="AX283" s="11" t="s">
        <v>75</v>
      </c>
      <c r="AY283" s="214" t="s">
        <v>162</v>
      </c>
    </row>
    <row r="284" spans="2:65" s="11" customFormat="1" ht="13.5">
      <c r="B284" s="203"/>
      <c r="C284" s="204"/>
      <c r="D284" s="215" t="s">
        <v>171</v>
      </c>
      <c r="E284" s="216" t="s">
        <v>583</v>
      </c>
      <c r="F284" s="217" t="s">
        <v>584</v>
      </c>
      <c r="G284" s="204"/>
      <c r="H284" s="218">
        <v>10.199999999999999</v>
      </c>
      <c r="I284" s="209"/>
      <c r="J284" s="204"/>
      <c r="K284" s="204"/>
      <c r="L284" s="210"/>
      <c r="M284" s="211"/>
      <c r="N284" s="212"/>
      <c r="O284" s="212"/>
      <c r="P284" s="212"/>
      <c r="Q284" s="212"/>
      <c r="R284" s="212"/>
      <c r="S284" s="212"/>
      <c r="T284" s="213"/>
      <c r="AT284" s="214" t="s">
        <v>171</v>
      </c>
      <c r="AU284" s="214" t="s">
        <v>84</v>
      </c>
      <c r="AV284" s="11" t="s">
        <v>84</v>
      </c>
      <c r="AW284" s="11" t="s">
        <v>37</v>
      </c>
      <c r="AX284" s="11" t="s">
        <v>75</v>
      </c>
      <c r="AY284" s="214" t="s">
        <v>162</v>
      </c>
    </row>
    <row r="285" spans="2:65" s="11" customFormat="1" ht="13.5">
      <c r="B285" s="203"/>
      <c r="C285" s="204"/>
      <c r="D285" s="215" t="s">
        <v>171</v>
      </c>
      <c r="E285" s="216" t="s">
        <v>585</v>
      </c>
      <c r="F285" s="217" t="s">
        <v>586</v>
      </c>
      <c r="G285" s="204"/>
      <c r="H285" s="218">
        <v>13.597</v>
      </c>
      <c r="I285" s="209"/>
      <c r="J285" s="204"/>
      <c r="K285" s="204"/>
      <c r="L285" s="210"/>
      <c r="M285" s="211"/>
      <c r="N285" s="212"/>
      <c r="O285" s="212"/>
      <c r="P285" s="212"/>
      <c r="Q285" s="212"/>
      <c r="R285" s="212"/>
      <c r="S285" s="212"/>
      <c r="T285" s="213"/>
      <c r="AT285" s="214" t="s">
        <v>171</v>
      </c>
      <c r="AU285" s="214" t="s">
        <v>84</v>
      </c>
      <c r="AV285" s="11" t="s">
        <v>84</v>
      </c>
      <c r="AW285" s="11" t="s">
        <v>37</v>
      </c>
      <c r="AX285" s="11" t="s">
        <v>75</v>
      </c>
      <c r="AY285" s="214" t="s">
        <v>162</v>
      </c>
    </row>
    <row r="286" spans="2:65" s="11" customFormat="1" ht="13.5">
      <c r="B286" s="203"/>
      <c r="C286" s="204"/>
      <c r="D286" s="215" t="s">
        <v>171</v>
      </c>
      <c r="E286" s="216" t="s">
        <v>587</v>
      </c>
      <c r="F286" s="217" t="s">
        <v>588</v>
      </c>
      <c r="G286" s="204"/>
      <c r="H286" s="218">
        <v>3.742</v>
      </c>
      <c r="I286" s="209"/>
      <c r="J286" s="204"/>
      <c r="K286" s="204"/>
      <c r="L286" s="210"/>
      <c r="M286" s="211"/>
      <c r="N286" s="212"/>
      <c r="O286" s="212"/>
      <c r="P286" s="212"/>
      <c r="Q286" s="212"/>
      <c r="R286" s="212"/>
      <c r="S286" s="212"/>
      <c r="T286" s="213"/>
      <c r="AT286" s="214" t="s">
        <v>171</v>
      </c>
      <c r="AU286" s="214" t="s">
        <v>84</v>
      </c>
      <c r="AV286" s="11" t="s">
        <v>84</v>
      </c>
      <c r="AW286" s="11" t="s">
        <v>37</v>
      </c>
      <c r="AX286" s="11" t="s">
        <v>75</v>
      </c>
      <c r="AY286" s="214" t="s">
        <v>162</v>
      </c>
    </row>
    <row r="287" spans="2:65" s="11" customFormat="1" ht="40.5">
      <c r="B287" s="203"/>
      <c r="C287" s="204"/>
      <c r="D287" s="215" t="s">
        <v>171</v>
      </c>
      <c r="E287" s="216" t="s">
        <v>589</v>
      </c>
      <c r="F287" s="217" t="s">
        <v>590</v>
      </c>
      <c r="G287" s="204"/>
      <c r="H287" s="218">
        <v>179.68199999999999</v>
      </c>
      <c r="I287" s="209"/>
      <c r="J287" s="204"/>
      <c r="K287" s="204"/>
      <c r="L287" s="210"/>
      <c r="M287" s="211"/>
      <c r="N287" s="212"/>
      <c r="O287" s="212"/>
      <c r="P287" s="212"/>
      <c r="Q287" s="212"/>
      <c r="R287" s="212"/>
      <c r="S287" s="212"/>
      <c r="T287" s="213"/>
      <c r="AT287" s="214" t="s">
        <v>171</v>
      </c>
      <c r="AU287" s="214" t="s">
        <v>84</v>
      </c>
      <c r="AV287" s="11" t="s">
        <v>84</v>
      </c>
      <c r="AW287" s="11" t="s">
        <v>37</v>
      </c>
      <c r="AX287" s="11" t="s">
        <v>75</v>
      </c>
      <c r="AY287" s="214" t="s">
        <v>162</v>
      </c>
    </row>
    <row r="288" spans="2:65" s="11" customFormat="1" ht="13.5">
      <c r="B288" s="203"/>
      <c r="C288" s="204"/>
      <c r="D288" s="205" t="s">
        <v>171</v>
      </c>
      <c r="E288" s="206" t="s">
        <v>591</v>
      </c>
      <c r="F288" s="207" t="s">
        <v>592</v>
      </c>
      <c r="G288" s="204"/>
      <c r="H288" s="208">
        <v>-14.577999999999999</v>
      </c>
      <c r="I288" s="209"/>
      <c r="J288" s="204"/>
      <c r="K288" s="204"/>
      <c r="L288" s="210"/>
      <c r="M288" s="211"/>
      <c r="N288" s="212"/>
      <c r="O288" s="212"/>
      <c r="P288" s="212"/>
      <c r="Q288" s="212"/>
      <c r="R288" s="212"/>
      <c r="S288" s="212"/>
      <c r="T288" s="213"/>
      <c r="AT288" s="214" t="s">
        <v>171</v>
      </c>
      <c r="AU288" s="214" t="s">
        <v>84</v>
      </c>
      <c r="AV288" s="11" t="s">
        <v>84</v>
      </c>
      <c r="AW288" s="11" t="s">
        <v>37</v>
      </c>
      <c r="AX288" s="11" t="s">
        <v>75</v>
      </c>
      <c r="AY288" s="214" t="s">
        <v>162</v>
      </c>
    </row>
    <row r="289" spans="2:65" s="1" customFormat="1" ht="22.5" customHeight="1">
      <c r="B289" s="39"/>
      <c r="C289" s="191" t="s">
        <v>593</v>
      </c>
      <c r="D289" s="191" t="s">
        <v>165</v>
      </c>
      <c r="E289" s="192" t="s">
        <v>594</v>
      </c>
      <c r="F289" s="193" t="s">
        <v>595</v>
      </c>
      <c r="G289" s="194" t="s">
        <v>596</v>
      </c>
      <c r="H289" s="195">
        <v>56.1</v>
      </c>
      <c r="I289" s="196"/>
      <c r="J289" s="197">
        <f>ROUND(I289*H289,0)</f>
        <v>0</v>
      </c>
      <c r="K289" s="193" t="s">
        <v>169</v>
      </c>
      <c r="L289" s="59"/>
      <c r="M289" s="198" t="s">
        <v>23</v>
      </c>
      <c r="N289" s="199" t="s">
        <v>46</v>
      </c>
      <c r="O289" s="40"/>
      <c r="P289" s="200">
        <f>O289*H289</f>
        <v>0</v>
      </c>
      <c r="Q289" s="200">
        <v>8.0000000000000007E-5</v>
      </c>
      <c r="R289" s="200">
        <f>Q289*H289</f>
        <v>4.4880000000000007E-3</v>
      </c>
      <c r="S289" s="200">
        <v>0</v>
      </c>
      <c r="T289" s="201">
        <f>S289*H289</f>
        <v>0</v>
      </c>
      <c r="AR289" s="22" t="s">
        <v>164</v>
      </c>
      <c r="AT289" s="22" t="s">
        <v>165</v>
      </c>
      <c r="AU289" s="22" t="s">
        <v>84</v>
      </c>
      <c r="AY289" s="22" t="s">
        <v>162</v>
      </c>
      <c r="BE289" s="202">
        <f>IF(N289="základní",J289,0)</f>
        <v>0</v>
      </c>
      <c r="BF289" s="202">
        <f>IF(N289="snížená",J289,0)</f>
        <v>0</v>
      </c>
      <c r="BG289" s="202">
        <f>IF(N289="zákl. přenesená",J289,0)</f>
        <v>0</v>
      </c>
      <c r="BH289" s="202">
        <f>IF(N289="sníž. přenesená",J289,0)</f>
        <v>0</v>
      </c>
      <c r="BI289" s="202">
        <f>IF(N289="nulová",J289,0)</f>
        <v>0</v>
      </c>
      <c r="BJ289" s="22" t="s">
        <v>10</v>
      </c>
      <c r="BK289" s="202">
        <f>ROUND(I289*H289,0)</f>
        <v>0</v>
      </c>
      <c r="BL289" s="22" t="s">
        <v>164</v>
      </c>
      <c r="BM289" s="22" t="s">
        <v>597</v>
      </c>
    </row>
    <row r="290" spans="2:65" s="11" customFormat="1" ht="13.5">
      <c r="B290" s="203"/>
      <c r="C290" s="204"/>
      <c r="D290" s="215" t="s">
        <v>171</v>
      </c>
      <c r="E290" s="216" t="s">
        <v>598</v>
      </c>
      <c r="F290" s="217" t="s">
        <v>599</v>
      </c>
      <c r="G290" s="204"/>
      <c r="H290" s="218">
        <v>19.515000000000001</v>
      </c>
      <c r="I290" s="209"/>
      <c r="J290" s="204"/>
      <c r="K290" s="204"/>
      <c r="L290" s="210"/>
      <c r="M290" s="211"/>
      <c r="N290" s="212"/>
      <c r="O290" s="212"/>
      <c r="P290" s="212"/>
      <c r="Q290" s="212"/>
      <c r="R290" s="212"/>
      <c r="S290" s="212"/>
      <c r="T290" s="213"/>
      <c r="AT290" s="214" t="s">
        <v>171</v>
      </c>
      <c r="AU290" s="214" t="s">
        <v>84</v>
      </c>
      <c r="AV290" s="11" t="s">
        <v>84</v>
      </c>
      <c r="AW290" s="11" t="s">
        <v>37</v>
      </c>
      <c r="AX290" s="11" t="s">
        <v>75</v>
      </c>
      <c r="AY290" s="214" t="s">
        <v>162</v>
      </c>
    </row>
    <row r="291" spans="2:65" s="11" customFormat="1" ht="13.5">
      <c r="B291" s="203"/>
      <c r="C291" s="204"/>
      <c r="D291" s="205" t="s">
        <v>171</v>
      </c>
      <c r="E291" s="206" t="s">
        <v>600</v>
      </c>
      <c r="F291" s="207" t="s">
        <v>601</v>
      </c>
      <c r="G291" s="204"/>
      <c r="H291" s="208">
        <v>36.585000000000001</v>
      </c>
      <c r="I291" s="209"/>
      <c r="J291" s="204"/>
      <c r="K291" s="204"/>
      <c r="L291" s="210"/>
      <c r="M291" s="211"/>
      <c r="N291" s="212"/>
      <c r="O291" s="212"/>
      <c r="P291" s="212"/>
      <c r="Q291" s="212"/>
      <c r="R291" s="212"/>
      <c r="S291" s="212"/>
      <c r="T291" s="213"/>
      <c r="AT291" s="214" t="s">
        <v>171</v>
      </c>
      <c r="AU291" s="214" t="s">
        <v>84</v>
      </c>
      <c r="AV291" s="11" t="s">
        <v>84</v>
      </c>
      <c r="AW291" s="11" t="s">
        <v>37</v>
      </c>
      <c r="AX291" s="11" t="s">
        <v>75</v>
      </c>
      <c r="AY291" s="214" t="s">
        <v>162</v>
      </c>
    </row>
    <row r="292" spans="2:65" s="1" customFormat="1" ht="22.5" customHeight="1">
      <c r="B292" s="39"/>
      <c r="C292" s="191" t="s">
        <v>602</v>
      </c>
      <c r="D292" s="191" t="s">
        <v>165</v>
      </c>
      <c r="E292" s="192" t="s">
        <v>603</v>
      </c>
      <c r="F292" s="193" t="s">
        <v>604</v>
      </c>
      <c r="G292" s="194" t="s">
        <v>596</v>
      </c>
      <c r="H292" s="195">
        <v>95.69</v>
      </c>
      <c r="I292" s="196"/>
      <c r="J292" s="197">
        <f>ROUND(I292*H292,0)</f>
        <v>0</v>
      </c>
      <c r="K292" s="193" t="s">
        <v>169</v>
      </c>
      <c r="L292" s="59"/>
      <c r="M292" s="198" t="s">
        <v>23</v>
      </c>
      <c r="N292" s="199" t="s">
        <v>46</v>
      </c>
      <c r="O292" s="40"/>
      <c r="P292" s="200">
        <f>O292*H292</f>
        <v>0</v>
      </c>
      <c r="Q292" s="200">
        <v>1.3999999999999999E-4</v>
      </c>
      <c r="R292" s="200">
        <f>Q292*H292</f>
        <v>1.3396599999999998E-2</v>
      </c>
      <c r="S292" s="200">
        <v>0</v>
      </c>
      <c r="T292" s="201">
        <f>S292*H292</f>
        <v>0</v>
      </c>
      <c r="AR292" s="22" t="s">
        <v>164</v>
      </c>
      <c r="AT292" s="22" t="s">
        <v>165</v>
      </c>
      <c r="AU292" s="22" t="s">
        <v>84</v>
      </c>
      <c r="AY292" s="22" t="s">
        <v>162</v>
      </c>
      <c r="BE292" s="202">
        <f>IF(N292="základní",J292,0)</f>
        <v>0</v>
      </c>
      <c r="BF292" s="202">
        <f>IF(N292="snížená",J292,0)</f>
        <v>0</v>
      </c>
      <c r="BG292" s="202">
        <f>IF(N292="zákl. přenesená",J292,0)</f>
        <v>0</v>
      </c>
      <c r="BH292" s="202">
        <f>IF(N292="sníž. přenesená",J292,0)</f>
        <v>0</v>
      </c>
      <c r="BI292" s="202">
        <f>IF(N292="nulová",J292,0)</f>
        <v>0</v>
      </c>
      <c r="BJ292" s="22" t="s">
        <v>10</v>
      </c>
      <c r="BK292" s="202">
        <f>ROUND(I292*H292,0)</f>
        <v>0</v>
      </c>
      <c r="BL292" s="22" t="s">
        <v>164</v>
      </c>
      <c r="BM292" s="22" t="s">
        <v>605</v>
      </c>
    </row>
    <row r="293" spans="2:65" s="11" customFormat="1" ht="13.5">
      <c r="B293" s="203"/>
      <c r="C293" s="204"/>
      <c r="D293" s="215" t="s">
        <v>171</v>
      </c>
      <c r="E293" s="216" t="s">
        <v>606</v>
      </c>
      <c r="F293" s="217" t="s">
        <v>607</v>
      </c>
      <c r="G293" s="204"/>
      <c r="H293" s="218">
        <v>57.44</v>
      </c>
      <c r="I293" s="209"/>
      <c r="J293" s="204"/>
      <c r="K293" s="204"/>
      <c r="L293" s="210"/>
      <c r="M293" s="211"/>
      <c r="N293" s="212"/>
      <c r="O293" s="212"/>
      <c r="P293" s="212"/>
      <c r="Q293" s="212"/>
      <c r="R293" s="212"/>
      <c r="S293" s="212"/>
      <c r="T293" s="213"/>
      <c r="AT293" s="214" t="s">
        <v>171</v>
      </c>
      <c r="AU293" s="214" t="s">
        <v>84</v>
      </c>
      <c r="AV293" s="11" t="s">
        <v>84</v>
      </c>
      <c r="AW293" s="11" t="s">
        <v>37</v>
      </c>
      <c r="AX293" s="11" t="s">
        <v>75</v>
      </c>
      <c r="AY293" s="214" t="s">
        <v>162</v>
      </c>
    </row>
    <row r="294" spans="2:65" s="11" customFormat="1" ht="13.5">
      <c r="B294" s="203"/>
      <c r="C294" s="204"/>
      <c r="D294" s="205" t="s">
        <v>171</v>
      </c>
      <c r="E294" s="206" t="s">
        <v>608</v>
      </c>
      <c r="F294" s="207" t="s">
        <v>609</v>
      </c>
      <c r="G294" s="204"/>
      <c r="H294" s="208">
        <v>38.25</v>
      </c>
      <c r="I294" s="209"/>
      <c r="J294" s="204"/>
      <c r="K294" s="204"/>
      <c r="L294" s="210"/>
      <c r="M294" s="211"/>
      <c r="N294" s="212"/>
      <c r="O294" s="212"/>
      <c r="P294" s="212"/>
      <c r="Q294" s="212"/>
      <c r="R294" s="212"/>
      <c r="S294" s="212"/>
      <c r="T294" s="213"/>
      <c r="AT294" s="214" t="s">
        <v>171</v>
      </c>
      <c r="AU294" s="214" t="s">
        <v>84</v>
      </c>
      <c r="AV294" s="11" t="s">
        <v>84</v>
      </c>
      <c r="AW294" s="11" t="s">
        <v>37</v>
      </c>
      <c r="AX294" s="11" t="s">
        <v>75</v>
      </c>
      <c r="AY294" s="214" t="s">
        <v>162</v>
      </c>
    </row>
    <row r="295" spans="2:65" s="1" customFormat="1" ht="22.5" customHeight="1">
      <c r="B295" s="39"/>
      <c r="C295" s="191" t="s">
        <v>610</v>
      </c>
      <c r="D295" s="191" t="s">
        <v>165</v>
      </c>
      <c r="E295" s="192" t="s">
        <v>611</v>
      </c>
      <c r="F295" s="193" t="s">
        <v>612</v>
      </c>
      <c r="G295" s="194" t="s">
        <v>254</v>
      </c>
      <c r="H295" s="195">
        <v>19.032</v>
      </c>
      <c r="I295" s="196"/>
      <c r="J295" s="197">
        <f>ROUND(I295*H295,0)</f>
        <v>0</v>
      </c>
      <c r="K295" s="193" t="s">
        <v>169</v>
      </c>
      <c r="L295" s="59"/>
      <c r="M295" s="198" t="s">
        <v>23</v>
      </c>
      <c r="N295" s="199" t="s">
        <v>46</v>
      </c>
      <c r="O295" s="40"/>
      <c r="P295" s="200">
        <f>O295*H295</f>
        <v>0</v>
      </c>
      <c r="Q295" s="200">
        <v>0.17330000000000001</v>
      </c>
      <c r="R295" s="200">
        <f>Q295*H295</f>
        <v>3.2982456</v>
      </c>
      <c r="S295" s="200">
        <v>0</v>
      </c>
      <c r="T295" s="201">
        <f>S295*H295</f>
        <v>0</v>
      </c>
      <c r="AR295" s="22" t="s">
        <v>164</v>
      </c>
      <c r="AT295" s="22" t="s">
        <v>165</v>
      </c>
      <c r="AU295" s="22" t="s">
        <v>84</v>
      </c>
      <c r="AY295" s="22" t="s">
        <v>162</v>
      </c>
      <c r="BE295" s="202">
        <f>IF(N295="základní",J295,0)</f>
        <v>0</v>
      </c>
      <c r="BF295" s="202">
        <f>IF(N295="snížená",J295,0)</f>
        <v>0</v>
      </c>
      <c r="BG295" s="202">
        <f>IF(N295="zákl. přenesená",J295,0)</f>
        <v>0</v>
      </c>
      <c r="BH295" s="202">
        <f>IF(N295="sníž. přenesená",J295,0)</f>
        <v>0</v>
      </c>
      <c r="BI295" s="202">
        <f>IF(N295="nulová",J295,0)</f>
        <v>0</v>
      </c>
      <c r="BJ295" s="22" t="s">
        <v>10</v>
      </c>
      <c r="BK295" s="202">
        <f>ROUND(I295*H295,0)</f>
        <v>0</v>
      </c>
      <c r="BL295" s="22" t="s">
        <v>164</v>
      </c>
      <c r="BM295" s="22" t="s">
        <v>613</v>
      </c>
    </row>
    <row r="296" spans="2:65" s="11" customFormat="1" ht="13.5">
      <c r="B296" s="203"/>
      <c r="C296" s="204"/>
      <c r="D296" s="215" t="s">
        <v>171</v>
      </c>
      <c r="E296" s="216" t="s">
        <v>614</v>
      </c>
      <c r="F296" s="217" t="s">
        <v>615</v>
      </c>
      <c r="G296" s="204"/>
      <c r="H296" s="218">
        <v>10.362</v>
      </c>
      <c r="I296" s="209"/>
      <c r="J296" s="204"/>
      <c r="K296" s="204"/>
      <c r="L296" s="210"/>
      <c r="M296" s="211"/>
      <c r="N296" s="212"/>
      <c r="O296" s="212"/>
      <c r="P296" s="212"/>
      <c r="Q296" s="212"/>
      <c r="R296" s="212"/>
      <c r="S296" s="212"/>
      <c r="T296" s="213"/>
      <c r="AT296" s="214" t="s">
        <v>171</v>
      </c>
      <c r="AU296" s="214" t="s">
        <v>84</v>
      </c>
      <c r="AV296" s="11" t="s">
        <v>84</v>
      </c>
      <c r="AW296" s="11" t="s">
        <v>37</v>
      </c>
      <c r="AX296" s="11" t="s">
        <v>75</v>
      </c>
      <c r="AY296" s="214" t="s">
        <v>162</v>
      </c>
    </row>
    <row r="297" spans="2:65" s="11" customFormat="1" ht="13.5">
      <c r="B297" s="203"/>
      <c r="C297" s="204"/>
      <c r="D297" s="205" t="s">
        <v>171</v>
      </c>
      <c r="E297" s="206" t="s">
        <v>616</v>
      </c>
      <c r="F297" s="207" t="s">
        <v>617</v>
      </c>
      <c r="G297" s="204"/>
      <c r="H297" s="208">
        <v>8.67</v>
      </c>
      <c r="I297" s="209"/>
      <c r="J297" s="204"/>
      <c r="K297" s="204"/>
      <c r="L297" s="210"/>
      <c r="M297" s="211"/>
      <c r="N297" s="212"/>
      <c r="O297" s="212"/>
      <c r="P297" s="212"/>
      <c r="Q297" s="212"/>
      <c r="R297" s="212"/>
      <c r="S297" s="212"/>
      <c r="T297" s="213"/>
      <c r="AT297" s="214" t="s">
        <v>171</v>
      </c>
      <c r="AU297" s="214" t="s">
        <v>84</v>
      </c>
      <c r="AV297" s="11" t="s">
        <v>84</v>
      </c>
      <c r="AW297" s="11" t="s">
        <v>37</v>
      </c>
      <c r="AX297" s="11" t="s">
        <v>75</v>
      </c>
      <c r="AY297" s="214" t="s">
        <v>162</v>
      </c>
    </row>
    <row r="298" spans="2:65" s="1" customFormat="1" ht="22.5" customHeight="1">
      <c r="B298" s="39"/>
      <c r="C298" s="191" t="s">
        <v>618</v>
      </c>
      <c r="D298" s="191" t="s">
        <v>165</v>
      </c>
      <c r="E298" s="192" t="s">
        <v>619</v>
      </c>
      <c r="F298" s="193" t="s">
        <v>620</v>
      </c>
      <c r="G298" s="194" t="s">
        <v>254</v>
      </c>
      <c r="H298" s="195">
        <v>20.815999999999999</v>
      </c>
      <c r="I298" s="196"/>
      <c r="J298" s="197">
        <f>ROUND(I298*H298,0)</f>
        <v>0</v>
      </c>
      <c r="K298" s="193" t="s">
        <v>169</v>
      </c>
      <c r="L298" s="59"/>
      <c r="M298" s="198" t="s">
        <v>23</v>
      </c>
      <c r="N298" s="199" t="s">
        <v>46</v>
      </c>
      <c r="O298" s="40"/>
      <c r="P298" s="200">
        <f>O298*H298</f>
        <v>0</v>
      </c>
      <c r="Q298" s="200">
        <v>0.1978</v>
      </c>
      <c r="R298" s="200">
        <f>Q298*H298</f>
        <v>4.1174048000000001</v>
      </c>
      <c r="S298" s="200">
        <v>0</v>
      </c>
      <c r="T298" s="201">
        <f>S298*H298</f>
        <v>0</v>
      </c>
      <c r="AR298" s="22" t="s">
        <v>164</v>
      </c>
      <c r="AT298" s="22" t="s">
        <v>165</v>
      </c>
      <c r="AU298" s="22" t="s">
        <v>84</v>
      </c>
      <c r="AY298" s="22" t="s">
        <v>162</v>
      </c>
      <c r="BE298" s="202">
        <f>IF(N298="základní",J298,0)</f>
        <v>0</v>
      </c>
      <c r="BF298" s="202">
        <f>IF(N298="snížená",J298,0)</f>
        <v>0</v>
      </c>
      <c r="BG298" s="202">
        <f>IF(N298="zákl. přenesená",J298,0)</f>
        <v>0</v>
      </c>
      <c r="BH298" s="202">
        <f>IF(N298="sníž. přenesená",J298,0)</f>
        <v>0</v>
      </c>
      <c r="BI298" s="202">
        <f>IF(N298="nulová",J298,0)</f>
        <v>0</v>
      </c>
      <c r="BJ298" s="22" t="s">
        <v>10</v>
      </c>
      <c r="BK298" s="202">
        <f>ROUND(I298*H298,0)</f>
        <v>0</v>
      </c>
      <c r="BL298" s="22" t="s">
        <v>164</v>
      </c>
      <c r="BM298" s="22" t="s">
        <v>621</v>
      </c>
    </row>
    <row r="299" spans="2:65" s="11" customFormat="1" ht="13.5">
      <c r="B299" s="203"/>
      <c r="C299" s="204"/>
      <c r="D299" s="215" t="s">
        <v>171</v>
      </c>
      <c r="E299" s="216" t="s">
        <v>622</v>
      </c>
      <c r="F299" s="217" t="s">
        <v>623</v>
      </c>
      <c r="G299" s="204"/>
      <c r="H299" s="218">
        <v>11.356</v>
      </c>
      <c r="I299" s="209"/>
      <c r="J299" s="204"/>
      <c r="K299" s="204"/>
      <c r="L299" s="210"/>
      <c r="M299" s="211"/>
      <c r="N299" s="212"/>
      <c r="O299" s="212"/>
      <c r="P299" s="212"/>
      <c r="Q299" s="212"/>
      <c r="R299" s="212"/>
      <c r="S299" s="212"/>
      <c r="T299" s="213"/>
      <c r="AT299" s="214" t="s">
        <v>171</v>
      </c>
      <c r="AU299" s="214" t="s">
        <v>84</v>
      </c>
      <c r="AV299" s="11" t="s">
        <v>84</v>
      </c>
      <c r="AW299" s="11" t="s">
        <v>37</v>
      </c>
      <c r="AX299" s="11" t="s">
        <v>75</v>
      </c>
      <c r="AY299" s="214" t="s">
        <v>162</v>
      </c>
    </row>
    <row r="300" spans="2:65" s="11" customFormat="1" ht="13.5">
      <c r="B300" s="203"/>
      <c r="C300" s="204"/>
      <c r="D300" s="205" t="s">
        <v>171</v>
      </c>
      <c r="E300" s="206" t="s">
        <v>624</v>
      </c>
      <c r="F300" s="207" t="s">
        <v>625</v>
      </c>
      <c r="G300" s="204"/>
      <c r="H300" s="208">
        <v>9.4600000000000009</v>
      </c>
      <c r="I300" s="209"/>
      <c r="J300" s="204"/>
      <c r="K300" s="204"/>
      <c r="L300" s="210"/>
      <c r="M300" s="211"/>
      <c r="N300" s="212"/>
      <c r="O300" s="212"/>
      <c r="P300" s="212"/>
      <c r="Q300" s="212"/>
      <c r="R300" s="212"/>
      <c r="S300" s="212"/>
      <c r="T300" s="213"/>
      <c r="AT300" s="214" t="s">
        <v>171</v>
      </c>
      <c r="AU300" s="214" t="s">
        <v>84</v>
      </c>
      <c r="AV300" s="11" t="s">
        <v>84</v>
      </c>
      <c r="AW300" s="11" t="s">
        <v>37</v>
      </c>
      <c r="AX300" s="11" t="s">
        <v>75</v>
      </c>
      <c r="AY300" s="214" t="s">
        <v>162</v>
      </c>
    </row>
    <row r="301" spans="2:65" s="1" customFormat="1" ht="22.5" customHeight="1">
      <c r="B301" s="39"/>
      <c r="C301" s="191" t="s">
        <v>626</v>
      </c>
      <c r="D301" s="191" t="s">
        <v>165</v>
      </c>
      <c r="E301" s="192" t="s">
        <v>627</v>
      </c>
      <c r="F301" s="193" t="s">
        <v>628</v>
      </c>
      <c r="G301" s="194" t="s">
        <v>412</v>
      </c>
      <c r="H301" s="195">
        <v>1</v>
      </c>
      <c r="I301" s="196"/>
      <c r="J301" s="197">
        <f t="shared" ref="J301:J307" si="0">ROUND(I301*H301,0)</f>
        <v>0</v>
      </c>
      <c r="K301" s="193" t="s">
        <v>169</v>
      </c>
      <c r="L301" s="59"/>
      <c r="M301" s="198" t="s">
        <v>23</v>
      </c>
      <c r="N301" s="199" t="s">
        <v>46</v>
      </c>
      <c r="O301" s="40"/>
      <c r="P301" s="200">
        <f t="shared" ref="P301:P307" si="1">O301*H301</f>
        <v>0</v>
      </c>
      <c r="Q301" s="200">
        <v>0</v>
      </c>
      <c r="R301" s="200">
        <f t="shared" ref="R301:R307" si="2">Q301*H301</f>
        <v>0</v>
      </c>
      <c r="S301" s="200">
        <v>0</v>
      </c>
      <c r="T301" s="201">
        <f t="shared" ref="T301:T307" si="3">S301*H301</f>
        <v>0</v>
      </c>
      <c r="AR301" s="22" t="s">
        <v>164</v>
      </c>
      <c r="AT301" s="22" t="s">
        <v>165</v>
      </c>
      <c r="AU301" s="22" t="s">
        <v>84</v>
      </c>
      <c r="AY301" s="22" t="s">
        <v>162</v>
      </c>
      <c r="BE301" s="202">
        <f t="shared" ref="BE301:BE307" si="4">IF(N301="základní",J301,0)</f>
        <v>0</v>
      </c>
      <c r="BF301" s="202">
        <f t="shared" ref="BF301:BF307" si="5">IF(N301="snížená",J301,0)</f>
        <v>0</v>
      </c>
      <c r="BG301" s="202">
        <f t="shared" ref="BG301:BG307" si="6">IF(N301="zákl. přenesená",J301,0)</f>
        <v>0</v>
      </c>
      <c r="BH301" s="202">
        <f t="shared" ref="BH301:BH307" si="7">IF(N301="sníž. přenesená",J301,0)</f>
        <v>0</v>
      </c>
      <c r="BI301" s="202">
        <f t="shared" ref="BI301:BI307" si="8">IF(N301="nulová",J301,0)</f>
        <v>0</v>
      </c>
      <c r="BJ301" s="22" t="s">
        <v>10</v>
      </c>
      <c r="BK301" s="202">
        <f t="shared" ref="BK301:BK307" si="9">ROUND(I301*H301,0)</f>
        <v>0</v>
      </c>
      <c r="BL301" s="22" t="s">
        <v>164</v>
      </c>
      <c r="BM301" s="22" t="s">
        <v>629</v>
      </c>
    </row>
    <row r="302" spans="2:65" s="1" customFormat="1" ht="22.5" customHeight="1">
      <c r="B302" s="39"/>
      <c r="C302" s="219" t="s">
        <v>630</v>
      </c>
      <c r="D302" s="219" t="s">
        <v>273</v>
      </c>
      <c r="E302" s="220" t="s">
        <v>631</v>
      </c>
      <c r="F302" s="221" t="s">
        <v>632</v>
      </c>
      <c r="G302" s="222" t="s">
        <v>633</v>
      </c>
      <c r="H302" s="223">
        <v>1</v>
      </c>
      <c r="I302" s="224"/>
      <c r="J302" s="225">
        <f t="shared" si="0"/>
        <v>0</v>
      </c>
      <c r="K302" s="221" t="s">
        <v>23</v>
      </c>
      <c r="L302" s="226"/>
      <c r="M302" s="227" t="s">
        <v>23</v>
      </c>
      <c r="N302" s="228" t="s">
        <v>46</v>
      </c>
      <c r="O302" s="40"/>
      <c r="P302" s="200">
        <f t="shared" si="1"/>
        <v>0</v>
      </c>
      <c r="Q302" s="200">
        <v>0</v>
      </c>
      <c r="R302" s="200">
        <f t="shared" si="2"/>
        <v>0</v>
      </c>
      <c r="S302" s="200">
        <v>0</v>
      </c>
      <c r="T302" s="201">
        <f t="shared" si="3"/>
        <v>0</v>
      </c>
      <c r="AR302" s="22" t="s">
        <v>229</v>
      </c>
      <c r="AT302" s="22" t="s">
        <v>273</v>
      </c>
      <c r="AU302" s="22" t="s">
        <v>84</v>
      </c>
      <c r="AY302" s="22" t="s">
        <v>162</v>
      </c>
      <c r="BE302" s="202">
        <f t="shared" si="4"/>
        <v>0</v>
      </c>
      <c r="BF302" s="202">
        <f t="shared" si="5"/>
        <v>0</v>
      </c>
      <c r="BG302" s="202">
        <f t="shared" si="6"/>
        <v>0</v>
      </c>
      <c r="BH302" s="202">
        <f t="shared" si="7"/>
        <v>0</v>
      </c>
      <c r="BI302" s="202">
        <f t="shared" si="8"/>
        <v>0</v>
      </c>
      <c r="BJ302" s="22" t="s">
        <v>10</v>
      </c>
      <c r="BK302" s="202">
        <f t="shared" si="9"/>
        <v>0</v>
      </c>
      <c r="BL302" s="22" t="s">
        <v>164</v>
      </c>
      <c r="BM302" s="22" t="s">
        <v>634</v>
      </c>
    </row>
    <row r="303" spans="2:65" s="1" customFormat="1" ht="22.5" customHeight="1">
      <c r="B303" s="39"/>
      <c r="C303" s="191" t="s">
        <v>635</v>
      </c>
      <c r="D303" s="191" t="s">
        <v>165</v>
      </c>
      <c r="E303" s="192" t="s">
        <v>636</v>
      </c>
      <c r="F303" s="193" t="s">
        <v>637</v>
      </c>
      <c r="G303" s="194" t="s">
        <v>412</v>
      </c>
      <c r="H303" s="195">
        <v>1</v>
      </c>
      <c r="I303" s="196"/>
      <c r="J303" s="197">
        <f t="shared" si="0"/>
        <v>0</v>
      </c>
      <c r="K303" s="193" t="s">
        <v>169</v>
      </c>
      <c r="L303" s="59"/>
      <c r="M303" s="198" t="s">
        <v>23</v>
      </c>
      <c r="N303" s="199" t="s">
        <v>46</v>
      </c>
      <c r="O303" s="40"/>
      <c r="P303" s="200">
        <f t="shared" si="1"/>
        <v>0</v>
      </c>
      <c r="Q303" s="200">
        <v>0</v>
      </c>
      <c r="R303" s="200">
        <f t="shared" si="2"/>
        <v>0</v>
      </c>
      <c r="S303" s="200">
        <v>0</v>
      </c>
      <c r="T303" s="201">
        <f t="shared" si="3"/>
        <v>0</v>
      </c>
      <c r="AR303" s="22" t="s">
        <v>164</v>
      </c>
      <c r="AT303" s="22" t="s">
        <v>165</v>
      </c>
      <c r="AU303" s="22" t="s">
        <v>84</v>
      </c>
      <c r="AY303" s="22" t="s">
        <v>162</v>
      </c>
      <c r="BE303" s="202">
        <f t="shared" si="4"/>
        <v>0</v>
      </c>
      <c r="BF303" s="202">
        <f t="shared" si="5"/>
        <v>0</v>
      </c>
      <c r="BG303" s="202">
        <f t="shared" si="6"/>
        <v>0</v>
      </c>
      <c r="BH303" s="202">
        <f t="shared" si="7"/>
        <v>0</v>
      </c>
      <c r="BI303" s="202">
        <f t="shared" si="8"/>
        <v>0</v>
      </c>
      <c r="BJ303" s="22" t="s">
        <v>10</v>
      </c>
      <c r="BK303" s="202">
        <f t="shared" si="9"/>
        <v>0</v>
      </c>
      <c r="BL303" s="22" t="s">
        <v>164</v>
      </c>
      <c r="BM303" s="22" t="s">
        <v>638</v>
      </c>
    </row>
    <row r="304" spans="2:65" s="1" customFormat="1" ht="22.5" customHeight="1">
      <c r="B304" s="39"/>
      <c r="C304" s="219" t="s">
        <v>639</v>
      </c>
      <c r="D304" s="219" t="s">
        <v>273</v>
      </c>
      <c r="E304" s="220" t="s">
        <v>640</v>
      </c>
      <c r="F304" s="221" t="s">
        <v>641</v>
      </c>
      <c r="G304" s="222" t="s">
        <v>633</v>
      </c>
      <c r="H304" s="223">
        <v>1</v>
      </c>
      <c r="I304" s="224"/>
      <c r="J304" s="225">
        <f t="shared" si="0"/>
        <v>0</v>
      </c>
      <c r="K304" s="221" t="s">
        <v>23</v>
      </c>
      <c r="L304" s="226"/>
      <c r="M304" s="227" t="s">
        <v>23</v>
      </c>
      <c r="N304" s="228" t="s">
        <v>46</v>
      </c>
      <c r="O304" s="40"/>
      <c r="P304" s="200">
        <f t="shared" si="1"/>
        <v>0</v>
      </c>
      <c r="Q304" s="200">
        <v>0</v>
      </c>
      <c r="R304" s="200">
        <f t="shared" si="2"/>
        <v>0</v>
      </c>
      <c r="S304" s="200">
        <v>0</v>
      </c>
      <c r="T304" s="201">
        <f t="shared" si="3"/>
        <v>0</v>
      </c>
      <c r="AR304" s="22" t="s">
        <v>229</v>
      </c>
      <c r="AT304" s="22" t="s">
        <v>273</v>
      </c>
      <c r="AU304" s="22" t="s">
        <v>84</v>
      </c>
      <c r="AY304" s="22" t="s">
        <v>162</v>
      </c>
      <c r="BE304" s="202">
        <f t="shared" si="4"/>
        <v>0</v>
      </c>
      <c r="BF304" s="202">
        <f t="shared" si="5"/>
        <v>0</v>
      </c>
      <c r="BG304" s="202">
        <f t="shared" si="6"/>
        <v>0</v>
      </c>
      <c r="BH304" s="202">
        <f t="shared" si="7"/>
        <v>0</v>
      </c>
      <c r="BI304" s="202">
        <f t="shared" si="8"/>
        <v>0</v>
      </c>
      <c r="BJ304" s="22" t="s">
        <v>10</v>
      </c>
      <c r="BK304" s="202">
        <f t="shared" si="9"/>
        <v>0</v>
      </c>
      <c r="BL304" s="22" t="s">
        <v>164</v>
      </c>
      <c r="BM304" s="22" t="s">
        <v>642</v>
      </c>
    </row>
    <row r="305" spans="2:65" s="1" customFormat="1" ht="22.5" customHeight="1">
      <c r="B305" s="39"/>
      <c r="C305" s="191" t="s">
        <v>643</v>
      </c>
      <c r="D305" s="191" t="s">
        <v>165</v>
      </c>
      <c r="E305" s="192" t="s">
        <v>644</v>
      </c>
      <c r="F305" s="193" t="s">
        <v>645</v>
      </c>
      <c r="G305" s="194" t="s">
        <v>596</v>
      </c>
      <c r="H305" s="195">
        <v>6</v>
      </c>
      <c r="I305" s="196"/>
      <c r="J305" s="197">
        <f t="shared" si="0"/>
        <v>0</v>
      </c>
      <c r="K305" s="193" t="s">
        <v>169</v>
      </c>
      <c r="L305" s="59"/>
      <c r="M305" s="198" t="s">
        <v>23</v>
      </c>
      <c r="N305" s="199" t="s">
        <v>46</v>
      </c>
      <c r="O305" s="40"/>
      <c r="P305" s="200">
        <f t="shared" si="1"/>
        <v>0</v>
      </c>
      <c r="Q305" s="200">
        <v>0</v>
      </c>
      <c r="R305" s="200">
        <f t="shared" si="2"/>
        <v>0</v>
      </c>
      <c r="S305" s="200">
        <v>0</v>
      </c>
      <c r="T305" s="201">
        <f t="shared" si="3"/>
        <v>0</v>
      </c>
      <c r="AR305" s="22" t="s">
        <v>164</v>
      </c>
      <c r="AT305" s="22" t="s">
        <v>165</v>
      </c>
      <c r="AU305" s="22" t="s">
        <v>84</v>
      </c>
      <c r="AY305" s="22" t="s">
        <v>162</v>
      </c>
      <c r="BE305" s="202">
        <f t="shared" si="4"/>
        <v>0</v>
      </c>
      <c r="BF305" s="202">
        <f t="shared" si="5"/>
        <v>0</v>
      </c>
      <c r="BG305" s="202">
        <f t="shared" si="6"/>
        <v>0</v>
      </c>
      <c r="BH305" s="202">
        <f t="shared" si="7"/>
        <v>0</v>
      </c>
      <c r="BI305" s="202">
        <f t="shared" si="8"/>
        <v>0</v>
      </c>
      <c r="BJ305" s="22" t="s">
        <v>10</v>
      </c>
      <c r="BK305" s="202">
        <f t="shared" si="9"/>
        <v>0</v>
      </c>
      <c r="BL305" s="22" t="s">
        <v>164</v>
      </c>
      <c r="BM305" s="22" t="s">
        <v>646</v>
      </c>
    </row>
    <row r="306" spans="2:65" s="1" customFormat="1" ht="22.5" customHeight="1">
      <c r="B306" s="39"/>
      <c r="C306" s="219" t="s">
        <v>647</v>
      </c>
      <c r="D306" s="219" t="s">
        <v>273</v>
      </c>
      <c r="E306" s="220" t="s">
        <v>648</v>
      </c>
      <c r="F306" s="221" t="s">
        <v>649</v>
      </c>
      <c r="G306" s="222" t="s">
        <v>273</v>
      </c>
      <c r="H306" s="223">
        <v>6</v>
      </c>
      <c r="I306" s="224"/>
      <c r="J306" s="225">
        <f t="shared" si="0"/>
        <v>0</v>
      </c>
      <c r="K306" s="221" t="s">
        <v>23</v>
      </c>
      <c r="L306" s="226"/>
      <c r="M306" s="227" t="s">
        <v>23</v>
      </c>
      <c r="N306" s="228" t="s">
        <v>46</v>
      </c>
      <c r="O306" s="40"/>
      <c r="P306" s="200">
        <f t="shared" si="1"/>
        <v>0</v>
      </c>
      <c r="Q306" s="200">
        <v>0</v>
      </c>
      <c r="R306" s="200">
        <f t="shared" si="2"/>
        <v>0</v>
      </c>
      <c r="S306" s="200">
        <v>0</v>
      </c>
      <c r="T306" s="201">
        <f t="shared" si="3"/>
        <v>0</v>
      </c>
      <c r="AR306" s="22" t="s">
        <v>229</v>
      </c>
      <c r="AT306" s="22" t="s">
        <v>273</v>
      </c>
      <c r="AU306" s="22" t="s">
        <v>84</v>
      </c>
      <c r="AY306" s="22" t="s">
        <v>162</v>
      </c>
      <c r="BE306" s="202">
        <f t="shared" si="4"/>
        <v>0</v>
      </c>
      <c r="BF306" s="202">
        <f t="shared" si="5"/>
        <v>0</v>
      </c>
      <c r="BG306" s="202">
        <f t="shared" si="6"/>
        <v>0</v>
      </c>
      <c r="BH306" s="202">
        <f t="shared" si="7"/>
        <v>0</v>
      </c>
      <c r="BI306" s="202">
        <f t="shared" si="8"/>
        <v>0</v>
      </c>
      <c r="BJ306" s="22" t="s">
        <v>10</v>
      </c>
      <c r="BK306" s="202">
        <f t="shared" si="9"/>
        <v>0</v>
      </c>
      <c r="BL306" s="22" t="s">
        <v>164</v>
      </c>
      <c r="BM306" s="22" t="s">
        <v>650</v>
      </c>
    </row>
    <row r="307" spans="2:65" s="1" customFormat="1" ht="22.5" customHeight="1">
      <c r="B307" s="39"/>
      <c r="C307" s="191" t="s">
        <v>651</v>
      </c>
      <c r="D307" s="191" t="s">
        <v>165</v>
      </c>
      <c r="E307" s="192" t="s">
        <v>652</v>
      </c>
      <c r="F307" s="193" t="s">
        <v>653</v>
      </c>
      <c r="G307" s="194" t="s">
        <v>654</v>
      </c>
      <c r="H307" s="195">
        <v>39.06</v>
      </c>
      <c r="I307" s="196"/>
      <c r="J307" s="197">
        <f t="shared" si="0"/>
        <v>0</v>
      </c>
      <c r="K307" s="193" t="s">
        <v>23</v>
      </c>
      <c r="L307" s="59"/>
      <c r="M307" s="198" t="s">
        <v>23</v>
      </c>
      <c r="N307" s="199" t="s">
        <v>46</v>
      </c>
      <c r="O307" s="40"/>
      <c r="P307" s="200">
        <f t="shared" si="1"/>
        <v>0</v>
      </c>
      <c r="Q307" s="200">
        <v>0.22241</v>
      </c>
      <c r="R307" s="200">
        <f t="shared" si="2"/>
        <v>8.6873345999999998</v>
      </c>
      <c r="S307" s="200">
        <v>0</v>
      </c>
      <c r="T307" s="201">
        <f t="shared" si="3"/>
        <v>0</v>
      </c>
      <c r="AR307" s="22" t="s">
        <v>164</v>
      </c>
      <c r="AT307" s="22" t="s">
        <v>165</v>
      </c>
      <c r="AU307" s="22" t="s">
        <v>84</v>
      </c>
      <c r="AY307" s="22" t="s">
        <v>162</v>
      </c>
      <c r="BE307" s="202">
        <f t="shared" si="4"/>
        <v>0</v>
      </c>
      <c r="BF307" s="202">
        <f t="shared" si="5"/>
        <v>0</v>
      </c>
      <c r="BG307" s="202">
        <f t="shared" si="6"/>
        <v>0</v>
      </c>
      <c r="BH307" s="202">
        <f t="shared" si="7"/>
        <v>0</v>
      </c>
      <c r="BI307" s="202">
        <f t="shared" si="8"/>
        <v>0</v>
      </c>
      <c r="BJ307" s="22" t="s">
        <v>10</v>
      </c>
      <c r="BK307" s="202">
        <f t="shared" si="9"/>
        <v>0</v>
      </c>
      <c r="BL307" s="22" t="s">
        <v>164</v>
      </c>
      <c r="BM307" s="22" t="s">
        <v>655</v>
      </c>
    </row>
    <row r="308" spans="2:65" s="11" customFormat="1" ht="13.5">
      <c r="B308" s="203"/>
      <c r="C308" s="204"/>
      <c r="D308" s="205" t="s">
        <v>171</v>
      </c>
      <c r="E308" s="206" t="s">
        <v>656</v>
      </c>
      <c r="F308" s="207" t="s">
        <v>657</v>
      </c>
      <c r="G308" s="204"/>
      <c r="H308" s="208">
        <v>39.06</v>
      </c>
      <c r="I308" s="209"/>
      <c r="J308" s="204"/>
      <c r="K308" s="204"/>
      <c r="L308" s="210"/>
      <c r="M308" s="211"/>
      <c r="N308" s="212"/>
      <c r="O308" s="212"/>
      <c r="P308" s="212"/>
      <c r="Q308" s="212"/>
      <c r="R308" s="212"/>
      <c r="S308" s="212"/>
      <c r="T308" s="213"/>
      <c r="AT308" s="214" t="s">
        <v>171</v>
      </c>
      <c r="AU308" s="214" t="s">
        <v>84</v>
      </c>
      <c r="AV308" s="11" t="s">
        <v>84</v>
      </c>
      <c r="AW308" s="11" t="s">
        <v>37</v>
      </c>
      <c r="AX308" s="11" t="s">
        <v>75</v>
      </c>
      <c r="AY308" s="214" t="s">
        <v>162</v>
      </c>
    </row>
    <row r="309" spans="2:65" s="1" customFormat="1" ht="31.5" customHeight="1">
      <c r="B309" s="39"/>
      <c r="C309" s="191" t="s">
        <v>658</v>
      </c>
      <c r="D309" s="191" t="s">
        <v>165</v>
      </c>
      <c r="E309" s="192" t="s">
        <v>659</v>
      </c>
      <c r="F309" s="193" t="s">
        <v>660</v>
      </c>
      <c r="G309" s="194" t="s">
        <v>273</v>
      </c>
      <c r="H309" s="195">
        <v>97.65</v>
      </c>
      <c r="I309" s="196"/>
      <c r="J309" s="197">
        <f>ROUND(I309*H309,0)</f>
        <v>0</v>
      </c>
      <c r="K309" s="193" t="s">
        <v>23</v>
      </c>
      <c r="L309" s="59"/>
      <c r="M309" s="198" t="s">
        <v>23</v>
      </c>
      <c r="N309" s="199" t="s">
        <v>46</v>
      </c>
      <c r="O309" s="40"/>
      <c r="P309" s="200">
        <f>O309*H309</f>
        <v>0</v>
      </c>
      <c r="Q309" s="200">
        <v>8.8940000000000005E-2</v>
      </c>
      <c r="R309" s="200">
        <f>Q309*H309</f>
        <v>8.6849910000000001</v>
      </c>
      <c r="S309" s="200">
        <v>0</v>
      </c>
      <c r="T309" s="201">
        <f>S309*H309</f>
        <v>0</v>
      </c>
      <c r="AR309" s="22" t="s">
        <v>164</v>
      </c>
      <c r="AT309" s="22" t="s">
        <v>165</v>
      </c>
      <c r="AU309" s="22" t="s">
        <v>84</v>
      </c>
      <c r="AY309" s="22" t="s">
        <v>162</v>
      </c>
      <c r="BE309" s="202">
        <f>IF(N309="základní",J309,0)</f>
        <v>0</v>
      </c>
      <c r="BF309" s="202">
        <f>IF(N309="snížená",J309,0)</f>
        <v>0</v>
      </c>
      <c r="BG309" s="202">
        <f>IF(N309="zákl. přenesená",J309,0)</f>
        <v>0</v>
      </c>
      <c r="BH309" s="202">
        <f>IF(N309="sníž. přenesená",J309,0)</f>
        <v>0</v>
      </c>
      <c r="BI309" s="202">
        <f>IF(N309="nulová",J309,0)</f>
        <v>0</v>
      </c>
      <c r="BJ309" s="22" t="s">
        <v>10</v>
      </c>
      <c r="BK309" s="202">
        <f>ROUND(I309*H309,0)</f>
        <v>0</v>
      </c>
      <c r="BL309" s="22" t="s">
        <v>164</v>
      </c>
      <c r="BM309" s="22" t="s">
        <v>661</v>
      </c>
    </row>
    <row r="310" spans="2:65" s="11" customFormat="1" ht="13.5">
      <c r="B310" s="203"/>
      <c r="C310" s="204"/>
      <c r="D310" s="205" t="s">
        <v>171</v>
      </c>
      <c r="E310" s="206" t="s">
        <v>662</v>
      </c>
      <c r="F310" s="207" t="s">
        <v>663</v>
      </c>
      <c r="G310" s="204"/>
      <c r="H310" s="208">
        <v>97.65</v>
      </c>
      <c r="I310" s="209"/>
      <c r="J310" s="204"/>
      <c r="K310" s="204"/>
      <c r="L310" s="210"/>
      <c r="M310" s="211"/>
      <c r="N310" s="212"/>
      <c r="O310" s="212"/>
      <c r="P310" s="212"/>
      <c r="Q310" s="212"/>
      <c r="R310" s="212"/>
      <c r="S310" s="212"/>
      <c r="T310" s="213"/>
      <c r="AT310" s="214" t="s">
        <v>171</v>
      </c>
      <c r="AU310" s="214" t="s">
        <v>84</v>
      </c>
      <c r="AV310" s="11" t="s">
        <v>84</v>
      </c>
      <c r="AW310" s="11" t="s">
        <v>37</v>
      </c>
      <c r="AX310" s="11" t="s">
        <v>75</v>
      </c>
      <c r="AY310" s="214" t="s">
        <v>162</v>
      </c>
    </row>
    <row r="311" spans="2:65" s="1" customFormat="1" ht="22.5" customHeight="1">
      <c r="B311" s="39"/>
      <c r="C311" s="191" t="s">
        <v>664</v>
      </c>
      <c r="D311" s="191" t="s">
        <v>165</v>
      </c>
      <c r="E311" s="192" t="s">
        <v>665</v>
      </c>
      <c r="F311" s="193" t="s">
        <v>666</v>
      </c>
      <c r="G311" s="194" t="s">
        <v>168</v>
      </c>
      <c r="H311" s="195">
        <v>0.2</v>
      </c>
      <c r="I311" s="196"/>
      <c r="J311" s="197">
        <f>ROUND(I311*H311,0)</f>
        <v>0</v>
      </c>
      <c r="K311" s="193" t="s">
        <v>169</v>
      </c>
      <c r="L311" s="59"/>
      <c r="M311" s="198" t="s">
        <v>23</v>
      </c>
      <c r="N311" s="199" t="s">
        <v>46</v>
      </c>
      <c r="O311" s="40"/>
      <c r="P311" s="200">
        <f>O311*H311</f>
        <v>0</v>
      </c>
      <c r="Q311" s="200">
        <v>2.45329</v>
      </c>
      <c r="R311" s="200">
        <f>Q311*H311</f>
        <v>0.49065800000000004</v>
      </c>
      <c r="S311" s="200">
        <v>0</v>
      </c>
      <c r="T311" s="201">
        <f>S311*H311</f>
        <v>0</v>
      </c>
      <c r="AR311" s="22" t="s">
        <v>164</v>
      </c>
      <c r="AT311" s="22" t="s">
        <v>165</v>
      </c>
      <c r="AU311" s="22" t="s">
        <v>84</v>
      </c>
      <c r="AY311" s="22" t="s">
        <v>162</v>
      </c>
      <c r="BE311" s="202">
        <f>IF(N311="základní",J311,0)</f>
        <v>0</v>
      </c>
      <c r="BF311" s="202">
        <f>IF(N311="snížená",J311,0)</f>
        <v>0</v>
      </c>
      <c r="BG311" s="202">
        <f>IF(N311="zákl. přenesená",J311,0)</f>
        <v>0</v>
      </c>
      <c r="BH311" s="202">
        <f>IF(N311="sníž. přenesená",J311,0)</f>
        <v>0</v>
      </c>
      <c r="BI311" s="202">
        <f>IF(N311="nulová",J311,0)</f>
        <v>0</v>
      </c>
      <c r="BJ311" s="22" t="s">
        <v>10</v>
      </c>
      <c r="BK311" s="202">
        <f>ROUND(I311*H311,0)</f>
        <v>0</v>
      </c>
      <c r="BL311" s="22" t="s">
        <v>164</v>
      </c>
      <c r="BM311" s="22" t="s">
        <v>667</v>
      </c>
    </row>
    <row r="312" spans="2:65" s="11" customFormat="1" ht="13.5">
      <c r="B312" s="203"/>
      <c r="C312" s="204"/>
      <c r="D312" s="205" t="s">
        <v>171</v>
      </c>
      <c r="E312" s="206" t="s">
        <v>668</v>
      </c>
      <c r="F312" s="207" t="s">
        <v>669</v>
      </c>
      <c r="G312" s="204"/>
      <c r="H312" s="208">
        <v>0.2</v>
      </c>
      <c r="I312" s="209"/>
      <c r="J312" s="204"/>
      <c r="K312" s="204"/>
      <c r="L312" s="210"/>
      <c r="M312" s="211"/>
      <c r="N312" s="212"/>
      <c r="O312" s="212"/>
      <c r="P312" s="212"/>
      <c r="Q312" s="212"/>
      <c r="R312" s="212"/>
      <c r="S312" s="212"/>
      <c r="T312" s="213"/>
      <c r="AT312" s="214" t="s">
        <v>171</v>
      </c>
      <c r="AU312" s="214" t="s">
        <v>84</v>
      </c>
      <c r="AV312" s="11" t="s">
        <v>84</v>
      </c>
      <c r="AW312" s="11" t="s">
        <v>37</v>
      </c>
      <c r="AX312" s="11" t="s">
        <v>75</v>
      </c>
      <c r="AY312" s="214" t="s">
        <v>162</v>
      </c>
    </row>
    <row r="313" spans="2:65" s="1" customFormat="1" ht="22.5" customHeight="1">
      <c r="B313" s="39"/>
      <c r="C313" s="191" t="s">
        <v>670</v>
      </c>
      <c r="D313" s="191" t="s">
        <v>165</v>
      </c>
      <c r="E313" s="192" t="s">
        <v>671</v>
      </c>
      <c r="F313" s="193" t="s">
        <v>672</v>
      </c>
      <c r="G313" s="194" t="s">
        <v>254</v>
      </c>
      <c r="H313" s="195">
        <v>1.6</v>
      </c>
      <c r="I313" s="196"/>
      <c r="J313" s="197">
        <f>ROUND(I313*H313,0)</f>
        <v>0</v>
      </c>
      <c r="K313" s="193" t="s">
        <v>169</v>
      </c>
      <c r="L313" s="59"/>
      <c r="M313" s="198" t="s">
        <v>23</v>
      </c>
      <c r="N313" s="199" t="s">
        <v>46</v>
      </c>
      <c r="O313" s="40"/>
      <c r="P313" s="200">
        <f>O313*H313</f>
        <v>0</v>
      </c>
      <c r="Q313" s="200">
        <v>1.3390000000000001E-2</v>
      </c>
      <c r="R313" s="200">
        <f>Q313*H313</f>
        <v>2.1424000000000002E-2</v>
      </c>
      <c r="S313" s="200">
        <v>0</v>
      </c>
      <c r="T313" s="201">
        <f>S313*H313</f>
        <v>0</v>
      </c>
      <c r="AR313" s="22" t="s">
        <v>164</v>
      </c>
      <c r="AT313" s="22" t="s">
        <v>165</v>
      </c>
      <c r="AU313" s="22" t="s">
        <v>84</v>
      </c>
      <c r="AY313" s="22" t="s">
        <v>162</v>
      </c>
      <c r="BE313" s="202">
        <f>IF(N313="základní",J313,0)</f>
        <v>0</v>
      </c>
      <c r="BF313" s="202">
        <f>IF(N313="snížená",J313,0)</f>
        <v>0</v>
      </c>
      <c r="BG313" s="202">
        <f>IF(N313="zákl. přenesená",J313,0)</f>
        <v>0</v>
      </c>
      <c r="BH313" s="202">
        <f>IF(N313="sníž. přenesená",J313,0)</f>
        <v>0</v>
      </c>
      <c r="BI313" s="202">
        <f>IF(N313="nulová",J313,0)</f>
        <v>0</v>
      </c>
      <c r="BJ313" s="22" t="s">
        <v>10</v>
      </c>
      <c r="BK313" s="202">
        <f>ROUND(I313*H313,0)</f>
        <v>0</v>
      </c>
      <c r="BL313" s="22" t="s">
        <v>164</v>
      </c>
      <c r="BM313" s="22" t="s">
        <v>673</v>
      </c>
    </row>
    <row r="314" spans="2:65" s="11" customFormat="1" ht="13.5">
      <c r="B314" s="203"/>
      <c r="C314" s="204"/>
      <c r="D314" s="205" t="s">
        <v>171</v>
      </c>
      <c r="E314" s="206" t="s">
        <v>674</v>
      </c>
      <c r="F314" s="207" t="s">
        <v>675</v>
      </c>
      <c r="G314" s="204"/>
      <c r="H314" s="208">
        <v>1.6</v>
      </c>
      <c r="I314" s="209"/>
      <c r="J314" s="204"/>
      <c r="K314" s="204"/>
      <c r="L314" s="210"/>
      <c r="M314" s="211"/>
      <c r="N314" s="212"/>
      <c r="O314" s="212"/>
      <c r="P314" s="212"/>
      <c r="Q314" s="212"/>
      <c r="R314" s="212"/>
      <c r="S314" s="212"/>
      <c r="T314" s="213"/>
      <c r="AT314" s="214" t="s">
        <v>171</v>
      </c>
      <c r="AU314" s="214" t="s">
        <v>84</v>
      </c>
      <c r="AV314" s="11" t="s">
        <v>84</v>
      </c>
      <c r="AW314" s="11" t="s">
        <v>37</v>
      </c>
      <c r="AX314" s="11" t="s">
        <v>75</v>
      </c>
      <c r="AY314" s="214" t="s">
        <v>162</v>
      </c>
    </row>
    <row r="315" spans="2:65" s="1" customFormat="1" ht="22.5" customHeight="1">
      <c r="B315" s="39"/>
      <c r="C315" s="191" t="s">
        <v>676</v>
      </c>
      <c r="D315" s="191" t="s">
        <v>165</v>
      </c>
      <c r="E315" s="192" t="s">
        <v>677</v>
      </c>
      <c r="F315" s="193" t="s">
        <v>678</v>
      </c>
      <c r="G315" s="194" t="s">
        <v>254</v>
      </c>
      <c r="H315" s="195">
        <v>1.6</v>
      </c>
      <c r="I315" s="196"/>
      <c r="J315" s="197">
        <f>ROUND(I315*H315,0)</f>
        <v>0</v>
      </c>
      <c r="K315" s="193" t="s">
        <v>169</v>
      </c>
      <c r="L315" s="59"/>
      <c r="M315" s="198" t="s">
        <v>23</v>
      </c>
      <c r="N315" s="199" t="s">
        <v>46</v>
      </c>
      <c r="O315" s="40"/>
      <c r="P315" s="200">
        <f>O315*H315</f>
        <v>0</v>
      </c>
      <c r="Q315" s="200">
        <v>0</v>
      </c>
      <c r="R315" s="200">
        <f>Q315*H315</f>
        <v>0</v>
      </c>
      <c r="S315" s="200">
        <v>0</v>
      </c>
      <c r="T315" s="201">
        <f>S315*H315</f>
        <v>0</v>
      </c>
      <c r="AR315" s="22" t="s">
        <v>164</v>
      </c>
      <c r="AT315" s="22" t="s">
        <v>165</v>
      </c>
      <c r="AU315" s="22" t="s">
        <v>84</v>
      </c>
      <c r="AY315" s="22" t="s">
        <v>162</v>
      </c>
      <c r="BE315" s="202">
        <f>IF(N315="základní",J315,0)</f>
        <v>0</v>
      </c>
      <c r="BF315" s="202">
        <f>IF(N315="snížená",J315,0)</f>
        <v>0</v>
      </c>
      <c r="BG315" s="202">
        <f>IF(N315="zákl. přenesená",J315,0)</f>
        <v>0</v>
      </c>
      <c r="BH315" s="202">
        <f>IF(N315="sníž. přenesená",J315,0)</f>
        <v>0</v>
      </c>
      <c r="BI315" s="202">
        <f>IF(N315="nulová",J315,0)</f>
        <v>0</v>
      </c>
      <c r="BJ315" s="22" t="s">
        <v>10</v>
      </c>
      <c r="BK315" s="202">
        <f>ROUND(I315*H315,0)</f>
        <v>0</v>
      </c>
      <c r="BL315" s="22" t="s">
        <v>164</v>
      </c>
      <c r="BM315" s="22" t="s">
        <v>679</v>
      </c>
    </row>
    <row r="316" spans="2:65" s="1" customFormat="1" ht="22.5" customHeight="1">
      <c r="B316" s="39"/>
      <c r="C316" s="191" t="s">
        <v>680</v>
      </c>
      <c r="D316" s="191" t="s">
        <v>165</v>
      </c>
      <c r="E316" s="192" t="s">
        <v>681</v>
      </c>
      <c r="F316" s="193" t="s">
        <v>682</v>
      </c>
      <c r="G316" s="194" t="s">
        <v>683</v>
      </c>
      <c r="H316" s="195">
        <v>24</v>
      </c>
      <c r="I316" s="196"/>
      <c r="J316" s="197">
        <f>ROUND(I316*H316,0)</f>
        <v>0</v>
      </c>
      <c r="K316" s="193" t="s">
        <v>23</v>
      </c>
      <c r="L316" s="59"/>
      <c r="M316" s="198" t="s">
        <v>23</v>
      </c>
      <c r="N316" s="199" t="s">
        <v>46</v>
      </c>
      <c r="O316" s="40"/>
      <c r="P316" s="200">
        <f>O316*H316</f>
        <v>0</v>
      </c>
      <c r="Q316" s="200">
        <v>0</v>
      </c>
      <c r="R316" s="200">
        <f>Q316*H316</f>
        <v>0</v>
      </c>
      <c r="S316" s="200">
        <v>0</v>
      </c>
      <c r="T316" s="201">
        <f>S316*H316</f>
        <v>0</v>
      </c>
      <c r="AR316" s="22" t="s">
        <v>164</v>
      </c>
      <c r="AT316" s="22" t="s">
        <v>165</v>
      </c>
      <c r="AU316" s="22" t="s">
        <v>84</v>
      </c>
      <c r="AY316" s="22" t="s">
        <v>162</v>
      </c>
      <c r="BE316" s="202">
        <f>IF(N316="základní",J316,0)</f>
        <v>0</v>
      </c>
      <c r="BF316" s="202">
        <f>IF(N316="snížená",J316,0)</f>
        <v>0</v>
      </c>
      <c r="BG316" s="202">
        <f>IF(N316="zákl. přenesená",J316,0)</f>
        <v>0</v>
      </c>
      <c r="BH316" s="202">
        <f>IF(N316="sníž. přenesená",J316,0)</f>
        <v>0</v>
      </c>
      <c r="BI316" s="202">
        <f>IF(N316="nulová",J316,0)</f>
        <v>0</v>
      </c>
      <c r="BJ316" s="22" t="s">
        <v>10</v>
      </c>
      <c r="BK316" s="202">
        <f>ROUND(I316*H316,0)</f>
        <v>0</v>
      </c>
      <c r="BL316" s="22" t="s">
        <v>164</v>
      </c>
      <c r="BM316" s="22" t="s">
        <v>684</v>
      </c>
    </row>
    <row r="317" spans="2:65" s="1" customFormat="1" ht="22.5" customHeight="1">
      <c r="B317" s="39"/>
      <c r="C317" s="191" t="s">
        <v>685</v>
      </c>
      <c r="D317" s="191" t="s">
        <v>165</v>
      </c>
      <c r="E317" s="192" t="s">
        <v>686</v>
      </c>
      <c r="F317" s="193" t="s">
        <v>687</v>
      </c>
      <c r="G317" s="194" t="s">
        <v>273</v>
      </c>
      <c r="H317" s="195">
        <v>207.3</v>
      </c>
      <c r="I317" s="196"/>
      <c r="J317" s="197">
        <f>ROUND(I317*H317,0)</f>
        <v>0</v>
      </c>
      <c r="K317" s="193" t="s">
        <v>23</v>
      </c>
      <c r="L317" s="59"/>
      <c r="M317" s="198" t="s">
        <v>23</v>
      </c>
      <c r="N317" s="199" t="s">
        <v>46</v>
      </c>
      <c r="O317" s="40"/>
      <c r="P317" s="200">
        <f>O317*H317</f>
        <v>0</v>
      </c>
      <c r="Q317" s="200">
        <v>0</v>
      </c>
      <c r="R317" s="200">
        <f>Q317*H317</f>
        <v>0</v>
      </c>
      <c r="S317" s="200">
        <v>0</v>
      </c>
      <c r="T317" s="201">
        <f>S317*H317</f>
        <v>0</v>
      </c>
      <c r="AR317" s="22" t="s">
        <v>164</v>
      </c>
      <c r="AT317" s="22" t="s">
        <v>165</v>
      </c>
      <c r="AU317" s="22" t="s">
        <v>84</v>
      </c>
      <c r="AY317" s="22" t="s">
        <v>162</v>
      </c>
      <c r="BE317" s="202">
        <f>IF(N317="základní",J317,0)</f>
        <v>0</v>
      </c>
      <c r="BF317" s="202">
        <f>IF(N317="snížená",J317,0)</f>
        <v>0</v>
      </c>
      <c r="BG317" s="202">
        <f>IF(N317="zákl. přenesená",J317,0)</f>
        <v>0</v>
      </c>
      <c r="BH317" s="202">
        <f>IF(N317="sníž. přenesená",J317,0)</f>
        <v>0</v>
      </c>
      <c r="BI317" s="202">
        <f>IF(N317="nulová",J317,0)</f>
        <v>0</v>
      </c>
      <c r="BJ317" s="22" t="s">
        <v>10</v>
      </c>
      <c r="BK317" s="202">
        <f>ROUND(I317*H317,0)</f>
        <v>0</v>
      </c>
      <c r="BL317" s="22" t="s">
        <v>164</v>
      </c>
      <c r="BM317" s="22" t="s">
        <v>688</v>
      </c>
    </row>
    <row r="318" spans="2:65" s="11" customFormat="1" ht="13.5">
      <c r="B318" s="203"/>
      <c r="C318" s="204"/>
      <c r="D318" s="215" t="s">
        <v>171</v>
      </c>
      <c r="E318" s="216" t="s">
        <v>689</v>
      </c>
      <c r="F318" s="217" t="s">
        <v>690</v>
      </c>
      <c r="G318" s="204"/>
      <c r="H318" s="218">
        <v>207.3</v>
      </c>
      <c r="I318" s="209"/>
      <c r="J318" s="204"/>
      <c r="K318" s="204"/>
      <c r="L318" s="210"/>
      <c r="M318" s="211"/>
      <c r="N318" s="212"/>
      <c r="O318" s="212"/>
      <c r="P318" s="212"/>
      <c r="Q318" s="212"/>
      <c r="R318" s="212"/>
      <c r="S318" s="212"/>
      <c r="T318" s="213"/>
      <c r="AT318" s="214" t="s">
        <v>171</v>
      </c>
      <c r="AU318" s="214" t="s">
        <v>84</v>
      </c>
      <c r="AV318" s="11" t="s">
        <v>84</v>
      </c>
      <c r="AW318" s="11" t="s">
        <v>37</v>
      </c>
      <c r="AX318" s="11" t="s">
        <v>75</v>
      </c>
      <c r="AY318" s="214" t="s">
        <v>162</v>
      </c>
    </row>
    <row r="319" spans="2:65" s="10" customFormat="1" ht="29.85" customHeight="1">
      <c r="B319" s="174"/>
      <c r="C319" s="175"/>
      <c r="D319" s="188" t="s">
        <v>74</v>
      </c>
      <c r="E319" s="189" t="s">
        <v>164</v>
      </c>
      <c r="F319" s="189" t="s">
        <v>691</v>
      </c>
      <c r="G319" s="175"/>
      <c r="H319" s="175"/>
      <c r="I319" s="178"/>
      <c r="J319" s="190">
        <f>BK319</f>
        <v>0</v>
      </c>
      <c r="K319" s="175"/>
      <c r="L319" s="180"/>
      <c r="M319" s="181"/>
      <c r="N319" s="182"/>
      <c r="O319" s="182"/>
      <c r="P319" s="183">
        <f>SUM(P320:P437)</f>
        <v>0</v>
      </c>
      <c r="Q319" s="182"/>
      <c r="R319" s="183">
        <f>SUM(R320:R437)</f>
        <v>543.79534864000016</v>
      </c>
      <c r="S319" s="182"/>
      <c r="T319" s="184">
        <f>SUM(T320:T437)</f>
        <v>0</v>
      </c>
      <c r="AR319" s="185" t="s">
        <v>164</v>
      </c>
      <c r="AT319" s="186" t="s">
        <v>74</v>
      </c>
      <c r="AU319" s="186" t="s">
        <v>10</v>
      </c>
      <c r="AY319" s="185" t="s">
        <v>162</v>
      </c>
      <c r="BK319" s="187">
        <f>SUM(BK320:BK437)</f>
        <v>0</v>
      </c>
    </row>
    <row r="320" spans="2:65" s="1" customFormat="1" ht="31.5" customHeight="1">
      <c r="B320" s="39"/>
      <c r="C320" s="191" t="s">
        <v>692</v>
      </c>
      <c r="D320" s="191" t="s">
        <v>165</v>
      </c>
      <c r="E320" s="192" t="s">
        <v>693</v>
      </c>
      <c r="F320" s="193" t="s">
        <v>694</v>
      </c>
      <c r="G320" s="194" t="s">
        <v>412</v>
      </c>
      <c r="H320" s="195">
        <v>41</v>
      </c>
      <c r="I320" s="196"/>
      <c r="J320" s="197">
        <f>ROUND(I320*H320,0)</f>
        <v>0</v>
      </c>
      <c r="K320" s="193" t="s">
        <v>169</v>
      </c>
      <c r="L320" s="59"/>
      <c r="M320" s="198" t="s">
        <v>23</v>
      </c>
      <c r="N320" s="199" t="s">
        <v>46</v>
      </c>
      <c r="O320" s="40"/>
      <c r="P320" s="200">
        <f>O320*H320</f>
        <v>0</v>
      </c>
      <c r="Q320" s="200">
        <v>0.18459</v>
      </c>
      <c r="R320" s="200">
        <f>Q320*H320</f>
        <v>7.5681900000000004</v>
      </c>
      <c r="S320" s="200">
        <v>0</v>
      </c>
      <c r="T320" s="201">
        <f>S320*H320</f>
        <v>0</v>
      </c>
      <c r="AR320" s="22" t="s">
        <v>164</v>
      </c>
      <c r="AT320" s="22" t="s">
        <v>165</v>
      </c>
      <c r="AU320" s="22" t="s">
        <v>84</v>
      </c>
      <c r="AY320" s="22" t="s">
        <v>162</v>
      </c>
      <c r="BE320" s="202">
        <f>IF(N320="základní",J320,0)</f>
        <v>0</v>
      </c>
      <c r="BF320" s="202">
        <f>IF(N320="snížená",J320,0)</f>
        <v>0</v>
      </c>
      <c r="BG320" s="202">
        <f>IF(N320="zákl. přenesená",J320,0)</f>
        <v>0</v>
      </c>
      <c r="BH320" s="202">
        <f>IF(N320="sníž. přenesená",J320,0)</f>
        <v>0</v>
      </c>
      <c r="BI320" s="202">
        <f>IF(N320="nulová",J320,0)</f>
        <v>0</v>
      </c>
      <c r="BJ320" s="22" t="s">
        <v>10</v>
      </c>
      <c r="BK320" s="202">
        <f>ROUND(I320*H320,0)</f>
        <v>0</v>
      </c>
      <c r="BL320" s="22" t="s">
        <v>164</v>
      </c>
      <c r="BM320" s="22" t="s">
        <v>695</v>
      </c>
    </row>
    <row r="321" spans="2:65" s="11" customFormat="1" ht="13.5">
      <c r="B321" s="203"/>
      <c r="C321" s="204"/>
      <c r="D321" s="215" t="s">
        <v>171</v>
      </c>
      <c r="E321" s="216" t="s">
        <v>696</v>
      </c>
      <c r="F321" s="217" t="s">
        <v>697</v>
      </c>
      <c r="G321" s="204"/>
      <c r="H321" s="218">
        <v>29</v>
      </c>
      <c r="I321" s="209"/>
      <c r="J321" s="204"/>
      <c r="K321" s="204"/>
      <c r="L321" s="210"/>
      <c r="M321" s="211"/>
      <c r="N321" s="212"/>
      <c r="O321" s="212"/>
      <c r="P321" s="212"/>
      <c r="Q321" s="212"/>
      <c r="R321" s="212"/>
      <c r="S321" s="212"/>
      <c r="T321" s="213"/>
      <c r="AT321" s="214" t="s">
        <v>171</v>
      </c>
      <c r="AU321" s="214" t="s">
        <v>84</v>
      </c>
      <c r="AV321" s="11" t="s">
        <v>84</v>
      </c>
      <c r="AW321" s="11" t="s">
        <v>37</v>
      </c>
      <c r="AX321" s="11" t="s">
        <v>75</v>
      </c>
      <c r="AY321" s="214" t="s">
        <v>162</v>
      </c>
    </row>
    <row r="322" spans="2:65" s="11" customFormat="1" ht="13.5">
      <c r="B322" s="203"/>
      <c r="C322" s="204"/>
      <c r="D322" s="205" t="s">
        <v>171</v>
      </c>
      <c r="E322" s="206" t="s">
        <v>698</v>
      </c>
      <c r="F322" s="207" t="s">
        <v>699</v>
      </c>
      <c r="G322" s="204"/>
      <c r="H322" s="208">
        <v>12</v>
      </c>
      <c r="I322" s="209"/>
      <c r="J322" s="204"/>
      <c r="K322" s="204"/>
      <c r="L322" s="210"/>
      <c r="M322" s="211"/>
      <c r="N322" s="212"/>
      <c r="O322" s="212"/>
      <c r="P322" s="212"/>
      <c r="Q322" s="212"/>
      <c r="R322" s="212"/>
      <c r="S322" s="212"/>
      <c r="T322" s="213"/>
      <c r="AT322" s="214" t="s">
        <v>171</v>
      </c>
      <c r="AU322" s="214" t="s">
        <v>84</v>
      </c>
      <c r="AV322" s="11" t="s">
        <v>84</v>
      </c>
      <c r="AW322" s="11" t="s">
        <v>37</v>
      </c>
      <c r="AX322" s="11" t="s">
        <v>75</v>
      </c>
      <c r="AY322" s="214" t="s">
        <v>162</v>
      </c>
    </row>
    <row r="323" spans="2:65" s="1" customFormat="1" ht="31.5" customHeight="1">
      <c r="B323" s="39"/>
      <c r="C323" s="191" t="s">
        <v>700</v>
      </c>
      <c r="D323" s="191" t="s">
        <v>165</v>
      </c>
      <c r="E323" s="192" t="s">
        <v>701</v>
      </c>
      <c r="F323" s="193" t="s">
        <v>702</v>
      </c>
      <c r="G323" s="194" t="s">
        <v>412</v>
      </c>
      <c r="H323" s="195">
        <v>69</v>
      </c>
      <c r="I323" s="196"/>
      <c r="J323" s="197">
        <f>ROUND(I323*H323,0)</f>
        <v>0</v>
      </c>
      <c r="K323" s="193" t="s">
        <v>169</v>
      </c>
      <c r="L323" s="59"/>
      <c r="M323" s="198" t="s">
        <v>23</v>
      </c>
      <c r="N323" s="199" t="s">
        <v>46</v>
      </c>
      <c r="O323" s="40"/>
      <c r="P323" s="200">
        <f>O323*H323</f>
        <v>0</v>
      </c>
      <c r="Q323" s="200">
        <v>0.25574999999999998</v>
      </c>
      <c r="R323" s="200">
        <f>Q323*H323</f>
        <v>17.646749999999997</v>
      </c>
      <c r="S323" s="200">
        <v>0</v>
      </c>
      <c r="T323" s="201">
        <f>S323*H323</f>
        <v>0</v>
      </c>
      <c r="AR323" s="22" t="s">
        <v>164</v>
      </c>
      <c r="AT323" s="22" t="s">
        <v>165</v>
      </c>
      <c r="AU323" s="22" t="s">
        <v>84</v>
      </c>
      <c r="AY323" s="22" t="s">
        <v>162</v>
      </c>
      <c r="BE323" s="202">
        <f>IF(N323="základní",J323,0)</f>
        <v>0</v>
      </c>
      <c r="BF323" s="202">
        <f>IF(N323="snížená",J323,0)</f>
        <v>0</v>
      </c>
      <c r="BG323" s="202">
        <f>IF(N323="zákl. přenesená",J323,0)</f>
        <v>0</v>
      </c>
      <c r="BH323" s="202">
        <f>IF(N323="sníž. přenesená",J323,0)</f>
        <v>0</v>
      </c>
      <c r="BI323" s="202">
        <f>IF(N323="nulová",J323,0)</f>
        <v>0</v>
      </c>
      <c r="BJ323" s="22" t="s">
        <v>10</v>
      </c>
      <c r="BK323" s="202">
        <f>ROUND(I323*H323,0)</f>
        <v>0</v>
      </c>
      <c r="BL323" s="22" t="s">
        <v>164</v>
      </c>
      <c r="BM323" s="22" t="s">
        <v>703</v>
      </c>
    </row>
    <row r="324" spans="2:65" s="11" customFormat="1" ht="13.5">
      <c r="B324" s="203"/>
      <c r="C324" s="204"/>
      <c r="D324" s="215" t="s">
        <v>171</v>
      </c>
      <c r="E324" s="216" t="s">
        <v>704</v>
      </c>
      <c r="F324" s="217" t="s">
        <v>705</v>
      </c>
      <c r="G324" s="204"/>
      <c r="H324" s="218">
        <v>26</v>
      </c>
      <c r="I324" s="209"/>
      <c r="J324" s="204"/>
      <c r="K324" s="204"/>
      <c r="L324" s="210"/>
      <c r="M324" s="211"/>
      <c r="N324" s="212"/>
      <c r="O324" s="212"/>
      <c r="P324" s="212"/>
      <c r="Q324" s="212"/>
      <c r="R324" s="212"/>
      <c r="S324" s="212"/>
      <c r="T324" s="213"/>
      <c r="AT324" s="214" t="s">
        <v>171</v>
      </c>
      <c r="AU324" s="214" t="s">
        <v>84</v>
      </c>
      <c r="AV324" s="11" t="s">
        <v>84</v>
      </c>
      <c r="AW324" s="11" t="s">
        <v>37</v>
      </c>
      <c r="AX324" s="11" t="s">
        <v>75</v>
      </c>
      <c r="AY324" s="214" t="s">
        <v>162</v>
      </c>
    </row>
    <row r="325" spans="2:65" s="11" customFormat="1" ht="13.5">
      <c r="B325" s="203"/>
      <c r="C325" s="204"/>
      <c r="D325" s="205" t="s">
        <v>171</v>
      </c>
      <c r="E325" s="206" t="s">
        <v>706</v>
      </c>
      <c r="F325" s="207" t="s">
        <v>707</v>
      </c>
      <c r="G325" s="204"/>
      <c r="H325" s="208">
        <v>43</v>
      </c>
      <c r="I325" s="209"/>
      <c r="J325" s="204"/>
      <c r="K325" s="204"/>
      <c r="L325" s="210"/>
      <c r="M325" s="211"/>
      <c r="N325" s="212"/>
      <c r="O325" s="212"/>
      <c r="P325" s="212"/>
      <c r="Q325" s="212"/>
      <c r="R325" s="212"/>
      <c r="S325" s="212"/>
      <c r="T325" s="213"/>
      <c r="AT325" s="214" t="s">
        <v>171</v>
      </c>
      <c r="AU325" s="214" t="s">
        <v>84</v>
      </c>
      <c r="AV325" s="11" t="s">
        <v>84</v>
      </c>
      <c r="AW325" s="11" t="s">
        <v>37</v>
      </c>
      <c r="AX325" s="11" t="s">
        <v>75</v>
      </c>
      <c r="AY325" s="214" t="s">
        <v>162</v>
      </c>
    </row>
    <row r="326" spans="2:65" s="1" customFormat="1" ht="31.5" customHeight="1">
      <c r="B326" s="39"/>
      <c r="C326" s="191" t="s">
        <v>708</v>
      </c>
      <c r="D326" s="191" t="s">
        <v>165</v>
      </c>
      <c r="E326" s="192" t="s">
        <v>709</v>
      </c>
      <c r="F326" s="193" t="s">
        <v>710</v>
      </c>
      <c r="G326" s="194" t="s">
        <v>412</v>
      </c>
      <c r="H326" s="195">
        <v>35</v>
      </c>
      <c r="I326" s="196"/>
      <c r="J326" s="197">
        <f>ROUND(I326*H326,0)</f>
        <v>0</v>
      </c>
      <c r="K326" s="193" t="s">
        <v>169</v>
      </c>
      <c r="L326" s="59"/>
      <c r="M326" s="198" t="s">
        <v>23</v>
      </c>
      <c r="N326" s="199" t="s">
        <v>46</v>
      </c>
      <c r="O326" s="40"/>
      <c r="P326" s="200">
        <f>O326*H326</f>
        <v>0</v>
      </c>
      <c r="Q326" s="200">
        <v>0.29121000000000002</v>
      </c>
      <c r="R326" s="200">
        <f>Q326*H326</f>
        <v>10.192350000000001</v>
      </c>
      <c r="S326" s="200">
        <v>0</v>
      </c>
      <c r="T326" s="201">
        <f>S326*H326</f>
        <v>0</v>
      </c>
      <c r="AR326" s="22" t="s">
        <v>164</v>
      </c>
      <c r="AT326" s="22" t="s">
        <v>165</v>
      </c>
      <c r="AU326" s="22" t="s">
        <v>84</v>
      </c>
      <c r="AY326" s="22" t="s">
        <v>162</v>
      </c>
      <c r="BE326" s="202">
        <f>IF(N326="základní",J326,0)</f>
        <v>0</v>
      </c>
      <c r="BF326" s="202">
        <f>IF(N326="snížená",J326,0)</f>
        <v>0</v>
      </c>
      <c r="BG326" s="202">
        <f>IF(N326="zákl. přenesená",J326,0)</f>
        <v>0</v>
      </c>
      <c r="BH326" s="202">
        <f>IF(N326="sníž. přenesená",J326,0)</f>
        <v>0</v>
      </c>
      <c r="BI326" s="202">
        <f>IF(N326="nulová",J326,0)</f>
        <v>0</v>
      </c>
      <c r="BJ326" s="22" t="s">
        <v>10</v>
      </c>
      <c r="BK326" s="202">
        <f>ROUND(I326*H326,0)</f>
        <v>0</v>
      </c>
      <c r="BL326" s="22" t="s">
        <v>164</v>
      </c>
      <c r="BM326" s="22" t="s">
        <v>711</v>
      </c>
    </row>
    <row r="327" spans="2:65" s="11" customFormat="1" ht="13.5">
      <c r="B327" s="203"/>
      <c r="C327" s="204"/>
      <c r="D327" s="205" t="s">
        <v>171</v>
      </c>
      <c r="E327" s="206" t="s">
        <v>23</v>
      </c>
      <c r="F327" s="207" t="s">
        <v>712</v>
      </c>
      <c r="G327" s="204"/>
      <c r="H327" s="208">
        <v>35</v>
      </c>
      <c r="I327" s="209"/>
      <c r="J327" s="204"/>
      <c r="K327" s="204"/>
      <c r="L327" s="210"/>
      <c r="M327" s="211"/>
      <c r="N327" s="212"/>
      <c r="O327" s="212"/>
      <c r="P327" s="212"/>
      <c r="Q327" s="212"/>
      <c r="R327" s="212"/>
      <c r="S327" s="212"/>
      <c r="T327" s="213"/>
      <c r="AT327" s="214" t="s">
        <v>171</v>
      </c>
      <c r="AU327" s="214" t="s">
        <v>84</v>
      </c>
      <c r="AV327" s="11" t="s">
        <v>84</v>
      </c>
      <c r="AW327" s="11" t="s">
        <v>37</v>
      </c>
      <c r="AX327" s="11" t="s">
        <v>10</v>
      </c>
      <c r="AY327" s="214" t="s">
        <v>162</v>
      </c>
    </row>
    <row r="328" spans="2:65" s="1" customFormat="1" ht="22.5" customHeight="1">
      <c r="B328" s="39"/>
      <c r="C328" s="219" t="s">
        <v>713</v>
      </c>
      <c r="D328" s="219" t="s">
        <v>273</v>
      </c>
      <c r="E328" s="220" t="s">
        <v>714</v>
      </c>
      <c r="F328" s="221" t="s">
        <v>715</v>
      </c>
      <c r="G328" s="222" t="s">
        <v>596</v>
      </c>
      <c r="H328" s="223">
        <v>610.72</v>
      </c>
      <c r="I328" s="224"/>
      <c r="J328" s="225">
        <f>ROUND(I328*H328,0)</f>
        <v>0</v>
      </c>
      <c r="K328" s="221" t="s">
        <v>169</v>
      </c>
      <c r="L328" s="226"/>
      <c r="M328" s="227" t="s">
        <v>23</v>
      </c>
      <c r="N328" s="228" t="s">
        <v>46</v>
      </c>
      <c r="O328" s="40"/>
      <c r="P328" s="200">
        <f>O328*H328</f>
        <v>0</v>
      </c>
      <c r="Q328" s="200">
        <v>0.41299999999999998</v>
      </c>
      <c r="R328" s="200">
        <f>Q328*H328</f>
        <v>252.22736</v>
      </c>
      <c r="S328" s="200">
        <v>0</v>
      </c>
      <c r="T328" s="201">
        <f>S328*H328</f>
        <v>0</v>
      </c>
      <c r="AR328" s="22" t="s">
        <v>229</v>
      </c>
      <c r="AT328" s="22" t="s">
        <v>273</v>
      </c>
      <c r="AU328" s="22" t="s">
        <v>84</v>
      </c>
      <c r="AY328" s="22" t="s">
        <v>162</v>
      </c>
      <c r="BE328" s="202">
        <f>IF(N328="základní",J328,0)</f>
        <v>0</v>
      </c>
      <c r="BF328" s="202">
        <f>IF(N328="snížená",J328,0)</f>
        <v>0</v>
      </c>
      <c r="BG328" s="202">
        <f>IF(N328="zákl. přenesená",J328,0)</f>
        <v>0</v>
      </c>
      <c r="BH328" s="202">
        <f>IF(N328="sníž. přenesená",J328,0)</f>
        <v>0</v>
      </c>
      <c r="BI328" s="202">
        <f>IF(N328="nulová",J328,0)</f>
        <v>0</v>
      </c>
      <c r="BJ328" s="22" t="s">
        <v>10</v>
      </c>
      <c r="BK328" s="202">
        <f>ROUND(I328*H328,0)</f>
        <v>0</v>
      </c>
      <c r="BL328" s="22" t="s">
        <v>164</v>
      </c>
      <c r="BM328" s="22" t="s">
        <v>716</v>
      </c>
    </row>
    <row r="329" spans="2:65" s="11" customFormat="1" ht="13.5">
      <c r="B329" s="203"/>
      <c r="C329" s="204"/>
      <c r="D329" s="215" t="s">
        <v>171</v>
      </c>
      <c r="E329" s="216" t="s">
        <v>717</v>
      </c>
      <c r="F329" s="217" t="s">
        <v>718</v>
      </c>
      <c r="G329" s="204"/>
      <c r="H329" s="218">
        <v>164.12</v>
      </c>
      <c r="I329" s="209"/>
      <c r="J329" s="204"/>
      <c r="K329" s="204"/>
      <c r="L329" s="210"/>
      <c r="M329" s="211"/>
      <c r="N329" s="212"/>
      <c r="O329" s="212"/>
      <c r="P329" s="212"/>
      <c r="Q329" s="212"/>
      <c r="R329" s="212"/>
      <c r="S329" s="212"/>
      <c r="T329" s="213"/>
      <c r="AT329" s="214" t="s">
        <v>171</v>
      </c>
      <c r="AU329" s="214" t="s">
        <v>84</v>
      </c>
      <c r="AV329" s="11" t="s">
        <v>84</v>
      </c>
      <c r="AW329" s="11" t="s">
        <v>37</v>
      </c>
      <c r="AX329" s="11" t="s">
        <v>75</v>
      </c>
      <c r="AY329" s="214" t="s">
        <v>162</v>
      </c>
    </row>
    <row r="330" spans="2:65" s="11" customFormat="1" ht="13.5">
      <c r="B330" s="203"/>
      <c r="C330" s="204"/>
      <c r="D330" s="205" t="s">
        <v>171</v>
      </c>
      <c r="E330" s="206" t="s">
        <v>719</v>
      </c>
      <c r="F330" s="207" t="s">
        <v>720</v>
      </c>
      <c r="G330" s="204"/>
      <c r="H330" s="208">
        <v>446.6</v>
      </c>
      <c r="I330" s="209"/>
      <c r="J330" s="204"/>
      <c r="K330" s="204"/>
      <c r="L330" s="210"/>
      <c r="M330" s="211"/>
      <c r="N330" s="212"/>
      <c r="O330" s="212"/>
      <c r="P330" s="212"/>
      <c r="Q330" s="212"/>
      <c r="R330" s="212"/>
      <c r="S330" s="212"/>
      <c r="T330" s="213"/>
      <c r="AT330" s="214" t="s">
        <v>171</v>
      </c>
      <c r="AU330" s="214" t="s">
        <v>84</v>
      </c>
      <c r="AV330" s="11" t="s">
        <v>84</v>
      </c>
      <c r="AW330" s="11" t="s">
        <v>37</v>
      </c>
      <c r="AX330" s="11" t="s">
        <v>75</v>
      </c>
      <c r="AY330" s="214" t="s">
        <v>162</v>
      </c>
    </row>
    <row r="331" spans="2:65" s="1" customFormat="1" ht="22.5" customHeight="1">
      <c r="B331" s="39"/>
      <c r="C331" s="219" t="s">
        <v>721</v>
      </c>
      <c r="D331" s="219" t="s">
        <v>273</v>
      </c>
      <c r="E331" s="220" t="s">
        <v>722</v>
      </c>
      <c r="F331" s="221" t="s">
        <v>723</v>
      </c>
      <c r="G331" s="222" t="s">
        <v>654</v>
      </c>
      <c r="H331" s="223">
        <v>65.757000000000005</v>
      </c>
      <c r="I331" s="224"/>
      <c r="J331" s="225">
        <f>ROUND(I331*H331,0)</f>
        <v>0</v>
      </c>
      <c r="K331" s="221" t="s">
        <v>23</v>
      </c>
      <c r="L331" s="226"/>
      <c r="M331" s="227" t="s">
        <v>23</v>
      </c>
      <c r="N331" s="228" t="s">
        <v>46</v>
      </c>
      <c r="O331" s="40"/>
      <c r="P331" s="200">
        <f>O331*H331</f>
        <v>0</v>
      </c>
      <c r="Q331" s="200">
        <v>0.34399999999999997</v>
      </c>
      <c r="R331" s="200">
        <f>Q331*H331</f>
        <v>22.620408000000001</v>
      </c>
      <c r="S331" s="200">
        <v>0</v>
      </c>
      <c r="T331" s="201">
        <f>S331*H331</f>
        <v>0</v>
      </c>
      <c r="AR331" s="22" t="s">
        <v>229</v>
      </c>
      <c r="AT331" s="22" t="s">
        <v>273</v>
      </c>
      <c r="AU331" s="22" t="s">
        <v>84</v>
      </c>
      <c r="AY331" s="22" t="s">
        <v>162</v>
      </c>
      <c r="BE331" s="202">
        <f>IF(N331="základní",J331,0)</f>
        <v>0</v>
      </c>
      <c r="BF331" s="202">
        <f>IF(N331="snížená",J331,0)</f>
        <v>0</v>
      </c>
      <c r="BG331" s="202">
        <f>IF(N331="zákl. přenesená",J331,0)</f>
        <v>0</v>
      </c>
      <c r="BH331" s="202">
        <f>IF(N331="sníž. přenesená",J331,0)</f>
        <v>0</v>
      </c>
      <c r="BI331" s="202">
        <f>IF(N331="nulová",J331,0)</f>
        <v>0</v>
      </c>
      <c r="BJ331" s="22" t="s">
        <v>10</v>
      </c>
      <c r="BK331" s="202">
        <f>ROUND(I331*H331,0)</f>
        <v>0</v>
      </c>
      <c r="BL331" s="22" t="s">
        <v>164</v>
      </c>
      <c r="BM331" s="22" t="s">
        <v>724</v>
      </c>
    </row>
    <row r="332" spans="2:65" s="11" customFormat="1" ht="13.5">
      <c r="B332" s="203"/>
      <c r="C332" s="204"/>
      <c r="D332" s="215" t="s">
        <v>171</v>
      </c>
      <c r="E332" s="216" t="s">
        <v>725</v>
      </c>
      <c r="F332" s="217" t="s">
        <v>726</v>
      </c>
      <c r="G332" s="204"/>
      <c r="H332" s="218">
        <v>38.04</v>
      </c>
      <c r="I332" s="209"/>
      <c r="J332" s="204"/>
      <c r="K332" s="204"/>
      <c r="L332" s="210"/>
      <c r="M332" s="211"/>
      <c r="N332" s="212"/>
      <c r="O332" s="212"/>
      <c r="P332" s="212"/>
      <c r="Q332" s="212"/>
      <c r="R332" s="212"/>
      <c r="S332" s="212"/>
      <c r="T332" s="213"/>
      <c r="AT332" s="214" t="s">
        <v>171</v>
      </c>
      <c r="AU332" s="214" t="s">
        <v>84</v>
      </c>
      <c r="AV332" s="11" t="s">
        <v>84</v>
      </c>
      <c r="AW332" s="11" t="s">
        <v>37</v>
      </c>
      <c r="AX332" s="11" t="s">
        <v>75</v>
      </c>
      <c r="AY332" s="214" t="s">
        <v>162</v>
      </c>
    </row>
    <row r="333" spans="2:65" s="11" customFormat="1" ht="13.5">
      <c r="B333" s="203"/>
      <c r="C333" s="204"/>
      <c r="D333" s="205" t="s">
        <v>171</v>
      </c>
      <c r="E333" s="206" t="s">
        <v>727</v>
      </c>
      <c r="F333" s="207" t="s">
        <v>728</v>
      </c>
      <c r="G333" s="204"/>
      <c r="H333" s="208">
        <v>27.716999999999999</v>
      </c>
      <c r="I333" s="209"/>
      <c r="J333" s="204"/>
      <c r="K333" s="204"/>
      <c r="L333" s="210"/>
      <c r="M333" s="211"/>
      <c r="N333" s="212"/>
      <c r="O333" s="212"/>
      <c r="P333" s="212"/>
      <c r="Q333" s="212"/>
      <c r="R333" s="212"/>
      <c r="S333" s="212"/>
      <c r="T333" s="213"/>
      <c r="AT333" s="214" t="s">
        <v>171</v>
      </c>
      <c r="AU333" s="214" t="s">
        <v>84</v>
      </c>
      <c r="AV333" s="11" t="s">
        <v>84</v>
      </c>
      <c r="AW333" s="11" t="s">
        <v>37</v>
      </c>
      <c r="AX333" s="11" t="s">
        <v>75</v>
      </c>
      <c r="AY333" s="214" t="s">
        <v>162</v>
      </c>
    </row>
    <row r="334" spans="2:65" s="1" customFormat="1" ht="22.5" customHeight="1">
      <c r="B334" s="39"/>
      <c r="C334" s="219" t="s">
        <v>729</v>
      </c>
      <c r="D334" s="219" t="s">
        <v>273</v>
      </c>
      <c r="E334" s="220" t="s">
        <v>730</v>
      </c>
      <c r="F334" s="221" t="s">
        <v>731</v>
      </c>
      <c r="G334" s="222" t="s">
        <v>596</v>
      </c>
      <c r="H334" s="223">
        <v>51.26</v>
      </c>
      <c r="I334" s="224"/>
      <c r="J334" s="225">
        <f>ROUND(I334*H334,0)</f>
        <v>0</v>
      </c>
      <c r="K334" s="221" t="s">
        <v>169</v>
      </c>
      <c r="L334" s="226"/>
      <c r="M334" s="227" t="s">
        <v>23</v>
      </c>
      <c r="N334" s="228" t="s">
        <v>46</v>
      </c>
      <c r="O334" s="40"/>
      <c r="P334" s="200">
        <f>O334*H334</f>
        <v>0</v>
      </c>
      <c r="Q334" s="200">
        <v>0.29499999999999998</v>
      </c>
      <c r="R334" s="200">
        <f>Q334*H334</f>
        <v>15.121699999999999</v>
      </c>
      <c r="S334" s="200">
        <v>0</v>
      </c>
      <c r="T334" s="201">
        <f>S334*H334</f>
        <v>0</v>
      </c>
      <c r="AR334" s="22" t="s">
        <v>229</v>
      </c>
      <c r="AT334" s="22" t="s">
        <v>273</v>
      </c>
      <c r="AU334" s="22" t="s">
        <v>84</v>
      </c>
      <c r="AY334" s="22" t="s">
        <v>162</v>
      </c>
      <c r="BE334" s="202">
        <f>IF(N334="základní",J334,0)</f>
        <v>0</v>
      </c>
      <c r="BF334" s="202">
        <f>IF(N334="snížená",J334,0)</f>
        <v>0</v>
      </c>
      <c r="BG334" s="202">
        <f>IF(N334="zákl. přenesená",J334,0)</f>
        <v>0</v>
      </c>
      <c r="BH334" s="202">
        <f>IF(N334="sníž. přenesená",J334,0)</f>
        <v>0</v>
      </c>
      <c r="BI334" s="202">
        <f>IF(N334="nulová",J334,0)</f>
        <v>0</v>
      </c>
      <c r="BJ334" s="22" t="s">
        <v>10</v>
      </c>
      <c r="BK334" s="202">
        <f>ROUND(I334*H334,0)</f>
        <v>0</v>
      </c>
      <c r="BL334" s="22" t="s">
        <v>164</v>
      </c>
      <c r="BM334" s="22" t="s">
        <v>732</v>
      </c>
    </row>
    <row r="335" spans="2:65" s="11" customFormat="1" ht="13.5">
      <c r="B335" s="203"/>
      <c r="C335" s="204"/>
      <c r="D335" s="205" t="s">
        <v>171</v>
      </c>
      <c r="E335" s="206" t="s">
        <v>733</v>
      </c>
      <c r="F335" s="207" t="s">
        <v>734</v>
      </c>
      <c r="G335" s="204"/>
      <c r="H335" s="208">
        <v>51.26</v>
      </c>
      <c r="I335" s="209"/>
      <c r="J335" s="204"/>
      <c r="K335" s="204"/>
      <c r="L335" s="210"/>
      <c r="M335" s="211"/>
      <c r="N335" s="212"/>
      <c r="O335" s="212"/>
      <c r="P335" s="212"/>
      <c r="Q335" s="212"/>
      <c r="R335" s="212"/>
      <c r="S335" s="212"/>
      <c r="T335" s="213"/>
      <c r="AT335" s="214" t="s">
        <v>171</v>
      </c>
      <c r="AU335" s="214" t="s">
        <v>84</v>
      </c>
      <c r="AV335" s="11" t="s">
        <v>84</v>
      </c>
      <c r="AW335" s="11" t="s">
        <v>37</v>
      </c>
      <c r="AX335" s="11" t="s">
        <v>75</v>
      </c>
      <c r="AY335" s="214" t="s">
        <v>162</v>
      </c>
    </row>
    <row r="336" spans="2:65" s="1" customFormat="1" ht="22.5" customHeight="1">
      <c r="B336" s="39"/>
      <c r="C336" s="219" t="s">
        <v>735</v>
      </c>
      <c r="D336" s="219" t="s">
        <v>273</v>
      </c>
      <c r="E336" s="220" t="s">
        <v>736</v>
      </c>
      <c r="F336" s="221" t="s">
        <v>737</v>
      </c>
      <c r="G336" s="222" t="s">
        <v>654</v>
      </c>
      <c r="H336" s="223">
        <v>34.881</v>
      </c>
      <c r="I336" s="224"/>
      <c r="J336" s="225">
        <f>ROUND(I336*H336,0)</f>
        <v>0</v>
      </c>
      <c r="K336" s="221" t="s">
        <v>23</v>
      </c>
      <c r="L336" s="226"/>
      <c r="M336" s="227" t="s">
        <v>23</v>
      </c>
      <c r="N336" s="228" t="s">
        <v>46</v>
      </c>
      <c r="O336" s="40"/>
      <c r="P336" s="200">
        <f>O336*H336</f>
        <v>0</v>
      </c>
      <c r="Q336" s="200">
        <v>0.246</v>
      </c>
      <c r="R336" s="200">
        <f>Q336*H336</f>
        <v>8.5807260000000003</v>
      </c>
      <c r="S336" s="200">
        <v>0</v>
      </c>
      <c r="T336" s="201">
        <f>S336*H336</f>
        <v>0</v>
      </c>
      <c r="AR336" s="22" t="s">
        <v>229</v>
      </c>
      <c r="AT336" s="22" t="s">
        <v>273</v>
      </c>
      <c r="AU336" s="22" t="s">
        <v>84</v>
      </c>
      <c r="AY336" s="22" t="s">
        <v>162</v>
      </c>
      <c r="BE336" s="202">
        <f>IF(N336="základní",J336,0)</f>
        <v>0</v>
      </c>
      <c r="BF336" s="202">
        <f>IF(N336="snížená",J336,0)</f>
        <v>0</v>
      </c>
      <c r="BG336" s="202">
        <f>IF(N336="zákl. přenesená",J336,0)</f>
        <v>0</v>
      </c>
      <c r="BH336" s="202">
        <f>IF(N336="sníž. přenesená",J336,0)</f>
        <v>0</v>
      </c>
      <c r="BI336" s="202">
        <f>IF(N336="nulová",J336,0)</f>
        <v>0</v>
      </c>
      <c r="BJ336" s="22" t="s">
        <v>10</v>
      </c>
      <c r="BK336" s="202">
        <f>ROUND(I336*H336,0)</f>
        <v>0</v>
      </c>
      <c r="BL336" s="22" t="s">
        <v>164</v>
      </c>
      <c r="BM336" s="22" t="s">
        <v>738</v>
      </c>
    </row>
    <row r="337" spans="2:65" s="11" customFormat="1" ht="13.5">
      <c r="B337" s="203"/>
      <c r="C337" s="204"/>
      <c r="D337" s="205" t="s">
        <v>171</v>
      </c>
      <c r="E337" s="206" t="s">
        <v>739</v>
      </c>
      <c r="F337" s="207" t="s">
        <v>740</v>
      </c>
      <c r="G337" s="204"/>
      <c r="H337" s="208">
        <v>34.881</v>
      </c>
      <c r="I337" s="209"/>
      <c r="J337" s="204"/>
      <c r="K337" s="204"/>
      <c r="L337" s="210"/>
      <c r="M337" s="211"/>
      <c r="N337" s="212"/>
      <c r="O337" s="212"/>
      <c r="P337" s="212"/>
      <c r="Q337" s="212"/>
      <c r="R337" s="212"/>
      <c r="S337" s="212"/>
      <c r="T337" s="213"/>
      <c r="AT337" s="214" t="s">
        <v>171</v>
      </c>
      <c r="AU337" s="214" t="s">
        <v>84</v>
      </c>
      <c r="AV337" s="11" t="s">
        <v>84</v>
      </c>
      <c r="AW337" s="11" t="s">
        <v>37</v>
      </c>
      <c r="AX337" s="11" t="s">
        <v>75</v>
      </c>
      <c r="AY337" s="214" t="s">
        <v>162</v>
      </c>
    </row>
    <row r="338" spans="2:65" s="1" customFormat="1" ht="22.5" customHeight="1">
      <c r="B338" s="39"/>
      <c r="C338" s="191" t="s">
        <v>741</v>
      </c>
      <c r="D338" s="191" t="s">
        <v>165</v>
      </c>
      <c r="E338" s="192" t="s">
        <v>742</v>
      </c>
      <c r="F338" s="193" t="s">
        <v>743</v>
      </c>
      <c r="G338" s="194" t="s">
        <v>168</v>
      </c>
      <c r="H338" s="195">
        <v>27.803999999999998</v>
      </c>
      <c r="I338" s="196"/>
      <c r="J338" s="197">
        <f>ROUND(I338*H338,0)</f>
        <v>0</v>
      </c>
      <c r="K338" s="193" t="s">
        <v>169</v>
      </c>
      <c r="L338" s="59"/>
      <c r="M338" s="198" t="s">
        <v>23</v>
      </c>
      <c r="N338" s="199" t="s">
        <v>46</v>
      </c>
      <c r="O338" s="40"/>
      <c r="P338" s="200">
        <f>O338*H338</f>
        <v>0</v>
      </c>
      <c r="Q338" s="200">
        <v>2.45343</v>
      </c>
      <c r="R338" s="200">
        <f>Q338*H338</f>
        <v>68.215167719999997</v>
      </c>
      <c r="S338" s="200">
        <v>0</v>
      </c>
      <c r="T338" s="201">
        <f>S338*H338</f>
        <v>0</v>
      </c>
      <c r="AR338" s="22" t="s">
        <v>164</v>
      </c>
      <c r="AT338" s="22" t="s">
        <v>165</v>
      </c>
      <c r="AU338" s="22" t="s">
        <v>84</v>
      </c>
      <c r="AY338" s="22" t="s">
        <v>162</v>
      </c>
      <c r="BE338" s="202">
        <f>IF(N338="základní",J338,0)</f>
        <v>0</v>
      </c>
      <c r="BF338" s="202">
        <f>IF(N338="snížená",J338,0)</f>
        <v>0</v>
      </c>
      <c r="BG338" s="202">
        <f>IF(N338="zákl. přenesená",J338,0)</f>
        <v>0</v>
      </c>
      <c r="BH338" s="202">
        <f>IF(N338="sníž. přenesená",J338,0)</f>
        <v>0</v>
      </c>
      <c r="BI338" s="202">
        <f>IF(N338="nulová",J338,0)</f>
        <v>0</v>
      </c>
      <c r="BJ338" s="22" t="s">
        <v>10</v>
      </c>
      <c r="BK338" s="202">
        <f>ROUND(I338*H338,0)</f>
        <v>0</v>
      </c>
      <c r="BL338" s="22" t="s">
        <v>164</v>
      </c>
      <c r="BM338" s="22" t="s">
        <v>744</v>
      </c>
    </row>
    <row r="339" spans="2:65" s="11" customFormat="1" ht="40.5">
      <c r="B339" s="203"/>
      <c r="C339" s="204"/>
      <c r="D339" s="215" t="s">
        <v>171</v>
      </c>
      <c r="E339" s="216" t="s">
        <v>745</v>
      </c>
      <c r="F339" s="217" t="s">
        <v>746</v>
      </c>
      <c r="G339" s="204"/>
      <c r="H339" s="218">
        <v>7.7949999999999999</v>
      </c>
      <c r="I339" s="209"/>
      <c r="J339" s="204"/>
      <c r="K339" s="204"/>
      <c r="L339" s="210"/>
      <c r="M339" s="211"/>
      <c r="N339" s="212"/>
      <c r="O339" s="212"/>
      <c r="P339" s="212"/>
      <c r="Q339" s="212"/>
      <c r="R339" s="212"/>
      <c r="S339" s="212"/>
      <c r="T339" s="213"/>
      <c r="AT339" s="214" t="s">
        <v>171</v>
      </c>
      <c r="AU339" s="214" t="s">
        <v>84</v>
      </c>
      <c r="AV339" s="11" t="s">
        <v>84</v>
      </c>
      <c r="AW339" s="11" t="s">
        <v>37</v>
      </c>
      <c r="AX339" s="11" t="s">
        <v>75</v>
      </c>
      <c r="AY339" s="214" t="s">
        <v>162</v>
      </c>
    </row>
    <row r="340" spans="2:65" s="11" customFormat="1" ht="13.5">
      <c r="B340" s="203"/>
      <c r="C340" s="204"/>
      <c r="D340" s="215" t="s">
        <v>171</v>
      </c>
      <c r="E340" s="216" t="s">
        <v>747</v>
      </c>
      <c r="F340" s="217" t="s">
        <v>748</v>
      </c>
      <c r="G340" s="204"/>
      <c r="H340" s="218">
        <v>1.0720000000000001</v>
      </c>
      <c r="I340" s="209"/>
      <c r="J340" s="204"/>
      <c r="K340" s="204"/>
      <c r="L340" s="210"/>
      <c r="M340" s="211"/>
      <c r="N340" s="212"/>
      <c r="O340" s="212"/>
      <c r="P340" s="212"/>
      <c r="Q340" s="212"/>
      <c r="R340" s="212"/>
      <c r="S340" s="212"/>
      <c r="T340" s="213"/>
      <c r="AT340" s="214" t="s">
        <v>171</v>
      </c>
      <c r="AU340" s="214" t="s">
        <v>84</v>
      </c>
      <c r="AV340" s="11" t="s">
        <v>84</v>
      </c>
      <c r="AW340" s="11" t="s">
        <v>37</v>
      </c>
      <c r="AX340" s="11" t="s">
        <v>75</v>
      </c>
      <c r="AY340" s="214" t="s">
        <v>162</v>
      </c>
    </row>
    <row r="341" spans="2:65" s="11" customFormat="1" ht="13.5">
      <c r="B341" s="203"/>
      <c r="C341" s="204"/>
      <c r="D341" s="215" t="s">
        <v>171</v>
      </c>
      <c r="E341" s="216" t="s">
        <v>749</v>
      </c>
      <c r="F341" s="217" t="s">
        <v>750</v>
      </c>
      <c r="G341" s="204"/>
      <c r="H341" s="218">
        <v>3.988</v>
      </c>
      <c r="I341" s="209"/>
      <c r="J341" s="204"/>
      <c r="K341" s="204"/>
      <c r="L341" s="210"/>
      <c r="M341" s="211"/>
      <c r="N341" s="212"/>
      <c r="O341" s="212"/>
      <c r="P341" s="212"/>
      <c r="Q341" s="212"/>
      <c r="R341" s="212"/>
      <c r="S341" s="212"/>
      <c r="T341" s="213"/>
      <c r="AT341" s="214" t="s">
        <v>171</v>
      </c>
      <c r="AU341" s="214" t="s">
        <v>84</v>
      </c>
      <c r="AV341" s="11" t="s">
        <v>84</v>
      </c>
      <c r="AW341" s="11" t="s">
        <v>37</v>
      </c>
      <c r="AX341" s="11" t="s">
        <v>75</v>
      </c>
      <c r="AY341" s="214" t="s">
        <v>162</v>
      </c>
    </row>
    <row r="342" spans="2:65" s="11" customFormat="1" ht="13.5">
      <c r="B342" s="203"/>
      <c r="C342" s="204"/>
      <c r="D342" s="215" t="s">
        <v>171</v>
      </c>
      <c r="E342" s="216" t="s">
        <v>751</v>
      </c>
      <c r="F342" s="217" t="s">
        <v>752</v>
      </c>
      <c r="G342" s="204"/>
      <c r="H342" s="218">
        <v>8.5470000000000006</v>
      </c>
      <c r="I342" s="209"/>
      <c r="J342" s="204"/>
      <c r="K342" s="204"/>
      <c r="L342" s="210"/>
      <c r="M342" s="211"/>
      <c r="N342" s="212"/>
      <c r="O342" s="212"/>
      <c r="P342" s="212"/>
      <c r="Q342" s="212"/>
      <c r="R342" s="212"/>
      <c r="S342" s="212"/>
      <c r="T342" s="213"/>
      <c r="AT342" s="214" t="s">
        <v>171</v>
      </c>
      <c r="AU342" s="214" t="s">
        <v>84</v>
      </c>
      <c r="AV342" s="11" t="s">
        <v>84</v>
      </c>
      <c r="AW342" s="11" t="s">
        <v>37</v>
      </c>
      <c r="AX342" s="11" t="s">
        <v>75</v>
      </c>
      <c r="AY342" s="214" t="s">
        <v>162</v>
      </c>
    </row>
    <row r="343" spans="2:65" s="11" customFormat="1" ht="27">
      <c r="B343" s="203"/>
      <c r="C343" s="204"/>
      <c r="D343" s="205" t="s">
        <v>171</v>
      </c>
      <c r="E343" s="206" t="s">
        <v>753</v>
      </c>
      <c r="F343" s="207" t="s">
        <v>754</v>
      </c>
      <c r="G343" s="204"/>
      <c r="H343" s="208">
        <v>6.4020000000000001</v>
      </c>
      <c r="I343" s="209"/>
      <c r="J343" s="204"/>
      <c r="K343" s="204"/>
      <c r="L343" s="210"/>
      <c r="M343" s="211"/>
      <c r="N343" s="212"/>
      <c r="O343" s="212"/>
      <c r="P343" s="212"/>
      <c r="Q343" s="212"/>
      <c r="R343" s="212"/>
      <c r="S343" s="212"/>
      <c r="T343" s="213"/>
      <c r="AT343" s="214" t="s">
        <v>171</v>
      </c>
      <c r="AU343" s="214" t="s">
        <v>84</v>
      </c>
      <c r="AV343" s="11" t="s">
        <v>84</v>
      </c>
      <c r="AW343" s="11" t="s">
        <v>37</v>
      </c>
      <c r="AX343" s="11" t="s">
        <v>75</v>
      </c>
      <c r="AY343" s="214" t="s">
        <v>162</v>
      </c>
    </row>
    <row r="344" spans="2:65" s="1" customFormat="1" ht="22.5" customHeight="1">
      <c r="B344" s="39"/>
      <c r="C344" s="191" t="s">
        <v>755</v>
      </c>
      <c r="D344" s="191" t="s">
        <v>165</v>
      </c>
      <c r="E344" s="192" t="s">
        <v>756</v>
      </c>
      <c r="F344" s="193" t="s">
        <v>757</v>
      </c>
      <c r="G344" s="194" t="s">
        <v>241</v>
      </c>
      <c r="H344" s="195">
        <v>0.83499999999999996</v>
      </c>
      <c r="I344" s="196"/>
      <c r="J344" s="197">
        <f>ROUND(I344*H344,0)</f>
        <v>0</v>
      </c>
      <c r="K344" s="193" t="s">
        <v>169</v>
      </c>
      <c r="L344" s="59"/>
      <c r="M344" s="198" t="s">
        <v>23</v>
      </c>
      <c r="N344" s="199" t="s">
        <v>46</v>
      </c>
      <c r="O344" s="40"/>
      <c r="P344" s="200">
        <f>O344*H344</f>
        <v>0</v>
      </c>
      <c r="Q344" s="200">
        <v>1.0551600000000001</v>
      </c>
      <c r="R344" s="200">
        <f>Q344*H344</f>
        <v>0.88105860000000003</v>
      </c>
      <c r="S344" s="200">
        <v>0</v>
      </c>
      <c r="T344" s="201">
        <f>S344*H344</f>
        <v>0</v>
      </c>
      <c r="AR344" s="22" t="s">
        <v>164</v>
      </c>
      <c r="AT344" s="22" t="s">
        <v>165</v>
      </c>
      <c r="AU344" s="22" t="s">
        <v>84</v>
      </c>
      <c r="AY344" s="22" t="s">
        <v>162</v>
      </c>
      <c r="BE344" s="202">
        <f>IF(N344="základní",J344,0)</f>
        <v>0</v>
      </c>
      <c r="BF344" s="202">
        <f>IF(N344="snížená",J344,0)</f>
        <v>0</v>
      </c>
      <c r="BG344" s="202">
        <f>IF(N344="zákl. přenesená",J344,0)</f>
        <v>0</v>
      </c>
      <c r="BH344" s="202">
        <f>IF(N344="sníž. přenesená",J344,0)</f>
        <v>0</v>
      </c>
      <c r="BI344" s="202">
        <f>IF(N344="nulová",J344,0)</f>
        <v>0</v>
      </c>
      <c r="BJ344" s="22" t="s">
        <v>10</v>
      </c>
      <c r="BK344" s="202">
        <f>ROUND(I344*H344,0)</f>
        <v>0</v>
      </c>
      <c r="BL344" s="22" t="s">
        <v>164</v>
      </c>
      <c r="BM344" s="22" t="s">
        <v>758</v>
      </c>
    </row>
    <row r="345" spans="2:65" s="11" customFormat="1" ht="13.5">
      <c r="B345" s="203"/>
      <c r="C345" s="204"/>
      <c r="D345" s="215" t="s">
        <v>171</v>
      </c>
      <c r="E345" s="216" t="s">
        <v>759</v>
      </c>
      <c r="F345" s="217" t="s">
        <v>760</v>
      </c>
      <c r="G345" s="204"/>
      <c r="H345" s="218">
        <v>0.23499999999999999</v>
      </c>
      <c r="I345" s="209"/>
      <c r="J345" s="204"/>
      <c r="K345" s="204"/>
      <c r="L345" s="210"/>
      <c r="M345" s="211"/>
      <c r="N345" s="212"/>
      <c r="O345" s="212"/>
      <c r="P345" s="212"/>
      <c r="Q345" s="212"/>
      <c r="R345" s="212"/>
      <c r="S345" s="212"/>
      <c r="T345" s="213"/>
      <c r="AT345" s="214" t="s">
        <v>171</v>
      </c>
      <c r="AU345" s="214" t="s">
        <v>84</v>
      </c>
      <c r="AV345" s="11" t="s">
        <v>84</v>
      </c>
      <c r="AW345" s="11" t="s">
        <v>37</v>
      </c>
      <c r="AX345" s="11" t="s">
        <v>75</v>
      </c>
      <c r="AY345" s="214" t="s">
        <v>162</v>
      </c>
    </row>
    <row r="346" spans="2:65" s="11" customFormat="1" ht="13.5">
      <c r="B346" s="203"/>
      <c r="C346" s="204"/>
      <c r="D346" s="205" t="s">
        <v>171</v>
      </c>
      <c r="E346" s="206" t="s">
        <v>761</v>
      </c>
      <c r="F346" s="207" t="s">
        <v>762</v>
      </c>
      <c r="G346" s="204"/>
      <c r="H346" s="208">
        <v>0.6</v>
      </c>
      <c r="I346" s="209"/>
      <c r="J346" s="204"/>
      <c r="K346" s="204"/>
      <c r="L346" s="210"/>
      <c r="M346" s="211"/>
      <c r="N346" s="212"/>
      <c r="O346" s="212"/>
      <c r="P346" s="212"/>
      <c r="Q346" s="212"/>
      <c r="R346" s="212"/>
      <c r="S346" s="212"/>
      <c r="T346" s="213"/>
      <c r="AT346" s="214" t="s">
        <v>171</v>
      </c>
      <c r="AU346" s="214" t="s">
        <v>84</v>
      </c>
      <c r="AV346" s="11" t="s">
        <v>84</v>
      </c>
      <c r="AW346" s="11" t="s">
        <v>37</v>
      </c>
      <c r="AX346" s="11" t="s">
        <v>75</v>
      </c>
      <c r="AY346" s="214" t="s">
        <v>162</v>
      </c>
    </row>
    <row r="347" spans="2:65" s="1" customFormat="1" ht="22.5" customHeight="1">
      <c r="B347" s="39"/>
      <c r="C347" s="191" t="s">
        <v>763</v>
      </c>
      <c r="D347" s="191" t="s">
        <v>165</v>
      </c>
      <c r="E347" s="192" t="s">
        <v>764</v>
      </c>
      <c r="F347" s="193" t="s">
        <v>765</v>
      </c>
      <c r="G347" s="194" t="s">
        <v>241</v>
      </c>
      <c r="H347" s="195">
        <v>0.95599999999999996</v>
      </c>
      <c r="I347" s="196"/>
      <c r="J347" s="197">
        <f>ROUND(I347*H347,0)</f>
        <v>0</v>
      </c>
      <c r="K347" s="193" t="s">
        <v>169</v>
      </c>
      <c r="L347" s="59"/>
      <c r="M347" s="198" t="s">
        <v>23</v>
      </c>
      <c r="N347" s="199" t="s">
        <v>46</v>
      </c>
      <c r="O347" s="40"/>
      <c r="P347" s="200">
        <f>O347*H347</f>
        <v>0</v>
      </c>
      <c r="Q347" s="200">
        <v>1.221E-2</v>
      </c>
      <c r="R347" s="200">
        <f>Q347*H347</f>
        <v>1.1672759999999999E-2</v>
      </c>
      <c r="S347" s="200">
        <v>0</v>
      </c>
      <c r="T347" s="201">
        <f>S347*H347</f>
        <v>0</v>
      </c>
      <c r="AR347" s="22" t="s">
        <v>164</v>
      </c>
      <c r="AT347" s="22" t="s">
        <v>165</v>
      </c>
      <c r="AU347" s="22" t="s">
        <v>84</v>
      </c>
      <c r="AY347" s="22" t="s">
        <v>162</v>
      </c>
      <c r="BE347" s="202">
        <f>IF(N347="základní",J347,0)</f>
        <v>0</v>
      </c>
      <c r="BF347" s="202">
        <f>IF(N347="snížená",J347,0)</f>
        <v>0</v>
      </c>
      <c r="BG347" s="202">
        <f>IF(N347="zákl. přenesená",J347,0)</f>
        <v>0</v>
      </c>
      <c r="BH347" s="202">
        <f>IF(N347="sníž. přenesená",J347,0)</f>
        <v>0</v>
      </c>
      <c r="BI347" s="202">
        <f>IF(N347="nulová",J347,0)</f>
        <v>0</v>
      </c>
      <c r="BJ347" s="22" t="s">
        <v>10</v>
      </c>
      <c r="BK347" s="202">
        <f>ROUND(I347*H347,0)</f>
        <v>0</v>
      </c>
      <c r="BL347" s="22" t="s">
        <v>164</v>
      </c>
      <c r="BM347" s="22" t="s">
        <v>766</v>
      </c>
    </row>
    <row r="348" spans="2:65" s="11" customFormat="1" ht="13.5">
      <c r="B348" s="203"/>
      <c r="C348" s="204"/>
      <c r="D348" s="205" t="s">
        <v>171</v>
      </c>
      <c r="E348" s="206" t="s">
        <v>767</v>
      </c>
      <c r="F348" s="207" t="s">
        <v>768</v>
      </c>
      <c r="G348" s="204"/>
      <c r="H348" s="208">
        <v>0.95599999999999996</v>
      </c>
      <c r="I348" s="209"/>
      <c r="J348" s="204"/>
      <c r="K348" s="204"/>
      <c r="L348" s="210"/>
      <c r="M348" s="211"/>
      <c r="N348" s="212"/>
      <c r="O348" s="212"/>
      <c r="P348" s="212"/>
      <c r="Q348" s="212"/>
      <c r="R348" s="212"/>
      <c r="S348" s="212"/>
      <c r="T348" s="213"/>
      <c r="AT348" s="214" t="s">
        <v>171</v>
      </c>
      <c r="AU348" s="214" t="s">
        <v>84</v>
      </c>
      <c r="AV348" s="11" t="s">
        <v>84</v>
      </c>
      <c r="AW348" s="11" t="s">
        <v>37</v>
      </c>
      <c r="AX348" s="11" t="s">
        <v>75</v>
      </c>
      <c r="AY348" s="214" t="s">
        <v>162</v>
      </c>
    </row>
    <row r="349" spans="2:65" s="1" customFormat="1" ht="31.5" customHeight="1">
      <c r="B349" s="39"/>
      <c r="C349" s="191" t="s">
        <v>769</v>
      </c>
      <c r="D349" s="191" t="s">
        <v>165</v>
      </c>
      <c r="E349" s="192" t="s">
        <v>770</v>
      </c>
      <c r="F349" s="193" t="s">
        <v>771</v>
      </c>
      <c r="G349" s="194" t="s">
        <v>596</v>
      </c>
      <c r="H349" s="195">
        <v>4</v>
      </c>
      <c r="I349" s="196"/>
      <c r="J349" s="197">
        <f>ROUND(I349*H349,0)</f>
        <v>0</v>
      </c>
      <c r="K349" s="193" t="s">
        <v>169</v>
      </c>
      <c r="L349" s="59"/>
      <c r="M349" s="198" t="s">
        <v>23</v>
      </c>
      <c r="N349" s="199" t="s">
        <v>46</v>
      </c>
      <c r="O349" s="40"/>
      <c r="P349" s="200">
        <f>O349*H349</f>
        <v>0</v>
      </c>
      <c r="Q349" s="200">
        <v>1.0399999999999999E-3</v>
      </c>
      <c r="R349" s="200">
        <f>Q349*H349</f>
        <v>4.1599999999999996E-3</v>
      </c>
      <c r="S349" s="200">
        <v>0</v>
      </c>
      <c r="T349" s="201">
        <f>S349*H349</f>
        <v>0</v>
      </c>
      <c r="AR349" s="22" t="s">
        <v>164</v>
      </c>
      <c r="AT349" s="22" t="s">
        <v>165</v>
      </c>
      <c r="AU349" s="22" t="s">
        <v>84</v>
      </c>
      <c r="AY349" s="22" t="s">
        <v>162</v>
      </c>
      <c r="BE349" s="202">
        <f>IF(N349="základní",J349,0)</f>
        <v>0</v>
      </c>
      <c r="BF349" s="202">
        <f>IF(N349="snížená",J349,0)</f>
        <v>0</v>
      </c>
      <c r="BG349" s="202">
        <f>IF(N349="zákl. přenesená",J349,0)</f>
        <v>0</v>
      </c>
      <c r="BH349" s="202">
        <f>IF(N349="sníž. přenesená",J349,0)</f>
        <v>0</v>
      </c>
      <c r="BI349" s="202">
        <f>IF(N349="nulová",J349,0)</f>
        <v>0</v>
      </c>
      <c r="BJ349" s="22" t="s">
        <v>10</v>
      </c>
      <c r="BK349" s="202">
        <f>ROUND(I349*H349,0)</f>
        <v>0</v>
      </c>
      <c r="BL349" s="22" t="s">
        <v>164</v>
      </c>
      <c r="BM349" s="22" t="s">
        <v>772</v>
      </c>
    </row>
    <row r="350" spans="2:65" s="11" customFormat="1" ht="13.5">
      <c r="B350" s="203"/>
      <c r="C350" s="204"/>
      <c r="D350" s="205" t="s">
        <v>171</v>
      </c>
      <c r="E350" s="206" t="s">
        <v>773</v>
      </c>
      <c r="F350" s="207" t="s">
        <v>774</v>
      </c>
      <c r="G350" s="204"/>
      <c r="H350" s="208">
        <v>4</v>
      </c>
      <c r="I350" s="209"/>
      <c r="J350" s="204"/>
      <c r="K350" s="204"/>
      <c r="L350" s="210"/>
      <c r="M350" s="211"/>
      <c r="N350" s="212"/>
      <c r="O350" s="212"/>
      <c r="P350" s="212"/>
      <c r="Q350" s="212"/>
      <c r="R350" s="212"/>
      <c r="S350" s="212"/>
      <c r="T350" s="213"/>
      <c r="AT350" s="214" t="s">
        <v>171</v>
      </c>
      <c r="AU350" s="214" t="s">
        <v>84</v>
      </c>
      <c r="AV350" s="11" t="s">
        <v>84</v>
      </c>
      <c r="AW350" s="11" t="s">
        <v>37</v>
      </c>
      <c r="AX350" s="11" t="s">
        <v>75</v>
      </c>
      <c r="AY350" s="214" t="s">
        <v>162</v>
      </c>
    </row>
    <row r="351" spans="2:65" s="1" customFormat="1" ht="22.5" customHeight="1">
      <c r="B351" s="39"/>
      <c r="C351" s="219" t="s">
        <v>775</v>
      </c>
      <c r="D351" s="219" t="s">
        <v>273</v>
      </c>
      <c r="E351" s="220" t="s">
        <v>508</v>
      </c>
      <c r="F351" s="221" t="s">
        <v>509</v>
      </c>
      <c r="G351" s="222" t="s">
        <v>241</v>
      </c>
      <c r="H351" s="223">
        <v>1.004</v>
      </c>
      <c r="I351" s="224"/>
      <c r="J351" s="225">
        <f>ROUND(I351*H351,0)</f>
        <v>0</v>
      </c>
      <c r="K351" s="221" t="s">
        <v>169</v>
      </c>
      <c r="L351" s="226"/>
      <c r="M351" s="227" t="s">
        <v>23</v>
      </c>
      <c r="N351" s="228" t="s">
        <v>46</v>
      </c>
      <c r="O351" s="40"/>
      <c r="P351" s="200">
        <f>O351*H351</f>
        <v>0</v>
      </c>
      <c r="Q351" s="200">
        <v>1</v>
      </c>
      <c r="R351" s="200">
        <f>Q351*H351</f>
        <v>1.004</v>
      </c>
      <c r="S351" s="200">
        <v>0</v>
      </c>
      <c r="T351" s="201">
        <f>S351*H351</f>
        <v>0</v>
      </c>
      <c r="AR351" s="22" t="s">
        <v>229</v>
      </c>
      <c r="AT351" s="22" t="s">
        <v>273</v>
      </c>
      <c r="AU351" s="22" t="s">
        <v>84</v>
      </c>
      <c r="AY351" s="22" t="s">
        <v>162</v>
      </c>
      <c r="BE351" s="202">
        <f>IF(N351="základní",J351,0)</f>
        <v>0</v>
      </c>
      <c r="BF351" s="202">
        <f>IF(N351="snížená",J351,0)</f>
        <v>0</v>
      </c>
      <c r="BG351" s="202">
        <f>IF(N351="zákl. přenesená",J351,0)</f>
        <v>0</v>
      </c>
      <c r="BH351" s="202">
        <f>IF(N351="sníž. přenesená",J351,0)</f>
        <v>0</v>
      </c>
      <c r="BI351" s="202">
        <f>IF(N351="nulová",J351,0)</f>
        <v>0</v>
      </c>
      <c r="BJ351" s="22" t="s">
        <v>10</v>
      </c>
      <c r="BK351" s="202">
        <f>ROUND(I351*H351,0)</f>
        <v>0</v>
      </c>
      <c r="BL351" s="22" t="s">
        <v>164</v>
      </c>
      <c r="BM351" s="22" t="s">
        <v>776</v>
      </c>
    </row>
    <row r="352" spans="2:65" s="11" customFormat="1" ht="13.5">
      <c r="B352" s="203"/>
      <c r="C352" s="204"/>
      <c r="D352" s="205" t="s">
        <v>171</v>
      </c>
      <c r="E352" s="206" t="s">
        <v>777</v>
      </c>
      <c r="F352" s="207" t="s">
        <v>778</v>
      </c>
      <c r="G352" s="204"/>
      <c r="H352" s="208">
        <v>1.004</v>
      </c>
      <c r="I352" s="209"/>
      <c r="J352" s="204"/>
      <c r="K352" s="204"/>
      <c r="L352" s="210"/>
      <c r="M352" s="211"/>
      <c r="N352" s="212"/>
      <c r="O352" s="212"/>
      <c r="P352" s="212"/>
      <c r="Q352" s="212"/>
      <c r="R352" s="212"/>
      <c r="S352" s="212"/>
      <c r="T352" s="213"/>
      <c r="AT352" s="214" t="s">
        <v>171</v>
      </c>
      <c r="AU352" s="214" t="s">
        <v>84</v>
      </c>
      <c r="AV352" s="11" t="s">
        <v>84</v>
      </c>
      <c r="AW352" s="11" t="s">
        <v>37</v>
      </c>
      <c r="AX352" s="11" t="s">
        <v>75</v>
      </c>
      <c r="AY352" s="214" t="s">
        <v>162</v>
      </c>
    </row>
    <row r="353" spans="2:65" s="1" customFormat="1" ht="22.5" customHeight="1">
      <c r="B353" s="39"/>
      <c r="C353" s="191" t="s">
        <v>779</v>
      </c>
      <c r="D353" s="191" t="s">
        <v>165</v>
      </c>
      <c r="E353" s="192" t="s">
        <v>780</v>
      </c>
      <c r="F353" s="193" t="s">
        <v>781</v>
      </c>
      <c r="G353" s="194" t="s">
        <v>596</v>
      </c>
      <c r="H353" s="195">
        <v>21.43</v>
      </c>
      <c r="I353" s="196"/>
      <c r="J353" s="197">
        <f>ROUND(I353*H353,0)</f>
        <v>0</v>
      </c>
      <c r="K353" s="193" t="s">
        <v>169</v>
      </c>
      <c r="L353" s="59"/>
      <c r="M353" s="198" t="s">
        <v>23</v>
      </c>
      <c r="N353" s="199" t="s">
        <v>46</v>
      </c>
      <c r="O353" s="40"/>
      <c r="P353" s="200">
        <f>O353*H353</f>
        <v>0</v>
      </c>
      <c r="Q353" s="200">
        <v>1.813E-2</v>
      </c>
      <c r="R353" s="200">
        <f>Q353*H353</f>
        <v>0.38852589999999998</v>
      </c>
      <c r="S353" s="200">
        <v>0</v>
      </c>
      <c r="T353" s="201">
        <f>S353*H353</f>
        <v>0</v>
      </c>
      <c r="AR353" s="22" t="s">
        <v>164</v>
      </c>
      <c r="AT353" s="22" t="s">
        <v>165</v>
      </c>
      <c r="AU353" s="22" t="s">
        <v>84</v>
      </c>
      <c r="AY353" s="22" t="s">
        <v>162</v>
      </c>
      <c r="BE353" s="202">
        <f>IF(N353="základní",J353,0)</f>
        <v>0</v>
      </c>
      <c r="BF353" s="202">
        <f>IF(N353="snížená",J353,0)</f>
        <v>0</v>
      </c>
      <c r="BG353" s="202">
        <f>IF(N353="zákl. přenesená",J353,0)</f>
        <v>0</v>
      </c>
      <c r="BH353" s="202">
        <f>IF(N353="sníž. přenesená",J353,0)</f>
        <v>0</v>
      </c>
      <c r="BI353" s="202">
        <f>IF(N353="nulová",J353,0)</f>
        <v>0</v>
      </c>
      <c r="BJ353" s="22" t="s">
        <v>10</v>
      </c>
      <c r="BK353" s="202">
        <f>ROUND(I353*H353,0)</f>
        <v>0</v>
      </c>
      <c r="BL353" s="22" t="s">
        <v>164</v>
      </c>
      <c r="BM353" s="22" t="s">
        <v>782</v>
      </c>
    </row>
    <row r="354" spans="2:65" s="11" customFormat="1" ht="13.5">
      <c r="B354" s="203"/>
      <c r="C354" s="204"/>
      <c r="D354" s="205" t="s">
        <v>171</v>
      </c>
      <c r="E354" s="206" t="s">
        <v>783</v>
      </c>
      <c r="F354" s="207" t="s">
        <v>784</v>
      </c>
      <c r="G354" s="204"/>
      <c r="H354" s="208">
        <v>21.43</v>
      </c>
      <c r="I354" s="209"/>
      <c r="J354" s="204"/>
      <c r="K354" s="204"/>
      <c r="L354" s="210"/>
      <c r="M354" s="211"/>
      <c r="N354" s="212"/>
      <c r="O354" s="212"/>
      <c r="P354" s="212"/>
      <c r="Q354" s="212"/>
      <c r="R354" s="212"/>
      <c r="S354" s="212"/>
      <c r="T354" s="213"/>
      <c r="AT354" s="214" t="s">
        <v>171</v>
      </c>
      <c r="AU354" s="214" t="s">
        <v>84</v>
      </c>
      <c r="AV354" s="11" t="s">
        <v>84</v>
      </c>
      <c r="AW354" s="11" t="s">
        <v>37</v>
      </c>
      <c r="AX354" s="11" t="s">
        <v>75</v>
      </c>
      <c r="AY354" s="214" t="s">
        <v>162</v>
      </c>
    </row>
    <row r="355" spans="2:65" s="1" customFormat="1" ht="31.5" customHeight="1">
      <c r="B355" s="39"/>
      <c r="C355" s="191" t="s">
        <v>785</v>
      </c>
      <c r="D355" s="191" t="s">
        <v>165</v>
      </c>
      <c r="E355" s="192" t="s">
        <v>786</v>
      </c>
      <c r="F355" s="193" t="s">
        <v>787</v>
      </c>
      <c r="G355" s="194" t="s">
        <v>596</v>
      </c>
      <c r="H355" s="195">
        <v>200.55</v>
      </c>
      <c r="I355" s="196"/>
      <c r="J355" s="197">
        <f>ROUND(I355*H355,0)</f>
        <v>0</v>
      </c>
      <c r="K355" s="193" t="s">
        <v>169</v>
      </c>
      <c r="L355" s="59"/>
      <c r="M355" s="198" t="s">
        <v>23</v>
      </c>
      <c r="N355" s="199" t="s">
        <v>46</v>
      </c>
      <c r="O355" s="40"/>
      <c r="P355" s="200">
        <f>O355*H355</f>
        <v>0</v>
      </c>
      <c r="Q355" s="200">
        <v>2.1559999999999999E-2</v>
      </c>
      <c r="R355" s="200">
        <f>Q355*H355</f>
        <v>4.3238580000000004</v>
      </c>
      <c r="S355" s="200">
        <v>0</v>
      </c>
      <c r="T355" s="201">
        <f>S355*H355</f>
        <v>0</v>
      </c>
      <c r="AR355" s="22" t="s">
        <v>164</v>
      </c>
      <c r="AT355" s="22" t="s">
        <v>165</v>
      </c>
      <c r="AU355" s="22" t="s">
        <v>84</v>
      </c>
      <c r="AY355" s="22" t="s">
        <v>162</v>
      </c>
      <c r="BE355" s="202">
        <f>IF(N355="základní",J355,0)</f>
        <v>0</v>
      </c>
      <c r="BF355" s="202">
        <f>IF(N355="snížená",J355,0)</f>
        <v>0</v>
      </c>
      <c r="BG355" s="202">
        <f>IF(N355="zákl. přenesená",J355,0)</f>
        <v>0</v>
      </c>
      <c r="BH355" s="202">
        <f>IF(N355="sníž. přenesená",J355,0)</f>
        <v>0</v>
      </c>
      <c r="BI355" s="202">
        <f>IF(N355="nulová",J355,0)</f>
        <v>0</v>
      </c>
      <c r="BJ355" s="22" t="s">
        <v>10</v>
      </c>
      <c r="BK355" s="202">
        <f>ROUND(I355*H355,0)</f>
        <v>0</v>
      </c>
      <c r="BL355" s="22" t="s">
        <v>164</v>
      </c>
      <c r="BM355" s="22" t="s">
        <v>788</v>
      </c>
    </row>
    <row r="356" spans="2:65" s="11" customFormat="1" ht="13.5">
      <c r="B356" s="203"/>
      <c r="C356" s="204"/>
      <c r="D356" s="215" t="s">
        <v>171</v>
      </c>
      <c r="E356" s="216" t="s">
        <v>789</v>
      </c>
      <c r="F356" s="217" t="s">
        <v>790</v>
      </c>
      <c r="G356" s="204"/>
      <c r="H356" s="218">
        <v>63.8</v>
      </c>
      <c r="I356" s="209"/>
      <c r="J356" s="204"/>
      <c r="K356" s="204"/>
      <c r="L356" s="210"/>
      <c r="M356" s="211"/>
      <c r="N356" s="212"/>
      <c r="O356" s="212"/>
      <c r="P356" s="212"/>
      <c r="Q356" s="212"/>
      <c r="R356" s="212"/>
      <c r="S356" s="212"/>
      <c r="T356" s="213"/>
      <c r="AT356" s="214" t="s">
        <v>171</v>
      </c>
      <c r="AU356" s="214" t="s">
        <v>84</v>
      </c>
      <c r="AV356" s="11" t="s">
        <v>84</v>
      </c>
      <c r="AW356" s="11" t="s">
        <v>37</v>
      </c>
      <c r="AX356" s="11" t="s">
        <v>75</v>
      </c>
      <c r="AY356" s="214" t="s">
        <v>162</v>
      </c>
    </row>
    <row r="357" spans="2:65" s="11" customFormat="1" ht="13.5">
      <c r="B357" s="203"/>
      <c r="C357" s="204"/>
      <c r="D357" s="205" t="s">
        <v>171</v>
      </c>
      <c r="E357" s="206" t="s">
        <v>791</v>
      </c>
      <c r="F357" s="207" t="s">
        <v>792</v>
      </c>
      <c r="G357" s="204"/>
      <c r="H357" s="208">
        <v>136.75</v>
      </c>
      <c r="I357" s="209"/>
      <c r="J357" s="204"/>
      <c r="K357" s="204"/>
      <c r="L357" s="210"/>
      <c r="M357" s="211"/>
      <c r="N357" s="212"/>
      <c r="O357" s="212"/>
      <c r="P357" s="212"/>
      <c r="Q357" s="212"/>
      <c r="R357" s="212"/>
      <c r="S357" s="212"/>
      <c r="T357" s="213"/>
      <c r="AT357" s="214" t="s">
        <v>171</v>
      </c>
      <c r="AU357" s="214" t="s">
        <v>84</v>
      </c>
      <c r="AV357" s="11" t="s">
        <v>84</v>
      </c>
      <c r="AW357" s="11" t="s">
        <v>37</v>
      </c>
      <c r="AX357" s="11" t="s">
        <v>75</v>
      </c>
      <c r="AY357" s="214" t="s">
        <v>162</v>
      </c>
    </row>
    <row r="358" spans="2:65" s="1" customFormat="1" ht="31.5" customHeight="1">
      <c r="B358" s="39"/>
      <c r="C358" s="191" t="s">
        <v>793</v>
      </c>
      <c r="D358" s="191" t="s">
        <v>165</v>
      </c>
      <c r="E358" s="192" t="s">
        <v>794</v>
      </c>
      <c r="F358" s="193" t="s">
        <v>795</v>
      </c>
      <c r="G358" s="194" t="s">
        <v>596</v>
      </c>
      <c r="H358" s="195">
        <v>207.41499999999999</v>
      </c>
      <c r="I358" s="196"/>
      <c r="J358" s="197">
        <f>ROUND(I358*H358,0)</f>
        <v>0</v>
      </c>
      <c r="K358" s="193" t="s">
        <v>169</v>
      </c>
      <c r="L358" s="59"/>
      <c r="M358" s="198" t="s">
        <v>23</v>
      </c>
      <c r="N358" s="199" t="s">
        <v>46</v>
      </c>
      <c r="O358" s="40"/>
      <c r="P358" s="200">
        <f>O358*H358</f>
        <v>0</v>
      </c>
      <c r="Q358" s="200">
        <v>4.3119999999999999E-2</v>
      </c>
      <c r="R358" s="200">
        <f>Q358*H358</f>
        <v>8.9437347999999997</v>
      </c>
      <c r="S358" s="200">
        <v>0</v>
      </c>
      <c r="T358" s="201">
        <f>S358*H358</f>
        <v>0</v>
      </c>
      <c r="AR358" s="22" t="s">
        <v>164</v>
      </c>
      <c r="AT358" s="22" t="s">
        <v>165</v>
      </c>
      <c r="AU358" s="22" t="s">
        <v>84</v>
      </c>
      <c r="AY358" s="22" t="s">
        <v>162</v>
      </c>
      <c r="BE358" s="202">
        <f>IF(N358="základní",J358,0)</f>
        <v>0</v>
      </c>
      <c r="BF358" s="202">
        <f>IF(N358="snížená",J358,0)</f>
        <v>0</v>
      </c>
      <c r="BG358" s="202">
        <f>IF(N358="zákl. přenesená",J358,0)</f>
        <v>0</v>
      </c>
      <c r="BH358" s="202">
        <f>IF(N358="sníž. přenesená",J358,0)</f>
        <v>0</v>
      </c>
      <c r="BI358" s="202">
        <f>IF(N358="nulová",J358,0)</f>
        <v>0</v>
      </c>
      <c r="BJ358" s="22" t="s">
        <v>10</v>
      </c>
      <c r="BK358" s="202">
        <f>ROUND(I358*H358,0)</f>
        <v>0</v>
      </c>
      <c r="BL358" s="22" t="s">
        <v>164</v>
      </c>
      <c r="BM358" s="22" t="s">
        <v>796</v>
      </c>
    </row>
    <row r="359" spans="2:65" s="11" customFormat="1" ht="13.5">
      <c r="B359" s="203"/>
      <c r="C359" s="204"/>
      <c r="D359" s="215" t="s">
        <v>171</v>
      </c>
      <c r="E359" s="216" t="s">
        <v>797</v>
      </c>
      <c r="F359" s="217" t="s">
        <v>798</v>
      </c>
      <c r="G359" s="204"/>
      <c r="H359" s="218">
        <v>201.37</v>
      </c>
      <c r="I359" s="209"/>
      <c r="J359" s="204"/>
      <c r="K359" s="204"/>
      <c r="L359" s="210"/>
      <c r="M359" s="211"/>
      <c r="N359" s="212"/>
      <c r="O359" s="212"/>
      <c r="P359" s="212"/>
      <c r="Q359" s="212"/>
      <c r="R359" s="212"/>
      <c r="S359" s="212"/>
      <c r="T359" s="213"/>
      <c r="AT359" s="214" t="s">
        <v>171</v>
      </c>
      <c r="AU359" s="214" t="s">
        <v>84</v>
      </c>
      <c r="AV359" s="11" t="s">
        <v>84</v>
      </c>
      <c r="AW359" s="11" t="s">
        <v>37</v>
      </c>
      <c r="AX359" s="11" t="s">
        <v>75</v>
      </c>
      <c r="AY359" s="214" t="s">
        <v>162</v>
      </c>
    </row>
    <row r="360" spans="2:65" s="11" customFormat="1" ht="13.5">
      <c r="B360" s="203"/>
      <c r="C360" s="204"/>
      <c r="D360" s="205" t="s">
        <v>171</v>
      </c>
      <c r="E360" s="206" t="s">
        <v>23</v>
      </c>
      <c r="F360" s="207" t="s">
        <v>799</v>
      </c>
      <c r="G360" s="204"/>
      <c r="H360" s="208">
        <v>6.0449999999999999</v>
      </c>
      <c r="I360" s="209"/>
      <c r="J360" s="204"/>
      <c r="K360" s="204"/>
      <c r="L360" s="210"/>
      <c r="M360" s="211"/>
      <c r="N360" s="212"/>
      <c r="O360" s="212"/>
      <c r="P360" s="212"/>
      <c r="Q360" s="212"/>
      <c r="R360" s="212"/>
      <c r="S360" s="212"/>
      <c r="T360" s="213"/>
      <c r="AT360" s="214" t="s">
        <v>171</v>
      </c>
      <c r="AU360" s="214" t="s">
        <v>84</v>
      </c>
      <c r="AV360" s="11" t="s">
        <v>84</v>
      </c>
      <c r="AW360" s="11" t="s">
        <v>37</v>
      </c>
      <c r="AX360" s="11" t="s">
        <v>75</v>
      </c>
      <c r="AY360" s="214" t="s">
        <v>162</v>
      </c>
    </row>
    <row r="361" spans="2:65" s="1" customFormat="1" ht="22.5" customHeight="1">
      <c r="B361" s="39"/>
      <c r="C361" s="191" t="s">
        <v>800</v>
      </c>
      <c r="D361" s="191" t="s">
        <v>165</v>
      </c>
      <c r="E361" s="192" t="s">
        <v>801</v>
      </c>
      <c r="F361" s="193" t="s">
        <v>802</v>
      </c>
      <c r="G361" s="194" t="s">
        <v>168</v>
      </c>
      <c r="H361" s="195">
        <v>36.072000000000003</v>
      </c>
      <c r="I361" s="196"/>
      <c r="J361" s="197">
        <f>ROUND(I361*H361,0)</f>
        <v>0</v>
      </c>
      <c r="K361" s="193" t="s">
        <v>169</v>
      </c>
      <c r="L361" s="59"/>
      <c r="M361" s="198" t="s">
        <v>23</v>
      </c>
      <c r="N361" s="199" t="s">
        <v>46</v>
      </c>
      <c r="O361" s="40"/>
      <c r="P361" s="200">
        <f>O361*H361</f>
        <v>0</v>
      </c>
      <c r="Q361" s="200">
        <v>2.4533999999999998</v>
      </c>
      <c r="R361" s="200">
        <f>Q361*H361</f>
        <v>88.499044799999993</v>
      </c>
      <c r="S361" s="200">
        <v>0</v>
      </c>
      <c r="T361" s="201">
        <f>S361*H361</f>
        <v>0</v>
      </c>
      <c r="AR361" s="22" t="s">
        <v>164</v>
      </c>
      <c r="AT361" s="22" t="s">
        <v>165</v>
      </c>
      <c r="AU361" s="22" t="s">
        <v>84</v>
      </c>
      <c r="AY361" s="22" t="s">
        <v>162</v>
      </c>
      <c r="BE361" s="202">
        <f>IF(N361="základní",J361,0)</f>
        <v>0</v>
      </c>
      <c r="BF361" s="202">
        <f>IF(N361="snížená",J361,0)</f>
        <v>0</v>
      </c>
      <c r="BG361" s="202">
        <f>IF(N361="zákl. přenesená",J361,0)</f>
        <v>0</v>
      </c>
      <c r="BH361" s="202">
        <f>IF(N361="sníž. přenesená",J361,0)</f>
        <v>0</v>
      </c>
      <c r="BI361" s="202">
        <f>IF(N361="nulová",J361,0)</f>
        <v>0</v>
      </c>
      <c r="BJ361" s="22" t="s">
        <v>10</v>
      </c>
      <c r="BK361" s="202">
        <f>ROUND(I361*H361,0)</f>
        <v>0</v>
      </c>
      <c r="BL361" s="22" t="s">
        <v>164</v>
      </c>
      <c r="BM361" s="22" t="s">
        <v>803</v>
      </c>
    </row>
    <row r="362" spans="2:65" s="11" customFormat="1" ht="13.5">
      <c r="B362" s="203"/>
      <c r="C362" s="204"/>
      <c r="D362" s="215" t="s">
        <v>171</v>
      </c>
      <c r="E362" s="216" t="s">
        <v>23</v>
      </c>
      <c r="F362" s="217" t="s">
        <v>804</v>
      </c>
      <c r="G362" s="204"/>
      <c r="H362" s="218">
        <v>0.80900000000000005</v>
      </c>
      <c r="I362" s="209"/>
      <c r="J362" s="204"/>
      <c r="K362" s="204"/>
      <c r="L362" s="210"/>
      <c r="M362" s="211"/>
      <c r="N362" s="212"/>
      <c r="O362" s="212"/>
      <c r="P362" s="212"/>
      <c r="Q362" s="212"/>
      <c r="R362" s="212"/>
      <c r="S362" s="212"/>
      <c r="T362" s="213"/>
      <c r="AT362" s="214" t="s">
        <v>171</v>
      </c>
      <c r="AU362" s="214" t="s">
        <v>84</v>
      </c>
      <c r="AV362" s="11" t="s">
        <v>84</v>
      </c>
      <c r="AW362" s="11" t="s">
        <v>37</v>
      </c>
      <c r="AX362" s="11" t="s">
        <v>75</v>
      </c>
      <c r="AY362" s="214" t="s">
        <v>162</v>
      </c>
    </row>
    <row r="363" spans="2:65" s="11" customFormat="1" ht="13.5">
      <c r="B363" s="203"/>
      <c r="C363" s="204"/>
      <c r="D363" s="215" t="s">
        <v>171</v>
      </c>
      <c r="E363" s="216" t="s">
        <v>23</v>
      </c>
      <c r="F363" s="217" t="s">
        <v>805</v>
      </c>
      <c r="G363" s="204"/>
      <c r="H363" s="218">
        <v>17.39</v>
      </c>
      <c r="I363" s="209"/>
      <c r="J363" s="204"/>
      <c r="K363" s="204"/>
      <c r="L363" s="210"/>
      <c r="M363" s="211"/>
      <c r="N363" s="212"/>
      <c r="O363" s="212"/>
      <c r="P363" s="212"/>
      <c r="Q363" s="212"/>
      <c r="R363" s="212"/>
      <c r="S363" s="212"/>
      <c r="T363" s="213"/>
      <c r="AT363" s="214" t="s">
        <v>171</v>
      </c>
      <c r="AU363" s="214" t="s">
        <v>84</v>
      </c>
      <c r="AV363" s="11" t="s">
        <v>84</v>
      </c>
      <c r="AW363" s="11" t="s">
        <v>37</v>
      </c>
      <c r="AX363" s="11" t="s">
        <v>75</v>
      </c>
      <c r="AY363" s="214" t="s">
        <v>162</v>
      </c>
    </row>
    <row r="364" spans="2:65" s="11" customFormat="1" ht="13.5">
      <c r="B364" s="203"/>
      <c r="C364" s="204"/>
      <c r="D364" s="215" t="s">
        <v>171</v>
      </c>
      <c r="E364" s="216" t="s">
        <v>23</v>
      </c>
      <c r="F364" s="217" t="s">
        <v>806</v>
      </c>
      <c r="G364" s="204"/>
      <c r="H364" s="218">
        <v>3.5779999999999998</v>
      </c>
      <c r="I364" s="209"/>
      <c r="J364" s="204"/>
      <c r="K364" s="204"/>
      <c r="L364" s="210"/>
      <c r="M364" s="211"/>
      <c r="N364" s="212"/>
      <c r="O364" s="212"/>
      <c r="P364" s="212"/>
      <c r="Q364" s="212"/>
      <c r="R364" s="212"/>
      <c r="S364" s="212"/>
      <c r="T364" s="213"/>
      <c r="AT364" s="214" t="s">
        <v>171</v>
      </c>
      <c r="AU364" s="214" t="s">
        <v>84</v>
      </c>
      <c r="AV364" s="11" t="s">
        <v>84</v>
      </c>
      <c r="AW364" s="11" t="s">
        <v>37</v>
      </c>
      <c r="AX364" s="11" t="s">
        <v>75</v>
      </c>
      <c r="AY364" s="214" t="s">
        <v>162</v>
      </c>
    </row>
    <row r="365" spans="2:65" s="11" customFormat="1" ht="13.5">
      <c r="B365" s="203"/>
      <c r="C365" s="204"/>
      <c r="D365" s="215" t="s">
        <v>171</v>
      </c>
      <c r="E365" s="216" t="s">
        <v>23</v>
      </c>
      <c r="F365" s="217" t="s">
        <v>807</v>
      </c>
      <c r="G365" s="204"/>
      <c r="H365" s="218">
        <v>3.4969999999999999</v>
      </c>
      <c r="I365" s="209"/>
      <c r="J365" s="204"/>
      <c r="K365" s="204"/>
      <c r="L365" s="210"/>
      <c r="M365" s="211"/>
      <c r="N365" s="212"/>
      <c r="O365" s="212"/>
      <c r="P365" s="212"/>
      <c r="Q365" s="212"/>
      <c r="R365" s="212"/>
      <c r="S365" s="212"/>
      <c r="T365" s="213"/>
      <c r="AT365" s="214" t="s">
        <v>171</v>
      </c>
      <c r="AU365" s="214" t="s">
        <v>84</v>
      </c>
      <c r="AV365" s="11" t="s">
        <v>84</v>
      </c>
      <c r="AW365" s="11" t="s">
        <v>37</v>
      </c>
      <c r="AX365" s="11" t="s">
        <v>75</v>
      </c>
      <c r="AY365" s="214" t="s">
        <v>162</v>
      </c>
    </row>
    <row r="366" spans="2:65" s="11" customFormat="1" ht="13.5">
      <c r="B366" s="203"/>
      <c r="C366" s="204"/>
      <c r="D366" s="215" t="s">
        <v>171</v>
      </c>
      <c r="E366" s="216" t="s">
        <v>23</v>
      </c>
      <c r="F366" s="217" t="s">
        <v>808</v>
      </c>
      <c r="G366" s="204"/>
      <c r="H366" s="218">
        <v>0.35899999999999999</v>
      </c>
      <c r="I366" s="209"/>
      <c r="J366" s="204"/>
      <c r="K366" s="204"/>
      <c r="L366" s="210"/>
      <c r="M366" s="211"/>
      <c r="N366" s="212"/>
      <c r="O366" s="212"/>
      <c r="P366" s="212"/>
      <c r="Q366" s="212"/>
      <c r="R366" s="212"/>
      <c r="S366" s="212"/>
      <c r="T366" s="213"/>
      <c r="AT366" s="214" t="s">
        <v>171</v>
      </c>
      <c r="AU366" s="214" t="s">
        <v>84</v>
      </c>
      <c r="AV366" s="11" t="s">
        <v>84</v>
      </c>
      <c r="AW366" s="11" t="s">
        <v>37</v>
      </c>
      <c r="AX366" s="11" t="s">
        <v>75</v>
      </c>
      <c r="AY366" s="214" t="s">
        <v>162</v>
      </c>
    </row>
    <row r="367" spans="2:65" s="11" customFormat="1" ht="13.5">
      <c r="B367" s="203"/>
      <c r="C367" s="204"/>
      <c r="D367" s="215" t="s">
        <v>171</v>
      </c>
      <c r="E367" s="216" t="s">
        <v>23</v>
      </c>
      <c r="F367" s="217" t="s">
        <v>809</v>
      </c>
      <c r="G367" s="204"/>
      <c r="H367" s="218">
        <v>0.90600000000000003</v>
      </c>
      <c r="I367" s="209"/>
      <c r="J367" s="204"/>
      <c r="K367" s="204"/>
      <c r="L367" s="210"/>
      <c r="M367" s="211"/>
      <c r="N367" s="212"/>
      <c r="O367" s="212"/>
      <c r="P367" s="212"/>
      <c r="Q367" s="212"/>
      <c r="R367" s="212"/>
      <c r="S367" s="212"/>
      <c r="T367" s="213"/>
      <c r="AT367" s="214" t="s">
        <v>171</v>
      </c>
      <c r="AU367" s="214" t="s">
        <v>84</v>
      </c>
      <c r="AV367" s="11" t="s">
        <v>84</v>
      </c>
      <c r="AW367" s="11" t="s">
        <v>37</v>
      </c>
      <c r="AX367" s="11" t="s">
        <v>75</v>
      </c>
      <c r="AY367" s="214" t="s">
        <v>162</v>
      </c>
    </row>
    <row r="368" spans="2:65" s="11" customFormat="1" ht="13.5">
      <c r="B368" s="203"/>
      <c r="C368" s="204"/>
      <c r="D368" s="215" t="s">
        <v>171</v>
      </c>
      <c r="E368" s="216" t="s">
        <v>23</v>
      </c>
      <c r="F368" s="217" t="s">
        <v>810</v>
      </c>
      <c r="G368" s="204"/>
      <c r="H368" s="218">
        <v>2.145</v>
      </c>
      <c r="I368" s="209"/>
      <c r="J368" s="204"/>
      <c r="K368" s="204"/>
      <c r="L368" s="210"/>
      <c r="M368" s="211"/>
      <c r="N368" s="212"/>
      <c r="O368" s="212"/>
      <c r="P368" s="212"/>
      <c r="Q368" s="212"/>
      <c r="R368" s="212"/>
      <c r="S368" s="212"/>
      <c r="T368" s="213"/>
      <c r="AT368" s="214" t="s">
        <v>171</v>
      </c>
      <c r="AU368" s="214" t="s">
        <v>84</v>
      </c>
      <c r="AV368" s="11" t="s">
        <v>84</v>
      </c>
      <c r="AW368" s="11" t="s">
        <v>37</v>
      </c>
      <c r="AX368" s="11" t="s">
        <v>75</v>
      </c>
      <c r="AY368" s="214" t="s">
        <v>162</v>
      </c>
    </row>
    <row r="369" spans="2:65" s="11" customFormat="1" ht="13.5">
      <c r="B369" s="203"/>
      <c r="C369" s="204"/>
      <c r="D369" s="215" t="s">
        <v>171</v>
      </c>
      <c r="E369" s="216" t="s">
        <v>23</v>
      </c>
      <c r="F369" s="217" t="s">
        <v>811</v>
      </c>
      <c r="G369" s="204"/>
      <c r="H369" s="218">
        <v>1.823</v>
      </c>
      <c r="I369" s="209"/>
      <c r="J369" s="204"/>
      <c r="K369" s="204"/>
      <c r="L369" s="210"/>
      <c r="M369" s="211"/>
      <c r="N369" s="212"/>
      <c r="O369" s="212"/>
      <c r="P369" s="212"/>
      <c r="Q369" s="212"/>
      <c r="R369" s="212"/>
      <c r="S369" s="212"/>
      <c r="T369" s="213"/>
      <c r="AT369" s="214" t="s">
        <v>171</v>
      </c>
      <c r="AU369" s="214" t="s">
        <v>84</v>
      </c>
      <c r="AV369" s="11" t="s">
        <v>84</v>
      </c>
      <c r="AW369" s="11" t="s">
        <v>37</v>
      </c>
      <c r="AX369" s="11" t="s">
        <v>75</v>
      </c>
      <c r="AY369" s="214" t="s">
        <v>162</v>
      </c>
    </row>
    <row r="370" spans="2:65" s="11" customFormat="1" ht="13.5">
      <c r="B370" s="203"/>
      <c r="C370" s="204"/>
      <c r="D370" s="215" t="s">
        <v>171</v>
      </c>
      <c r="E370" s="216" t="s">
        <v>23</v>
      </c>
      <c r="F370" s="217" t="s">
        <v>812</v>
      </c>
      <c r="G370" s="204"/>
      <c r="H370" s="218">
        <v>0.749</v>
      </c>
      <c r="I370" s="209"/>
      <c r="J370" s="204"/>
      <c r="K370" s="204"/>
      <c r="L370" s="210"/>
      <c r="M370" s="211"/>
      <c r="N370" s="212"/>
      <c r="O370" s="212"/>
      <c r="P370" s="212"/>
      <c r="Q370" s="212"/>
      <c r="R370" s="212"/>
      <c r="S370" s="212"/>
      <c r="T370" s="213"/>
      <c r="AT370" s="214" t="s">
        <v>171</v>
      </c>
      <c r="AU370" s="214" t="s">
        <v>84</v>
      </c>
      <c r="AV370" s="11" t="s">
        <v>84</v>
      </c>
      <c r="AW370" s="11" t="s">
        <v>37</v>
      </c>
      <c r="AX370" s="11" t="s">
        <v>75</v>
      </c>
      <c r="AY370" s="214" t="s">
        <v>162</v>
      </c>
    </row>
    <row r="371" spans="2:65" s="11" customFormat="1" ht="13.5">
      <c r="B371" s="203"/>
      <c r="C371" s="204"/>
      <c r="D371" s="215" t="s">
        <v>171</v>
      </c>
      <c r="E371" s="216" t="s">
        <v>23</v>
      </c>
      <c r="F371" s="217" t="s">
        <v>813</v>
      </c>
      <c r="G371" s="204"/>
      <c r="H371" s="218">
        <v>2.77</v>
      </c>
      <c r="I371" s="209"/>
      <c r="J371" s="204"/>
      <c r="K371" s="204"/>
      <c r="L371" s="210"/>
      <c r="M371" s="211"/>
      <c r="N371" s="212"/>
      <c r="O371" s="212"/>
      <c r="P371" s="212"/>
      <c r="Q371" s="212"/>
      <c r="R371" s="212"/>
      <c r="S371" s="212"/>
      <c r="T371" s="213"/>
      <c r="AT371" s="214" t="s">
        <v>171</v>
      </c>
      <c r="AU371" s="214" t="s">
        <v>84</v>
      </c>
      <c r="AV371" s="11" t="s">
        <v>84</v>
      </c>
      <c r="AW371" s="11" t="s">
        <v>37</v>
      </c>
      <c r="AX371" s="11" t="s">
        <v>75</v>
      </c>
      <c r="AY371" s="214" t="s">
        <v>162</v>
      </c>
    </row>
    <row r="372" spans="2:65" s="11" customFormat="1" ht="13.5">
      <c r="B372" s="203"/>
      <c r="C372" s="204"/>
      <c r="D372" s="215" t="s">
        <v>171</v>
      </c>
      <c r="E372" s="216" t="s">
        <v>23</v>
      </c>
      <c r="F372" s="217" t="s">
        <v>814</v>
      </c>
      <c r="G372" s="204"/>
      <c r="H372" s="218">
        <v>0.82599999999999996</v>
      </c>
      <c r="I372" s="209"/>
      <c r="J372" s="204"/>
      <c r="K372" s="204"/>
      <c r="L372" s="210"/>
      <c r="M372" s="211"/>
      <c r="N372" s="212"/>
      <c r="O372" s="212"/>
      <c r="P372" s="212"/>
      <c r="Q372" s="212"/>
      <c r="R372" s="212"/>
      <c r="S372" s="212"/>
      <c r="T372" s="213"/>
      <c r="AT372" s="214" t="s">
        <v>171</v>
      </c>
      <c r="AU372" s="214" t="s">
        <v>84</v>
      </c>
      <c r="AV372" s="11" t="s">
        <v>84</v>
      </c>
      <c r="AW372" s="11" t="s">
        <v>37</v>
      </c>
      <c r="AX372" s="11" t="s">
        <v>75</v>
      </c>
      <c r="AY372" s="214" t="s">
        <v>162</v>
      </c>
    </row>
    <row r="373" spans="2:65" s="11" customFormat="1" ht="13.5">
      <c r="B373" s="203"/>
      <c r="C373" s="204"/>
      <c r="D373" s="215" t="s">
        <v>171</v>
      </c>
      <c r="E373" s="216" t="s">
        <v>23</v>
      </c>
      <c r="F373" s="217" t="s">
        <v>815</v>
      </c>
      <c r="G373" s="204"/>
      <c r="H373" s="218">
        <v>0.65400000000000003</v>
      </c>
      <c r="I373" s="209"/>
      <c r="J373" s="204"/>
      <c r="K373" s="204"/>
      <c r="L373" s="210"/>
      <c r="M373" s="211"/>
      <c r="N373" s="212"/>
      <c r="O373" s="212"/>
      <c r="P373" s="212"/>
      <c r="Q373" s="212"/>
      <c r="R373" s="212"/>
      <c r="S373" s="212"/>
      <c r="T373" s="213"/>
      <c r="AT373" s="214" t="s">
        <v>171</v>
      </c>
      <c r="AU373" s="214" t="s">
        <v>84</v>
      </c>
      <c r="AV373" s="11" t="s">
        <v>84</v>
      </c>
      <c r="AW373" s="11" t="s">
        <v>37</v>
      </c>
      <c r="AX373" s="11" t="s">
        <v>75</v>
      </c>
      <c r="AY373" s="214" t="s">
        <v>162</v>
      </c>
    </row>
    <row r="374" spans="2:65" s="11" customFormat="1" ht="13.5">
      <c r="B374" s="203"/>
      <c r="C374" s="204"/>
      <c r="D374" s="215" t="s">
        <v>171</v>
      </c>
      <c r="E374" s="216" t="s">
        <v>23</v>
      </c>
      <c r="F374" s="217" t="s">
        <v>816</v>
      </c>
      <c r="G374" s="204"/>
      <c r="H374" s="218">
        <v>0.33400000000000002</v>
      </c>
      <c r="I374" s="209"/>
      <c r="J374" s="204"/>
      <c r="K374" s="204"/>
      <c r="L374" s="210"/>
      <c r="M374" s="211"/>
      <c r="N374" s="212"/>
      <c r="O374" s="212"/>
      <c r="P374" s="212"/>
      <c r="Q374" s="212"/>
      <c r="R374" s="212"/>
      <c r="S374" s="212"/>
      <c r="T374" s="213"/>
      <c r="AT374" s="214" t="s">
        <v>171</v>
      </c>
      <c r="AU374" s="214" t="s">
        <v>84</v>
      </c>
      <c r="AV374" s="11" t="s">
        <v>84</v>
      </c>
      <c r="AW374" s="11" t="s">
        <v>37</v>
      </c>
      <c r="AX374" s="11" t="s">
        <v>75</v>
      </c>
      <c r="AY374" s="214" t="s">
        <v>162</v>
      </c>
    </row>
    <row r="375" spans="2:65" s="11" customFormat="1" ht="13.5">
      <c r="B375" s="203"/>
      <c r="C375" s="204"/>
      <c r="D375" s="215" t="s">
        <v>171</v>
      </c>
      <c r="E375" s="216" t="s">
        <v>23</v>
      </c>
      <c r="F375" s="217" t="s">
        <v>817</v>
      </c>
      <c r="G375" s="204"/>
      <c r="H375" s="218">
        <v>0.112</v>
      </c>
      <c r="I375" s="209"/>
      <c r="J375" s="204"/>
      <c r="K375" s="204"/>
      <c r="L375" s="210"/>
      <c r="M375" s="211"/>
      <c r="N375" s="212"/>
      <c r="O375" s="212"/>
      <c r="P375" s="212"/>
      <c r="Q375" s="212"/>
      <c r="R375" s="212"/>
      <c r="S375" s="212"/>
      <c r="T375" s="213"/>
      <c r="AT375" s="214" t="s">
        <v>171</v>
      </c>
      <c r="AU375" s="214" t="s">
        <v>84</v>
      </c>
      <c r="AV375" s="11" t="s">
        <v>84</v>
      </c>
      <c r="AW375" s="11" t="s">
        <v>37</v>
      </c>
      <c r="AX375" s="11" t="s">
        <v>75</v>
      </c>
      <c r="AY375" s="214" t="s">
        <v>162</v>
      </c>
    </row>
    <row r="376" spans="2:65" s="11" customFormat="1" ht="13.5">
      <c r="B376" s="203"/>
      <c r="C376" s="204"/>
      <c r="D376" s="205" t="s">
        <v>171</v>
      </c>
      <c r="E376" s="206" t="s">
        <v>23</v>
      </c>
      <c r="F376" s="207" t="s">
        <v>818</v>
      </c>
      <c r="G376" s="204"/>
      <c r="H376" s="208">
        <v>0.12</v>
      </c>
      <c r="I376" s="209"/>
      <c r="J376" s="204"/>
      <c r="K376" s="204"/>
      <c r="L376" s="210"/>
      <c r="M376" s="211"/>
      <c r="N376" s="212"/>
      <c r="O376" s="212"/>
      <c r="P376" s="212"/>
      <c r="Q376" s="212"/>
      <c r="R376" s="212"/>
      <c r="S376" s="212"/>
      <c r="T376" s="213"/>
      <c r="AT376" s="214" t="s">
        <v>171</v>
      </c>
      <c r="AU376" s="214" t="s">
        <v>84</v>
      </c>
      <c r="AV376" s="11" t="s">
        <v>84</v>
      </c>
      <c r="AW376" s="11" t="s">
        <v>37</v>
      </c>
      <c r="AX376" s="11" t="s">
        <v>75</v>
      </c>
      <c r="AY376" s="214" t="s">
        <v>162</v>
      </c>
    </row>
    <row r="377" spans="2:65" s="1" customFormat="1" ht="22.5" customHeight="1">
      <c r="B377" s="39"/>
      <c r="C377" s="191" t="s">
        <v>819</v>
      </c>
      <c r="D377" s="191" t="s">
        <v>165</v>
      </c>
      <c r="E377" s="192" t="s">
        <v>820</v>
      </c>
      <c r="F377" s="193" t="s">
        <v>821</v>
      </c>
      <c r="G377" s="194" t="s">
        <v>254</v>
      </c>
      <c r="H377" s="195">
        <v>81.757999999999996</v>
      </c>
      <c r="I377" s="196"/>
      <c r="J377" s="197">
        <f>ROUND(I377*H377,0)</f>
        <v>0</v>
      </c>
      <c r="K377" s="193" t="s">
        <v>169</v>
      </c>
      <c r="L377" s="59"/>
      <c r="M377" s="198" t="s">
        <v>23</v>
      </c>
      <c r="N377" s="199" t="s">
        <v>46</v>
      </c>
      <c r="O377" s="40"/>
      <c r="P377" s="200">
        <f>O377*H377</f>
        <v>0</v>
      </c>
      <c r="Q377" s="200">
        <v>5.1900000000000002E-3</v>
      </c>
      <c r="R377" s="200">
        <f>Q377*H377</f>
        <v>0.42432401999999997</v>
      </c>
      <c r="S377" s="200">
        <v>0</v>
      </c>
      <c r="T377" s="201">
        <f>S377*H377</f>
        <v>0</v>
      </c>
      <c r="AR377" s="22" t="s">
        <v>164</v>
      </c>
      <c r="AT377" s="22" t="s">
        <v>165</v>
      </c>
      <c r="AU377" s="22" t="s">
        <v>84</v>
      </c>
      <c r="AY377" s="22" t="s">
        <v>162</v>
      </c>
      <c r="BE377" s="202">
        <f>IF(N377="základní",J377,0)</f>
        <v>0</v>
      </c>
      <c r="BF377" s="202">
        <f>IF(N377="snížená",J377,0)</f>
        <v>0</v>
      </c>
      <c r="BG377" s="202">
        <f>IF(N377="zákl. přenesená",J377,0)</f>
        <v>0</v>
      </c>
      <c r="BH377" s="202">
        <f>IF(N377="sníž. přenesená",J377,0)</f>
        <v>0</v>
      </c>
      <c r="BI377" s="202">
        <f>IF(N377="nulová",J377,0)</f>
        <v>0</v>
      </c>
      <c r="BJ377" s="22" t="s">
        <v>10</v>
      </c>
      <c r="BK377" s="202">
        <f>ROUND(I377*H377,0)</f>
        <v>0</v>
      </c>
      <c r="BL377" s="22" t="s">
        <v>164</v>
      </c>
      <c r="BM377" s="22" t="s">
        <v>822</v>
      </c>
    </row>
    <row r="378" spans="2:65" s="11" customFormat="1" ht="13.5">
      <c r="B378" s="203"/>
      <c r="C378" s="204"/>
      <c r="D378" s="215" t="s">
        <v>171</v>
      </c>
      <c r="E378" s="216" t="s">
        <v>23</v>
      </c>
      <c r="F378" s="217" t="s">
        <v>823</v>
      </c>
      <c r="G378" s="204"/>
      <c r="H378" s="218">
        <v>5.3949999999999996</v>
      </c>
      <c r="I378" s="209"/>
      <c r="J378" s="204"/>
      <c r="K378" s="204"/>
      <c r="L378" s="210"/>
      <c r="M378" s="211"/>
      <c r="N378" s="212"/>
      <c r="O378" s="212"/>
      <c r="P378" s="212"/>
      <c r="Q378" s="212"/>
      <c r="R378" s="212"/>
      <c r="S378" s="212"/>
      <c r="T378" s="213"/>
      <c r="AT378" s="214" t="s">
        <v>171</v>
      </c>
      <c r="AU378" s="214" t="s">
        <v>84</v>
      </c>
      <c r="AV378" s="11" t="s">
        <v>84</v>
      </c>
      <c r="AW378" s="11" t="s">
        <v>37</v>
      </c>
      <c r="AX378" s="11" t="s">
        <v>75</v>
      </c>
      <c r="AY378" s="214" t="s">
        <v>162</v>
      </c>
    </row>
    <row r="379" spans="2:65" s="11" customFormat="1" ht="13.5">
      <c r="B379" s="203"/>
      <c r="C379" s="204"/>
      <c r="D379" s="215" t="s">
        <v>171</v>
      </c>
      <c r="E379" s="216" t="s">
        <v>23</v>
      </c>
      <c r="F379" s="217" t="s">
        <v>824</v>
      </c>
      <c r="G379" s="204"/>
      <c r="H379" s="218">
        <v>17.39</v>
      </c>
      <c r="I379" s="209"/>
      <c r="J379" s="204"/>
      <c r="K379" s="204"/>
      <c r="L379" s="210"/>
      <c r="M379" s="211"/>
      <c r="N379" s="212"/>
      <c r="O379" s="212"/>
      <c r="P379" s="212"/>
      <c r="Q379" s="212"/>
      <c r="R379" s="212"/>
      <c r="S379" s="212"/>
      <c r="T379" s="213"/>
      <c r="AT379" s="214" t="s">
        <v>171</v>
      </c>
      <c r="AU379" s="214" t="s">
        <v>84</v>
      </c>
      <c r="AV379" s="11" t="s">
        <v>84</v>
      </c>
      <c r="AW379" s="11" t="s">
        <v>37</v>
      </c>
      <c r="AX379" s="11" t="s">
        <v>75</v>
      </c>
      <c r="AY379" s="214" t="s">
        <v>162</v>
      </c>
    </row>
    <row r="380" spans="2:65" s="11" customFormat="1" ht="13.5">
      <c r="B380" s="203"/>
      <c r="C380" s="204"/>
      <c r="D380" s="215" t="s">
        <v>171</v>
      </c>
      <c r="E380" s="216" t="s">
        <v>23</v>
      </c>
      <c r="F380" s="217" t="s">
        <v>825</v>
      </c>
      <c r="G380" s="204"/>
      <c r="H380" s="218">
        <v>23.855</v>
      </c>
      <c r="I380" s="209"/>
      <c r="J380" s="204"/>
      <c r="K380" s="204"/>
      <c r="L380" s="210"/>
      <c r="M380" s="211"/>
      <c r="N380" s="212"/>
      <c r="O380" s="212"/>
      <c r="P380" s="212"/>
      <c r="Q380" s="212"/>
      <c r="R380" s="212"/>
      <c r="S380" s="212"/>
      <c r="T380" s="213"/>
      <c r="AT380" s="214" t="s">
        <v>171</v>
      </c>
      <c r="AU380" s="214" t="s">
        <v>84</v>
      </c>
      <c r="AV380" s="11" t="s">
        <v>84</v>
      </c>
      <c r="AW380" s="11" t="s">
        <v>37</v>
      </c>
      <c r="AX380" s="11" t="s">
        <v>75</v>
      </c>
      <c r="AY380" s="214" t="s">
        <v>162</v>
      </c>
    </row>
    <row r="381" spans="2:65" s="11" customFormat="1" ht="13.5">
      <c r="B381" s="203"/>
      <c r="C381" s="204"/>
      <c r="D381" s="215" t="s">
        <v>171</v>
      </c>
      <c r="E381" s="216" t="s">
        <v>23</v>
      </c>
      <c r="F381" s="217" t="s">
        <v>826</v>
      </c>
      <c r="G381" s="204"/>
      <c r="H381" s="218">
        <v>2.9950000000000001</v>
      </c>
      <c r="I381" s="209"/>
      <c r="J381" s="204"/>
      <c r="K381" s="204"/>
      <c r="L381" s="210"/>
      <c r="M381" s="211"/>
      <c r="N381" s="212"/>
      <c r="O381" s="212"/>
      <c r="P381" s="212"/>
      <c r="Q381" s="212"/>
      <c r="R381" s="212"/>
      <c r="S381" s="212"/>
      <c r="T381" s="213"/>
      <c r="AT381" s="214" t="s">
        <v>171</v>
      </c>
      <c r="AU381" s="214" t="s">
        <v>84</v>
      </c>
      <c r="AV381" s="11" t="s">
        <v>84</v>
      </c>
      <c r="AW381" s="11" t="s">
        <v>37</v>
      </c>
      <c r="AX381" s="11" t="s">
        <v>75</v>
      </c>
      <c r="AY381" s="214" t="s">
        <v>162</v>
      </c>
    </row>
    <row r="382" spans="2:65" s="11" customFormat="1" ht="13.5">
      <c r="B382" s="203"/>
      <c r="C382" s="204"/>
      <c r="D382" s="215" t="s">
        <v>171</v>
      </c>
      <c r="E382" s="216" t="s">
        <v>23</v>
      </c>
      <c r="F382" s="217" t="s">
        <v>827</v>
      </c>
      <c r="G382" s="204"/>
      <c r="H382" s="218">
        <v>2.4039999999999999</v>
      </c>
      <c r="I382" s="209"/>
      <c r="J382" s="204"/>
      <c r="K382" s="204"/>
      <c r="L382" s="210"/>
      <c r="M382" s="211"/>
      <c r="N382" s="212"/>
      <c r="O382" s="212"/>
      <c r="P382" s="212"/>
      <c r="Q382" s="212"/>
      <c r="R382" s="212"/>
      <c r="S382" s="212"/>
      <c r="T382" s="213"/>
      <c r="AT382" s="214" t="s">
        <v>171</v>
      </c>
      <c r="AU382" s="214" t="s">
        <v>84</v>
      </c>
      <c r="AV382" s="11" t="s">
        <v>84</v>
      </c>
      <c r="AW382" s="11" t="s">
        <v>37</v>
      </c>
      <c r="AX382" s="11" t="s">
        <v>75</v>
      </c>
      <c r="AY382" s="214" t="s">
        <v>162</v>
      </c>
    </row>
    <row r="383" spans="2:65" s="11" customFormat="1" ht="13.5">
      <c r="B383" s="203"/>
      <c r="C383" s="204"/>
      <c r="D383" s="215" t="s">
        <v>171</v>
      </c>
      <c r="E383" s="216" t="s">
        <v>23</v>
      </c>
      <c r="F383" s="217" t="s">
        <v>828</v>
      </c>
      <c r="G383" s="204"/>
      <c r="H383" s="218">
        <v>18.466999999999999</v>
      </c>
      <c r="I383" s="209"/>
      <c r="J383" s="204"/>
      <c r="K383" s="204"/>
      <c r="L383" s="210"/>
      <c r="M383" s="211"/>
      <c r="N383" s="212"/>
      <c r="O383" s="212"/>
      <c r="P383" s="212"/>
      <c r="Q383" s="212"/>
      <c r="R383" s="212"/>
      <c r="S383" s="212"/>
      <c r="T383" s="213"/>
      <c r="AT383" s="214" t="s">
        <v>171</v>
      </c>
      <c r="AU383" s="214" t="s">
        <v>84</v>
      </c>
      <c r="AV383" s="11" t="s">
        <v>84</v>
      </c>
      <c r="AW383" s="11" t="s">
        <v>37</v>
      </c>
      <c r="AX383" s="11" t="s">
        <v>75</v>
      </c>
      <c r="AY383" s="214" t="s">
        <v>162</v>
      </c>
    </row>
    <row r="384" spans="2:65" s="11" customFormat="1" ht="13.5">
      <c r="B384" s="203"/>
      <c r="C384" s="204"/>
      <c r="D384" s="215" t="s">
        <v>171</v>
      </c>
      <c r="E384" s="216" t="s">
        <v>23</v>
      </c>
      <c r="F384" s="217" t="s">
        <v>829</v>
      </c>
      <c r="G384" s="204"/>
      <c r="H384" s="218">
        <v>5.5060000000000002</v>
      </c>
      <c r="I384" s="209"/>
      <c r="J384" s="204"/>
      <c r="K384" s="204"/>
      <c r="L384" s="210"/>
      <c r="M384" s="211"/>
      <c r="N384" s="212"/>
      <c r="O384" s="212"/>
      <c r="P384" s="212"/>
      <c r="Q384" s="212"/>
      <c r="R384" s="212"/>
      <c r="S384" s="212"/>
      <c r="T384" s="213"/>
      <c r="AT384" s="214" t="s">
        <v>171</v>
      </c>
      <c r="AU384" s="214" t="s">
        <v>84</v>
      </c>
      <c r="AV384" s="11" t="s">
        <v>84</v>
      </c>
      <c r="AW384" s="11" t="s">
        <v>37</v>
      </c>
      <c r="AX384" s="11" t="s">
        <v>75</v>
      </c>
      <c r="AY384" s="214" t="s">
        <v>162</v>
      </c>
    </row>
    <row r="385" spans="2:65" s="11" customFormat="1" ht="13.5">
      <c r="B385" s="203"/>
      <c r="C385" s="204"/>
      <c r="D385" s="215" t="s">
        <v>171</v>
      </c>
      <c r="E385" s="216" t="s">
        <v>23</v>
      </c>
      <c r="F385" s="217" t="s">
        <v>830</v>
      </c>
      <c r="G385" s="204"/>
      <c r="H385" s="218">
        <v>4.3630000000000004</v>
      </c>
      <c r="I385" s="209"/>
      <c r="J385" s="204"/>
      <c r="K385" s="204"/>
      <c r="L385" s="210"/>
      <c r="M385" s="211"/>
      <c r="N385" s="212"/>
      <c r="O385" s="212"/>
      <c r="P385" s="212"/>
      <c r="Q385" s="212"/>
      <c r="R385" s="212"/>
      <c r="S385" s="212"/>
      <c r="T385" s="213"/>
      <c r="AT385" s="214" t="s">
        <v>171</v>
      </c>
      <c r="AU385" s="214" t="s">
        <v>84</v>
      </c>
      <c r="AV385" s="11" t="s">
        <v>84</v>
      </c>
      <c r="AW385" s="11" t="s">
        <v>37</v>
      </c>
      <c r="AX385" s="11" t="s">
        <v>75</v>
      </c>
      <c r="AY385" s="214" t="s">
        <v>162</v>
      </c>
    </row>
    <row r="386" spans="2:65" s="11" customFormat="1" ht="13.5">
      <c r="B386" s="203"/>
      <c r="C386" s="204"/>
      <c r="D386" s="215" t="s">
        <v>171</v>
      </c>
      <c r="E386" s="216" t="s">
        <v>23</v>
      </c>
      <c r="F386" s="217" t="s">
        <v>831</v>
      </c>
      <c r="G386" s="204"/>
      <c r="H386" s="218">
        <v>0.54300000000000004</v>
      </c>
      <c r="I386" s="209"/>
      <c r="J386" s="204"/>
      <c r="K386" s="204"/>
      <c r="L386" s="210"/>
      <c r="M386" s="211"/>
      <c r="N386" s="212"/>
      <c r="O386" s="212"/>
      <c r="P386" s="212"/>
      <c r="Q386" s="212"/>
      <c r="R386" s="212"/>
      <c r="S386" s="212"/>
      <c r="T386" s="213"/>
      <c r="AT386" s="214" t="s">
        <v>171</v>
      </c>
      <c r="AU386" s="214" t="s">
        <v>84</v>
      </c>
      <c r="AV386" s="11" t="s">
        <v>84</v>
      </c>
      <c r="AW386" s="11" t="s">
        <v>37</v>
      </c>
      <c r="AX386" s="11" t="s">
        <v>75</v>
      </c>
      <c r="AY386" s="214" t="s">
        <v>162</v>
      </c>
    </row>
    <row r="387" spans="2:65" s="11" customFormat="1" ht="13.5">
      <c r="B387" s="203"/>
      <c r="C387" s="204"/>
      <c r="D387" s="205" t="s">
        <v>171</v>
      </c>
      <c r="E387" s="206" t="s">
        <v>23</v>
      </c>
      <c r="F387" s="207" t="s">
        <v>832</v>
      </c>
      <c r="G387" s="204"/>
      <c r="H387" s="208">
        <v>0.84</v>
      </c>
      <c r="I387" s="209"/>
      <c r="J387" s="204"/>
      <c r="K387" s="204"/>
      <c r="L387" s="210"/>
      <c r="M387" s="211"/>
      <c r="N387" s="212"/>
      <c r="O387" s="212"/>
      <c r="P387" s="212"/>
      <c r="Q387" s="212"/>
      <c r="R387" s="212"/>
      <c r="S387" s="212"/>
      <c r="T387" s="213"/>
      <c r="AT387" s="214" t="s">
        <v>171</v>
      </c>
      <c r="AU387" s="214" t="s">
        <v>84</v>
      </c>
      <c r="AV387" s="11" t="s">
        <v>84</v>
      </c>
      <c r="AW387" s="11" t="s">
        <v>37</v>
      </c>
      <c r="AX387" s="11" t="s">
        <v>75</v>
      </c>
      <c r="AY387" s="214" t="s">
        <v>162</v>
      </c>
    </row>
    <row r="388" spans="2:65" s="1" customFormat="1" ht="22.5" customHeight="1">
      <c r="B388" s="39"/>
      <c r="C388" s="191" t="s">
        <v>833</v>
      </c>
      <c r="D388" s="191" t="s">
        <v>165</v>
      </c>
      <c r="E388" s="192" t="s">
        <v>834</v>
      </c>
      <c r="F388" s="193" t="s">
        <v>835</v>
      </c>
      <c r="G388" s="194" t="s">
        <v>254</v>
      </c>
      <c r="H388" s="195">
        <v>81.757999999999996</v>
      </c>
      <c r="I388" s="196"/>
      <c r="J388" s="197">
        <f>ROUND(I388*H388,0)</f>
        <v>0</v>
      </c>
      <c r="K388" s="193" t="s">
        <v>169</v>
      </c>
      <c r="L388" s="59"/>
      <c r="M388" s="198" t="s">
        <v>23</v>
      </c>
      <c r="N388" s="199" t="s">
        <v>46</v>
      </c>
      <c r="O388" s="40"/>
      <c r="P388" s="200">
        <f>O388*H388</f>
        <v>0</v>
      </c>
      <c r="Q388" s="200">
        <v>0</v>
      </c>
      <c r="R388" s="200">
        <f>Q388*H388</f>
        <v>0</v>
      </c>
      <c r="S388" s="200">
        <v>0</v>
      </c>
      <c r="T388" s="201">
        <f>S388*H388</f>
        <v>0</v>
      </c>
      <c r="AR388" s="22" t="s">
        <v>164</v>
      </c>
      <c r="AT388" s="22" t="s">
        <v>165</v>
      </c>
      <c r="AU388" s="22" t="s">
        <v>84</v>
      </c>
      <c r="AY388" s="22" t="s">
        <v>162</v>
      </c>
      <c r="BE388" s="202">
        <f>IF(N388="základní",J388,0)</f>
        <v>0</v>
      </c>
      <c r="BF388" s="202">
        <f>IF(N388="snížená",J388,0)</f>
        <v>0</v>
      </c>
      <c r="BG388" s="202">
        <f>IF(N388="zákl. přenesená",J388,0)</f>
        <v>0</v>
      </c>
      <c r="BH388" s="202">
        <f>IF(N388="sníž. přenesená",J388,0)</f>
        <v>0</v>
      </c>
      <c r="BI388" s="202">
        <f>IF(N388="nulová",J388,0)</f>
        <v>0</v>
      </c>
      <c r="BJ388" s="22" t="s">
        <v>10</v>
      </c>
      <c r="BK388" s="202">
        <f>ROUND(I388*H388,0)</f>
        <v>0</v>
      </c>
      <c r="BL388" s="22" t="s">
        <v>164</v>
      </c>
      <c r="BM388" s="22" t="s">
        <v>836</v>
      </c>
    </row>
    <row r="389" spans="2:65" s="1" customFormat="1" ht="22.5" customHeight="1">
      <c r="B389" s="39"/>
      <c r="C389" s="191" t="s">
        <v>837</v>
      </c>
      <c r="D389" s="191" t="s">
        <v>165</v>
      </c>
      <c r="E389" s="192" t="s">
        <v>838</v>
      </c>
      <c r="F389" s="193" t="s">
        <v>839</v>
      </c>
      <c r="G389" s="194" t="s">
        <v>241</v>
      </c>
      <c r="H389" s="195">
        <v>3.0790000000000002</v>
      </c>
      <c r="I389" s="196"/>
      <c r="J389" s="197">
        <f>ROUND(I389*H389,0)</f>
        <v>0</v>
      </c>
      <c r="K389" s="193" t="s">
        <v>169</v>
      </c>
      <c r="L389" s="59"/>
      <c r="M389" s="198" t="s">
        <v>23</v>
      </c>
      <c r="N389" s="199" t="s">
        <v>46</v>
      </c>
      <c r="O389" s="40"/>
      <c r="P389" s="200">
        <f>O389*H389</f>
        <v>0</v>
      </c>
      <c r="Q389" s="200">
        <v>1.0525599999999999</v>
      </c>
      <c r="R389" s="200">
        <f>Q389*H389</f>
        <v>3.24083224</v>
      </c>
      <c r="S389" s="200">
        <v>0</v>
      </c>
      <c r="T389" s="201">
        <f>S389*H389</f>
        <v>0</v>
      </c>
      <c r="AR389" s="22" t="s">
        <v>164</v>
      </c>
      <c r="AT389" s="22" t="s">
        <v>165</v>
      </c>
      <c r="AU389" s="22" t="s">
        <v>84</v>
      </c>
      <c r="AY389" s="22" t="s">
        <v>162</v>
      </c>
      <c r="BE389" s="202">
        <f>IF(N389="základní",J389,0)</f>
        <v>0</v>
      </c>
      <c r="BF389" s="202">
        <f>IF(N389="snížená",J389,0)</f>
        <v>0</v>
      </c>
      <c r="BG389" s="202">
        <f>IF(N389="zákl. přenesená",J389,0)</f>
        <v>0</v>
      </c>
      <c r="BH389" s="202">
        <f>IF(N389="sníž. přenesená",J389,0)</f>
        <v>0</v>
      </c>
      <c r="BI389" s="202">
        <f>IF(N389="nulová",J389,0)</f>
        <v>0</v>
      </c>
      <c r="BJ389" s="22" t="s">
        <v>10</v>
      </c>
      <c r="BK389" s="202">
        <f>ROUND(I389*H389,0)</f>
        <v>0</v>
      </c>
      <c r="BL389" s="22" t="s">
        <v>164</v>
      </c>
      <c r="BM389" s="22" t="s">
        <v>840</v>
      </c>
    </row>
    <row r="390" spans="2:65" s="11" customFormat="1" ht="13.5">
      <c r="B390" s="203"/>
      <c r="C390" s="204"/>
      <c r="D390" s="215" t="s">
        <v>171</v>
      </c>
      <c r="E390" s="216" t="s">
        <v>23</v>
      </c>
      <c r="F390" s="217" t="s">
        <v>841</v>
      </c>
      <c r="G390" s="204"/>
      <c r="H390" s="218">
        <v>2.9000000000000001E-2</v>
      </c>
      <c r="I390" s="209"/>
      <c r="J390" s="204"/>
      <c r="K390" s="204"/>
      <c r="L390" s="210"/>
      <c r="M390" s="211"/>
      <c r="N390" s="212"/>
      <c r="O390" s="212"/>
      <c r="P390" s="212"/>
      <c r="Q390" s="212"/>
      <c r="R390" s="212"/>
      <c r="S390" s="212"/>
      <c r="T390" s="213"/>
      <c r="AT390" s="214" t="s">
        <v>171</v>
      </c>
      <c r="AU390" s="214" t="s">
        <v>84</v>
      </c>
      <c r="AV390" s="11" t="s">
        <v>84</v>
      </c>
      <c r="AW390" s="11" t="s">
        <v>37</v>
      </c>
      <c r="AX390" s="11" t="s">
        <v>75</v>
      </c>
      <c r="AY390" s="214" t="s">
        <v>162</v>
      </c>
    </row>
    <row r="391" spans="2:65" s="11" customFormat="1" ht="13.5">
      <c r="B391" s="203"/>
      <c r="C391" s="204"/>
      <c r="D391" s="215" t="s">
        <v>171</v>
      </c>
      <c r="E391" s="216" t="s">
        <v>23</v>
      </c>
      <c r="F391" s="217" t="s">
        <v>842</v>
      </c>
      <c r="G391" s="204"/>
      <c r="H391" s="218">
        <v>0.122</v>
      </c>
      <c r="I391" s="209"/>
      <c r="J391" s="204"/>
      <c r="K391" s="204"/>
      <c r="L391" s="210"/>
      <c r="M391" s="211"/>
      <c r="N391" s="212"/>
      <c r="O391" s="212"/>
      <c r="P391" s="212"/>
      <c r="Q391" s="212"/>
      <c r="R391" s="212"/>
      <c r="S391" s="212"/>
      <c r="T391" s="213"/>
      <c r="AT391" s="214" t="s">
        <v>171</v>
      </c>
      <c r="AU391" s="214" t="s">
        <v>84</v>
      </c>
      <c r="AV391" s="11" t="s">
        <v>84</v>
      </c>
      <c r="AW391" s="11" t="s">
        <v>37</v>
      </c>
      <c r="AX391" s="11" t="s">
        <v>75</v>
      </c>
      <c r="AY391" s="214" t="s">
        <v>162</v>
      </c>
    </row>
    <row r="392" spans="2:65" s="11" customFormat="1" ht="13.5">
      <c r="B392" s="203"/>
      <c r="C392" s="204"/>
      <c r="D392" s="215" t="s">
        <v>171</v>
      </c>
      <c r="E392" s="216" t="s">
        <v>23</v>
      </c>
      <c r="F392" s="217" t="s">
        <v>843</v>
      </c>
      <c r="G392" s="204"/>
      <c r="H392" s="218">
        <v>0.16800000000000001</v>
      </c>
      <c r="I392" s="209"/>
      <c r="J392" s="204"/>
      <c r="K392" s="204"/>
      <c r="L392" s="210"/>
      <c r="M392" s="211"/>
      <c r="N392" s="212"/>
      <c r="O392" s="212"/>
      <c r="P392" s="212"/>
      <c r="Q392" s="212"/>
      <c r="R392" s="212"/>
      <c r="S392" s="212"/>
      <c r="T392" s="213"/>
      <c r="AT392" s="214" t="s">
        <v>171</v>
      </c>
      <c r="AU392" s="214" t="s">
        <v>84</v>
      </c>
      <c r="AV392" s="11" t="s">
        <v>84</v>
      </c>
      <c r="AW392" s="11" t="s">
        <v>37</v>
      </c>
      <c r="AX392" s="11" t="s">
        <v>75</v>
      </c>
      <c r="AY392" s="214" t="s">
        <v>162</v>
      </c>
    </row>
    <row r="393" spans="2:65" s="11" customFormat="1" ht="13.5">
      <c r="B393" s="203"/>
      <c r="C393" s="204"/>
      <c r="D393" s="215" t="s">
        <v>171</v>
      </c>
      <c r="E393" s="216" t="s">
        <v>23</v>
      </c>
      <c r="F393" s="217" t="s">
        <v>844</v>
      </c>
      <c r="G393" s="204"/>
      <c r="H393" s="218">
        <v>0.22900000000000001</v>
      </c>
      <c r="I393" s="209"/>
      <c r="J393" s="204"/>
      <c r="K393" s="204"/>
      <c r="L393" s="210"/>
      <c r="M393" s="211"/>
      <c r="N393" s="212"/>
      <c r="O393" s="212"/>
      <c r="P393" s="212"/>
      <c r="Q393" s="212"/>
      <c r="R393" s="212"/>
      <c r="S393" s="212"/>
      <c r="T393" s="213"/>
      <c r="AT393" s="214" t="s">
        <v>171</v>
      </c>
      <c r="AU393" s="214" t="s">
        <v>84</v>
      </c>
      <c r="AV393" s="11" t="s">
        <v>84</v>
      </c>
      <c r="AW393" s="11" t="s">
        <v>37</v>
      </c>
      <c r="AX393" s="11" t="s">
        <v>75</v>
      </c>
      <c r="AY393" s="214" t="s">
        <v>162</v>
      </c>
    </row>
    <row r="394" spans="2:65" s="11" customFormat="1" ht="13.5">
      <c r="B394" s="203"/>
      <c r="C394" s="204"/>
      <c r="D394" s="215" t="s">
        <v>171</v>
      </c>
      <c r="E394" s="216" t="s">
        <v>23</v>
      </c>
      <c r="F394" s="217" t="s">
        <v>845</v>
      </c>
      <c r="G394" s="204"/>
      <c r="H394" s="218">
        <v>2.1000000000000001E-2</v>
      </c>
      <c r="I394" s="209"/>
      <c r="J394" s="204"/>
      <c r="K394" s="204"/>
      <c r="L394" s="210"/>
      <c r="M394" s="211"/>
      <c r="N394" s="212"/>
      <c r="O394" s="212"/>
      <c r="P394" s="212"/>
      <c r="Q394" s="212"/>
      <c r="R394" s="212"/>
      <c r="S394" s="212"/>
      <c r="T394" s="213"/>
      <c r="AT394" s="214" t="s">
        <v>171</v>
      </c>
      <c r="AU394" s="214" t="s">
        <v>84</v>
      </c>
      <c r="AV394" s="11" t="s">
        <v>84</v>
      </c>
      <c r="AW394" s="11" t="s">
        <v>37</v>
      </c>
      <c r="AX394" s="11" t="s">
        <v>75</v>
      </c>
      <c r="AY394" s="214" t="s">
        <v>162</v>
      </c>
    </row>
    <row r="395" spans="2:65" s="11" customFormat="1" ht="13.5">
      <c r="B395" s="203"/>
      <c r="C395" s="204"/>
      <c r="D395" s="215" t="s">
        <v>171</v>
      </c>
      <c r="E395" s="216" t="s">
        <v>23</v>
      </c>
      <c r="F395" s="217" t="s">
        <v>846</v>
      </c>
      <c r="G395" s="204"/>
      <c r="H395" s="218">
        <v>6.5000000000000002E-2</v>
      </c>
      <c r="I395" s="209"/>
      <c r="J395" s="204"/>
      <c r="K395" s="204"/>
      <c r="L395" s="210"/>
      <c r="M395" s="211"/>
      <c r="N395" s="212"/>
      <c r="O395" s="212"/>
      <c r="P395" s="212"/>
      <c r="Q395" s="212"/>
      <c r="R395" s="212"/>
      <c r="S395" s="212"/>
      <c r="T395" s="213"/>
      <c r="AT395" s="214" t="s">
        <v>171</v>
      </c>
      <c r="AU395" s="214" t="s">
        <v>84</v>
      </c>
      <c r="AV395" s="11" t="s">
        <v>84</v>
      </c>
      <c r="AW395" s="11" t="s">
        <v>37</v>
      </c>
      <c r="AX395" s="11" t="s">
        <v>75</v>
      </c>
      <c r="AY395" s="214" t="s">
        <v>162</v>
      </c>
    </row>
    <row r="396" spans="2:65" s="11" customFormat="1" ht="13.5">
      <c r="B396" s="203"/>
      <c r="C396" s="204"/>
      <c r="D396" s="215" t="s">
        <v>171</v>
      </c>
      <c r="E396" s="216" t="s">
        <v>23</v>
      </c>
      <c r="F396" s="217" t="s">
        <v>847</v>
      </c>
      <c r="G396" s="204"/>
      <c r="H396" s="218">
        <v>0.16700000000000001</v>
      </c>
      <c r="I396" s="209"/>
      <c r="J396" s="204"/>
      <c r="K396" s="204"/>
      <c r="L396" s="210"/>
      <c r="M396" s="211"/>
      <c r="N396" s="212"/>
      <c r="O396" s="212"/>
      <c r="P396" s="212"/>
      <c r="Q396" s="212"/>
      <c r="R396" s="212"/>
      <c r="S396" s="212"/>
      <c r="T396" s="213"/>
      <c r="AT396" s="214" t="s">
        <v>171</v>
      </c>
      <c r="AU396" s="214" t="s">
        <v>84</v>
      </c>
      <c r="AV396" s="11" t="s">
        <v>84</v>
      </c>
      <c r="AW396" s="11" t="s">
        <v>37</v>
      </c>
      <c r="AX396" s="11" t="s">
        <v>75</v>
      </c>
      <c r="AY396" s="214" t="s">
        <v>162</v>
      </c>
    </row>
    <row r="397" spans="2:65" s="11" customFormat="1" ht="13.5">
      <c r="B397" s="203"/>
      <c r="C397" s="204"/>
      <c r="D397" s="215" t="s">
        <v>171</v>
      </c>
      <c r="E397" s="216" t="s">
        <v>23</v>
      </c>
      <c r="F397" s="217" t="s">
        <v>848</v>
      </c>
      <c r="G397" s="204"/>
      <c r="H397" s="218">
        <v>0.13</v>
      </c>
      <c r="I397" s="209"/>
      <c r="J397" s="204"/>
      <c r="K397" s="204"/>
      <c r="L397" s="210"/>
      <c r="M397" s="211"/>
      <c r="N397" s="212"/>
      <c r="O397" s="212"/>
      <c r="P397" s="212"/>
      <c r="Q397" s="212"/>
      <c r="R397" s="212"/>
      <c r="S397" s="212"/>
      <c r="T397" s="213"/>
      <c r="AT397" s="214" t="s">
        <v>171</v>
      </c>
      <c r="AU397" s="214" t="s">
        <v>84</v>
      </c>
      <c r="AV397" s="11" t="s">
        <v>84</v>
      </c>
      <c r="AW397" s="11" t="s">
        <v>37</v>
      </c>
      <c r="AX397" s="11" t="s">
        <v>75</v>
      </c>
      <c r="AY397" s="214" t="s">
        <v>162</v>
      </c>
    </row>
    <row r="398" spans="2:65" s="11" customFormat="1" ht="13.5">
      <c r="B398" s="203"/>
      <c r="C398" s="204"/>
      <c r="D398" s="215" t="s">
        <v>171</v>
      </c>
      <c r="E398" s="216" t="s">
        <v>23</v>
      </c>
      <c r="F398" s="217" t="s">
        <v>849</v>
      </c>
      <c r="G398" s="204"/>
      <c r="H398" s="218">
        <v>4.9000000000000002E-2</v>
      </c>
      <c r="I398" s="209"/>
      <c r="J398" s="204"/>
      <c r="K398" s="204"/>
      <c r="L398" s="210"/>
      <c r="M398" s="211"/>
      <c r="N398" s="212"/>
      <c r="O398" s="212"/>
      <c r="P398" s="212"/>
      <c r="Q398" s="212"/>
      <c r="R398" s="212"/>
      <c r="S398" s="212"/>
      <c r="T398" s="213"/>
      <c r="AT398" s="214" t="s">
        <v>171</v>
      </c>
      <c r="AU398" s="214" t="s">
        <v>84</v>
      </c>
      <c r="AV398" s="11" t="s">
        <v>84</v>
      </c>
      <c r="AW398" s="11" t="s">
        <v>37</v>
      </c>
      <c r="AX398" s="11" t="s">
        <v>75</v>
      </c>
      <c r="AY398" s="214" t="s">
        <v>162</v>
      </c>
    </row>
    <row r="399" spans="2:65" s="11" customFormat="1" ht="13.5">
      <c r="B399" s="203"/>
      <c r="C399" s="204"/>
      <c r="D399" s="215" t="s">
        <v>171</v>
      </c>
      <c r="E399" s="216" t="s">
        <v>23</v>
      </c>
      <c r="F399" s="217" t="s">
        <v>850</v>
      </c>
      <c r="G399" s="204"/>
      <c r="H399" s="218">
        <v>0.155</v>
      </c>
      <c r="I399" s="209"/>
      <c r="J399" s="204"/>
      <c r="K399" s="204"/>
      <c r="L399" s="210"/>
      <c r="M399" s="211"/>
      <c r="N399" s="212"/>
      <c r="O399" s="212"/>
      <c r="P399" s="212"/>
      <c r="Q399" s="212"/>
      <c r="R399" s="212"/>
      <c r="S399" s="212"/>
      <c r="T399" s="213"/>
      <c r="AT399" s="214" t="s">
        <v>171</v>
      </c>
      <c r="AU399" s="214" t="s">
        <v>84</v>
      </c>
      <c r="AV399" s="11" t="s">
        <v>84</v>
      </c>
      <c r="AW399" s="11" t="s">
        <v>37</v>
      </c>
      <c r="AX399" s="11" t="s">
        <v>75</v>
      </c>
      <c r="AY399" s="214" t="s">
        <v>162</v>
      </c>
    </row>
    <row r="400" spans="2:65" s="11" customFormat="1" ht="13.5">
      <c r="B400" s="203"/>
      <c r="C400" s="204"/>
      <c r="D400" s="215" t="s">
        <v>171</v>
      </c>
      <c r="E400" s="216" t="s">
        <v>23</v>
      </c>
      <c r="F400" s="217" t="s">
        <v>851</v>
      </c>
      <c r="G400" s="204"/>
      <c r="H400" s="218">
        <v>4.2000000000000003E-2</v>
      </c>
      <c r="I400" s="209"/>
      <c r="J400" s="204"/>
      <c r="K400" s="204"/>
      <c r="L400" s="210"/>
      <c r="M400" s="211"/>
      <c r="N400" s="212"/>
      <c r="O400" s="212"/>
      <c r="P400" s="212"/>
      <c r="Q400" s="212"/>
      <c r="R400" s="212"/>
      <c r="S400" s="212"/>
      <c r="T400" s="213"/>
      <c r="AT400" s="214" t="s">
        <v>171</v>
      </c>
      <c r="AU400" s="214" t="s">
        <v>84</v>
      </c>
      <c r="AV400" s="11" t="s">
        <v>84</v>
      </c>
      <c r="AW400" s="11" t="s">
        <v>37</v>
      </c>
      <c r="AX400" s="11" t="s">
        <v>75</v>
      </c>
      <c r="AY400" s="214" t="s">
        <v>162</v>
      </c>
    </row>
    <row r="401" spans="2:51" s="11" customFormat="1" ht="13.5">
      <c r="B401" s="203"/>
      <c r="C401" s="204"/>
      <c r="D401" s="215" t="s">
        <v>171</v>
      </c>
      <c r="E401" s="216" t="s">
        <v>23</v>
      </c>
      <c r="F401" s="217" t="s">
        <v>852</v>
      </c>
      <c r="G401" s="204"/>
      <c r="H401" s="218">
        <v>3.1E-2</v>
      </c>
      <c r="I401" s="209"/>
      <c r="J401" s="204"/>
      <c r="K401" s="204"/>
      <c r="L401" s="210"/>
      <c r="M401" s="211"/>
      <c r="N401" s="212"/>
      <c r="O401" s="212"/>
      <c r="P401" s="212"/>
      <c r="Q401" s="212"/>
      <c r="R401" s="212"/>
      <c r="S401" s="212"/>
      <c r="T401" s="213"/>
      <c r="AT401" s="214" t="s">
        <v>171</v>
      </c>
      <c r="AU401" s="214" t="s">
        <v>84</v>
      </c>
      <c r="AV401" s="11" t="s">
        <v>84</v>
      </c>
      <c r="AW401" s="11" t="s">
        <v>37</v>
      </c>
      <c r="AX401" s="11" t="s">
        <v>75</v>
      </c>
      <c r="AY401" s="214" t="s">
        <v>162</v>
      </c>
    </row>
    <row r="402" spans="2:51" s="11" customFormat="1" ht="13.5">
      <c r="B402" s="203"/>
      <c r="C402" s="204"/>
      <c r="D402" s="215" t="s">
        <v>171</v>
      </c>
      <c r="E402" s="216" t="s">
        <v>23</v>
      </c>
      <c r="F402" s="217" t="s">
        <v>853</v>
      </c>
      <c r="G402" s="204"/>
      <c r="H402" s="218">
        <v>2.1000000000000001E-2</v>
      </c>
      <c r="I402" s="209"/>
      <c r="J402" s="204"/>
      <c r="K402" s="204"/>
      <c r="L402" s="210"/>
      <c r="M402" s="211"/>
      <c r="N402" s="212"/>
      <c r="O402" s="212"/>
      <c r="P402" s="212"/>
      <c r="Q402" s="212"/>
      <c r="R402" s="212"/>
      <c r="S402" s="212"/>
      <c r="T402" s="213"/>
      <c r="AT402" s="214" t="s">
        <v>171</v>
      </c>
      <c r="AU402" s="214" t="s">
        <v>84</v>
      </c>
      <c r="AV402" s="11" t="s">
        <v>84</v>
      </c>
      <c r="AW402" s="11" t="s">
        <v>37</v>
      </c>
      <c r="AX402" s="11" t="s">
        <v>75</v>
      </c>
      <c r="AY402" s="214" t="s">
        <v>162</v>
      </c>
    </row>
    <row r="403" spans="2:51" s="11" customFormat="1" ht="13.5">
      <c r="B403" s="203"/>
      <c r="C403" s="204"/>
      <c r="D403" s="215" t="s">
        <v>171</v>
      </c>
      <c r="E403" s="216" t="s">
        <v>23</v>
      </c>
      <c r="F403" s="217" t="s">
        <v>854</v>
      </c>
      <c r="G403" s="204"/>
      <c r="H403" s="218">
        <v>1.331</v>
      </c>
      <c r="I403" s="209"/>
      <c r="J403" s="204"/>
      <c r="K403" s="204"/>
      <c r="L403" s="210"/>
      <c r="M403" s="211"/>
      <c r="N403" s="212"/>
      <c r="O403" s="212"/>
      <c r="P403" s="212"/>
      <c r="Q403" s="212"/>
      <c r="R403" s="212"/>
      <c r="S403" s="212"/>
      <c r="T403" s="213"/>
      <c r="AT403" s="214" t="s">
        <v>171</v>
      </c>
      <c r="AU403" s="214" t="s">
        <v>84</v>
      </c>
      <c r="AV403" s="11" t="s">
        <v>84</v>
      </c>
      <c r="AW403" s="11" t="s">
        <v>37</v>
      </c>
      <c r="AX403" s="11" t="s">
        <v>75</v>
      </c>
      <c r="AY403" s="214" t="s">
        <v>162</v>
      </c>
    </row>
    <row r="404" spans="2:51" s="11" customFormat="1" ht="13.5">
      <c r="B404" s="203"/>
      <c r="C404" s="204"/>
      <c r="D404" s="215" t="s">
        <v>171</v>
      </c>
      <c r="E404" s="216" t="s">
        <v>23</v>
      </c>
      <c r="F404" s="217" t="s">
        <v>855</v>
      </c>
      <c r="G404" s="204"/>
      <c r="H404" s="218">
        <v>0.23699999999999999</v>
      </c>
      <c r="I404" s="209"/>
      <c r="J404" s="204"/>
      <c r="K404" s="204"/>
      <c r="L404" s="210"/>
      <c r="M404" s="211"/>
      <c r="N404" s="212"/>
      <c r="O404" s="212"/>
      <c r="P404" s="212"/>
      <c r="Q404" s="212"/>
      <c r="R404" s="212"/>
      <c r="S404" s="212"/>
      <c r="T404" s="213"/>
      <c r="AT404" s="214" t="s">
        <v>171</v>
      </c>
      <c r="AU404" s="214" t="s">
        <v>84</v>
      </c>
      <c r="AV404" s="11" t="s">
        <v>84</v>
      </c>
      <c r="AW404" s="11" t="s">
        <v>37</v>
      </c>
      <c r="AX404" s="11" t="s">
        <v>75</v>
      </c>
      <c r="AY404" s="214" t="s">
        <v>162</v>
      </c>
    </row>
    <row r="405" spans="2:51" s="12" customFormat="1" ht="13.5">
      <c r="B405" s="229"/>
      <c r="C405" s="230"/>
      <c r="D405" s="215" t="s">
        <v>171</v>
      </c>
      <c r="E405" s="231" t="s">
        <v>23</v>
      </c>
      <c r="F405" s="232" t="s">
        <v>856</v>
      </c>
      <c r="G405" s="230"/>
      <c r="H405" s="233" t="s">
        <v>23</v>
      </c>
      <c r="I405" s="234"/>
      <c r="J405" s="230"/>
      <c r="K405" s="230"/>
      <c r="L405" s="235"/>
      <c r="M405" s="236"/>
      <c r="N405" s="237"/>
      <c r="O405" s="237"/>
      <c r="P405" s="237"/>
      <c r="Q405" s="237"/>
      <c r="R405" s="237"/>
      <c r="S405" s="237"/>
      <c r="T405" s="238"/>
      <c r="AT405" s="239" t="s">
        <v>171</v>
      </c>
      <c r="AU405" s="239" t="s">
        <v>84</v>
      </c>
      <c r="AV405" s="12" t="s">
        <v>10</v>
      </c>
      <c r="AW405" s="12" t="s">
        <v>37</v>
      </c>
      <c r="AX405" s="12" t="s">
        <v>75</v>
      </c>
      <c r="AY405" s="239" t="s">
        <v>162</v>
      </c>
    </row>
    <row r="406" spans="2:51" s="11" customFormat="1" ht="13.5">
      <c r="B406" s="203"/>
      <c r="C406" s="204"/>
      <c r="D406" s="215" t="s">
        <v>171</v>
      </c>
      <c r="E406" s="216" t="s">
        <v>23</v>
      </c>
      <c r="F406" s="217" t="s">
        <v>857</v>
      </c>
      <c r="G406" s="204"/>
      <c r="H406" s="218">
        <v>6.0000000000000001E-3</v>
      </c>
      <c r="I406" s="209"/>
      <c r="J406" s="204"/>
      <c r="K406" s="204"/>
      <c r="L406" s="210"/>
      <c r="M406" s="211"/>
      <c r="N406" s="212"/>
      <c r="O406" s="212"/>
      <c r="P406" s="212"/>
      <c r="Q406" s="212"/>
      <c r="R406" s="212"/>
      <c r="S406" s="212"/>
      <c r="T406" s="213"/>
      <c r="AT406" s="214" t="s">
        <v>171</v>
      </c>
      <c r="AU406" s="214" t="s">
        <v>84</v>
      </c>
      <c r="AV406" s="11" t="s">
        <v>84</v>
      </c>
      <c r="AW406" s="11" t="s">
        <v>37</v>
      </c>
      <c r="AX406" s="11" t="s">
        <v>75</v>
      </c>
      <c r="AY406" s="214" t="s">
        <v>162</v>
      </c>
    </row>
    <row r="407" spans="2:51" s="11" customFormat="1" ht="13.5">
      <c r="B407" s="203"/>
      <c r="C407" s="204"/>
      <c r="D407" s="215" t="s">
        <v>171</v>
      </c>
      <c r="E407" s="216" t="s">
        <v>23</v>
      </c>
      <c r="F407" s="217" t="s">
        <v>858</v>
      </c>
      <c r="G407" s="204"/>
      <c r="H407" s="218">
        <v>3.0000000000000001E-3</v>
      </c>
      <c r="I407" s="209"/>
      <c r="J407" s="204"/>
      <c r="K407" s="204"/>
      <c r="L407" s="210"/>
      <c r="M407" s="211"/>
      <c r="N407" s="212"/>
      <c r="O407" s="212"/>
      <c r="P407" s="212"/>
      <c r="Q407" s="212"/>
      <c r="R407" s="212"/>
      <c r="S407" s="212"/>
      <c r="T407" s="213"/>
      <c r="AT407" s="214" t="s">
        <v>171</v>
      </c>
      <c r="AU407" s="214" t="s">
        <v>84</v>
      </c>
      <c r="AV407" s="11" t="s">
        <v>84</v>
      </c>
      <c r="AW407" s="11" t="s">
        <v>37</v>
      </c>
      <c r="AX407" s="11" t="s">
        <v>75</v>
      </c>
      <c r="AY407" s="214" t="s">
        <v>162</v>
      </c>
    </row>
    <row r="408" spans="2:51" s="11" customFormat="1" ht="13.5">
      <c r="B408" s="203"/>
      <c r="C408" s="204"/>
      <c r="D408" s="215" t="s">
        <v>171</v>
      </c>
      <c r="E408" s="216" t="s">
        <v>23</v>
      </c>
      <c r="F408" s="217" t="s">
        <v>859</v>
      </c>
      <c r="G408" s="204"/>
      <c r="H408" s="218">
        <v>2.5999999999999999E-2</v>
      </c>
      <c r="I408" s="209"/>
      <c r="J408" s="204"/>
      <c r="K408" s="204"/>
      <c r="L408" s="210"/>
      <c r="M408" s="211"/>
      <c r="N408" s="212"/>
      <c r="O408" s="212"/>
      <c r="P408" s="212"/>
      <c r="Q408" s="212"/>
      <c r="R408" s="212"/>
      <c r="S408" s="212"/>
      <c r="T408" s="213"/>
      <c r="AT408" s="214" t="s">
        <v>171</v>
      </c>
      <c r="AU408" s="214" t="s">
        <v>84</v>
      </c>
      <c r="AV408" s="11" t="s">
        <v>84</v>
      </c>
      <c r="AW408" s="11" t="s">
        <v>37</v>
      </c>
      <c r="AX408" s="11" t="s">
        <v>75</v>
      </c>
      <c r="AY408" s="214" t="s">
        <v>162</v>
      </c>
    </row>
    <row r="409" spans="2:51" s="11" customFormat="1" ht="13.5">
      <c r="B409" s="203"/>
      <c r="C409" s="204"/>
      <c r="D409" s="215" t="s">
        <v>171</v>
      </c>
      <c r="E409" s="216" t="s">
        <v>23</v>
      </c>
      <c r="F409" s="217" t="s">
        <v>860</v>
      </c>
      <c r="G409" s="204"/>
      <c r="H409" s="218">
        <v>4.3999999999999997E-2</v>
      </c>
      <c r="I409" s="209"/>
      <c r="J409" s="204"/>
      <c r="K409" s="204"/>
      <c r="L409" s="210"/>
      <c r="M409" s="211"/>
      <c r="N409" s="212"/>
      <c r="O409" s="212"/>
      <c r="P409" s="212"/>
      <c r="Q409" s="212"/>
      <c r="R409" s="212"/>
      <c r="S409" s="212"/>
      <c r="T409" s="213"/>
      <c r="AT409" s="214" t="s">
        <v>171</v>
      </c>
      <c r="AU409" s="214" t="s">
        <v>84</v>
      </c>
      <c r="AV409" s="11" t="s">
        <v>84</v>
      </c>
      <c r="AW409" s="11" t="s">
        <v>37</v>
      </c>
      <c r="AX409" s="11" t="s">
        <v>75</v>
      </c>
      <c r="AY409" s="214" t="s">
        <v>162</v>
      </c>
    </row>
    <row r="410" spans="2:51" s="11" customFormat="1" ht="13.5">
      <c r="B410" s="203"/>
      <c r="C410" s="204"/>
      <c r="D410" s="215" t="s">
        <v>171</v>
      </c>
      <c r="E410" s="216" t="s">
        <v>23</v>
      </c>
      <c r="F410" s="217" t="s">
        <v>861</v>
      </c>
      <c r="G410" s="204"/>
      <c r="H410" s="218">
        <v>0.05</v>
      </c>
      <c r="I410" s="209"/>
      <c r="J410" s="204"/>
      <c r="K410" s="204"/>
      <c r="L410" s="210"/>
      <c r="M410" s="211"/>
      <c r="N410" s="212"/>
      <c r="O410" s="212"/>
      <c r="P410" s="212"/>
      <c r="Q410" s="212"/>
      <c r="R410" s="212"/>
      <c r="S410" s="212"/>
      <c r="T410" s="213"/>
      <c r="AT410" s="214" t="s">
        <v>171</v>
      </c>
      <c r="AU410" s="214" t="s">
        <v>84</v>
      </c>
      <c r="AV410" s="11" t="s">
        <v>84</v>
      </c>
      <c r="AW410" s="11" t="s">
        <v>37</v>
      </c>
      <c r="AX410" s="11" t="s">
        <v>75</v>
      </c>
      <c r="AY410" s="214" t="s">
        <v>162</v>
      </c>
    </row>
    <row r="411" spans="2:51" s="11" customFormat="1" ht="13.5">
      <c r="B411" s="203"/>
      <c r="C411" s="204"/>
      <c r="D411" s="215" t="s">
        <v>171</v>
      </c>
      <c r="E411" s="216" t="s">
        <v>23</v>
      </c>
      <c r="F411" s="217" t="s">
        <v>862</v>
      </c>
      <c r="G411" s="204"/>
      <c r="H411" s="218">
        <v>5.0000000000000001E-3</v>
      </c>
      <c r="I411" s="209"/>
      <c r="J411" s="204"/>
      <c r="K411" s="204"/>
      <c r="L411" s="210"/>
      <c r="M411" s="211"/>
      <c r="N411" s="212"/>
      <c r="O411" s="212"/>
      <c r="P411" s="212"/>
      <c r="Q411" s="212"/>
      <c r="R411" s="212"/>
      <c r="S411" s="212"/>
      <c r="T411" s="213"/>
      <c r="AT411" s="214" t="s">
        <v>171</v>
      </c>
      <c r="AU411" s="214" t="s">
        <v>84</v>
      </c>
      <c r="AV411" s="11" t="s">
        <v>84</v>
      </c>
      <c r="AW411" s="11" t="s">
        <v>37</v>
      </c>
      <c r="AX411" s="11" t="s">
        <v>75</v>
      </c>
      <c r="AY411" s="214" t="s">
        <v>162</v>
      </c>
    </row>
    <row r="412" spans="2:51" s="11" customFormat="1" ht="13.5">
      <c r="B412" s="203"/>
      <c r="C412" s="204"/>
      <c r="D412" s="215" t="s">
        <v>171</v>
      </c>
      <c r="E412" s="216" t="s">
        <v>23</v>
      </c>
      <c r="F412" s="217" t="s">
        <v>863</v>
      </c>
      <c r="G412" s="204"/>
      <c r="H412" s="218">
        <v>1.6E-2</v>
      </c>
      <c r="I412" s="209"/>
      <c r="J412" s="204"/>
      <c r="K412" s="204"/>
      <c r="L412" s="210"/>
      <c r="M412" s="211"/>
      <c r="N412" s="212"/>
      <c r="O412" s="212"/>
      <c r="P412" s="212"/>
      <c r="Q412" s="212"/>
      <c r="R412" s="212"/>
      <c r="S412" s="212"/>
      <c r="T412" s="213"/>
      <c r="AT412" s="214" t="s">
        <v>171</v>
      </c>
      <c r="AU412" s="214" t="s">
        <v>84</v>
      </c>
      <c r="AV412" s="11" t="s">
        <v>84</v>
      </c>
      <c r="AW412" s="11" t="s">
        <v>37</v>
      </c>
      <c r="AX412" s="11" t="s">
        <v>75</v>
      </c>
      <c r="AY412" s="214" t="s">
        <v>162</v>
      </c>
    </row>
    <row r="413" spans="2:51" s="11" customFormat="1" ht="13.5">
      <c r="B413" s="203"/>
      <c r="C413" s="204"/>
      <c r="D413" s="215" t="s">
        <v>171</v>
      </c>
      <c r="E413" s="216" t="s">
        <v>23</v>
      </c>
      <c r="F413" s="217" t="s">
        <v>864</v>
      </c>
      <c r="G413" s="204"/>
      <c r="H413" s="218">
        <v>3.3000000000000002E-2</v>
      </c>
      <c r="I413" s="209"/>
      <c r="J413" s="204"/>
      <c r="K413" s="204"/>
      <c r="L413" s="210"/>
      <c r="M413" s="211"/>
      <c r="N413" s="212"/>
      <c r="O413" s="212"/>
      <c r="P413" s="212"/>
      <c r="Q413" s="212"/>
      <c r="R413" s="212"/>
      <c r="S413" s="212"/>
      <c r="T413" s="213"/>
      <c r="AT413" s="214" t="s">
        <v>171</v>
      </c>
      <c r="AU413" s="214" t="s">
        <v>84</v>
      </c>
      <c r="AV413" s="11" t="s">
        <v>84</v>
      </c>
      <c r="AW413" s="11" t="s">
        <v>37</v>
      </c>
      <c r="AX413" s="11" t="s">
        <v>75</v>
      </c>
      <c r="AY413" s="214" t="s">
        <v>162</v>
      </c>
    </row>
    <row r="414" spans="2:51" s="11" customFormat="1" ht="13.5">
      <c r="B414" s="203"/>
      <c r="C414" s="204"/>
      <c r="D414" s="215" t="s">
        <v>171</v>
      </c>
      <c r="E414" s="216" t="s">
        <v>23</v>
      </c>
      <c r="F414" s="217" t="s">
        <v>865</v>
      </c>
      <c r="G414" s="204"/>
      <c r="H414" s="218">
        <v>2.7E-2</v>
      </c>
      <c r="I414" s="209"/>
      <c r="J414" s="204"/>
      <c r="K414" s="204"/>
      <c r="L414" s="210"/>
      <c r="M414" s="211"/>
      <c r="N414" s="212"/>
      <c r="O414" s="212"/>
      <c r="P414" s="212"/>
      <c r="Q414" s="212"/>
      <c r="R414" s="212"/>
      <c r="S414" s="212"/>
      <c r="T414" s="213"/>
      <c r="AT414" s="214" t="s">
        <v>171</v>
      </c>
      <c r="AU414" s="214" t="s">
        <v>84</v>
      </c>
      <c r="AV414" s="11" t="s">
        <v>84</v>
      </c>
      <c r="AW414" s="11" t="s">
        <v>37</v>
      </c>
      <c r="AX414" s="11" t="s">
        <v>75</v>
      </c>
      <c r="AY414" s="214" t="s">
        <v>162</v>
      </c>
    </row>
    <row r="415" spans="2:51" s="11" customFormat="1" ht="13.5">
      <c r="B415" s="203"/>
      <c r="C415" s="204"/>
      <c r="D415" s="215" t="s">
        <v>171</v>
      </c>
      <c r="E415" s="216" t="s">
        <v>23</v>
      </c>
      <c r="F415" s="217" t="s">
        <v>866</v>
      </c>
      <c r="G415" s="204"/>
      <c r="H415" s="218">
        <v>1.0999999999999999E-2</v>
      </c>
      <c r="I415" s="209"/>
      <c r="J415" s="204"/>
      <c r="K415" s="204"/>
      <c r="L415" s="210"/>
      <c r="M415" s="211"/>
      <c r="N415" s="212"/>
      <c r="O415" s="212"/>
      <c r="P415" s="212"/>
      <c r="Q415" s="212"/>
      <c r="R415" s="212"/>
      <c r="S415" s="212"/>
      <c r="T415" s="213"/>
      <c r="AT415" s="214" t="s">
        <v>171</v>
      </c>
      <c r="AU415" s="214" t="s">
        <v>84</v>
      </c>
      <c r="AV415" s="11" t="s">
        <v>84</v>
      </c>
      <c r="AW415" s="11" t="s">
        <v>37</v>
      </c>
      <c r="AX415" s="11" t="s">
        <v>75</v>
      </c>
      <c r="AY415" s="214" t="s">
        <v>162</v>
      </c>
    </row>
    <row r="416" spans="2:51" s="11" customFormat="1" ht="13.5">
      <c r="B416" s="203"/>
      <c r="C416" s="204"/>
      <c r="D416" s="215" t="s">
        <v>171</v>
      </c>
      <c r="E416" s="216" t="s">
        <v>23</v>
      </c>
      <c r="F416" s="217" t="s">
        <v>867</v>
      </c>
      <c r="G416" s="204"/>
      <c r="H416" s="218">
        <v>3.6999999999999998E-2</v>
      </c>
      <c r="I416" s="209"/>
      <c r="J416" s="204"/>
      <c r="K416" s="204"/>
      <c r="L416" s="210"/>
      <c r="M416" s="211"/>
      <c r="N416" s="212"/>
      <c r="O416" s="212"/>
      <c r="P416" s="212"/>
      <c r="Q416" s="212"/>
      <c r="R416" s="212"/>
      <c r="S416" s="212"/>
      <c r="T416" s="213"/>
      <c r="AT416" s="214" t="s">
        <v>171</v>
      </c>
      <c r="AU416" s="214" t="s">
        <v>84</v>
      </c>
      <c r="AV416" s="11" t="s">
        <v>84</v>
      </c>
      <c r="AW416" s="11" t="s">
        <v>37</v>
      </c>
      <c r="AX416" s="11" t="s">
        <v>75</v>
      </c>
      <c r="AY416" s="214" t="s">
        <v>162</v>
      </c>
    </row>
    <row r="417" spans="2:65" s="11" customFormat="1" ht="13.5">
      <c r="B417" s="203"/>
      <c r="C417" s="204"/>
      <c r="D417" s="215" t="s">
        <v>171</v>
      </c>
      <c r="E417" s="216" t="s">
        <v>23</v>
      </c>
      <c r="F417" s="217" t="s">
        <v>868</v>
      </c>
      <c r="G417" s="204"/>
      <c r="H417" s="218">
        <v>1.0999999999999999E-2</v>
      </c>
      <c r="I417" s="209"/>
      <c r="J417" s="204"/>
      <c r="K417" s="204"/>
      <c r="L417" s="210"/>
      <c r="M417" s="211"/>
      <c r="N417" s="212"/>
      <c r="O417" s="212"/>
      <c r="P417" s="212"/>
      <c r="Q417" s="212"/>
      <c r="R417" s="212"/>
      <c r="S417" s="212"/>
      <c r="T417" s="213"/>
      <c r="AT417" s="214" t="s">
        <v>171</v>
      </c>
      <c r="AU417" s="214" t="s">
        <v>84</v>
      </c>
      <c r="AV417" s="11" t="s">
        <v>84</v>
      </c>
      <c r="AW417" s="11" t="s">
        <v>37</v>
      </c>
      <c r="AX417" s="11" t="s">
        <v>75</v>
      </c>
      <c r="AY417" s="214" t="s">
        <v>162</v>
      </c>
    </row>
    <row r="418" spans="2:65" s="11" customFormat="1" ht="13.5">
      <c r="B418" s="203"/>
      <c r="C418" s="204"/>
      <c r="D418" s="215" t="s">
        <v>171</v>
      </c>
      <c r="E418" s="216" t="s">
        <v>23</v>
      </c>
      <c r="F418" s="217" t="s">
        <v>869</v>
      </c>
      <c r="G418" s="204"/>
      <c r="H418" s="218">
        <v>8.0000000000000002E-3</v>
      </c>
      <c r="I418" s="209"/>
      <c r="J418" s="204"/>
      <c r="K418" s="204"/>
      <c r="L418" s="210"/>
      <c r="M418" s="211"/>
      <c r="N418" s="212"/>
      <c r="O418" s="212"/>
      <c r="P418" s="212"/>
      <c r="Q418" s="212"/>
      <c r="R418" s="212"/>
      <c r="S418" s="212"/>
      <c r="T418" s="213"/>
      <c r="AT418" s="214" t="s">
        <v>171</v>
      </c>
      <c r="AU418" s="214" t="s">
        <v>84</v>
      </c>
      <c r="AV418" s="11" t="s">
        <v>84</v>
      </c>
      <c r="AW418" s="11" t="s">
        <v>37</v>
      </c>
      <c r="AX418" s="11" t="s">
        <v>75</v>
      </c>
      <c r="AY418" s="214" t="s">
        <v>162</v>
      </c>
    </row>
    <row r="419" spans="2:65" s="11" customFormat="1" ht="13.5">
      <c r="B419" s="203"/>
      <c r="C419" s="204"/>
      <c r="D419" s="205" t="s">
        <v>171</v>
      </c>
      <c r="E419" s="206" t="s">
        <v>23</v>
      </c>
      <c r="F419" s="207" t="s">
        <v>870</v>
      </c>
      <c r="G419" s="204"/>
      <c r="H419" s="208">
        <v>5.0000000000000001E-3</v>
      </c>
      <c r="I419" s="209"/>
      <c r="J419" s="204"/>
      <c r="K419" s="204"/>
      <c r="L419" s="210"/>
      <c r="M419" s="211"/>
      <c r="N419" s="212"/>
      <c r="O419" s="212"/>
      <c r="P419" s="212"/>
      <c r="Q419" s="212"/>
      <c r="R419" s="212"/>
      <c r="S419" s="212"/>
      <c r="T419" s="213"/>
      <c r="AT419" s="214" t="s">
        <v>171</v>
      </c>
      <c r="AU419" s="214" t="s">
        <v>84</v>
      </c>
      <c r="AV419" s="11" t="s">
        <v>84</v>
      </c>
      <c r="AW419" s="11" t="s">
        <v>37</v>
      </c>
      <c r="AX419" s="11" t="s">
        <v>75</v>
      </c>
      <c r="AY419" s="214" t="s">
        <v>162</v>
      </c>
    </row>
    <row r="420" spans="2:65" s="1" customFormat="1" ht="22.5" customHeight="1">
      <c r="B420" s="39"/>
      <c r="C420" s="191" t="s">
        <v>871</v>
      </c>
      <c r="D420" s="191" t="s">
        <v>165</v>
      </c>
      <c r="E420" s="192" t="s">
        <v>872</v>
      </c>
      <c r="F420" s="193" t="s">
        <v>873</v>
      </c>
      <c r="G420" s="194" t="s">
        <v>596</v>
      </c>
      <c r="H420" s="195">
        <v>16.2</v>
      </c>
      <c r="I420" s="196"/>
      <c r="J420" s="197">
        <f>ROUND(I420*H420,0)</f>
        <v>0</v>
      </c>
      <c r="K420" s="193" t="s">
        <v>169</v>
      </c>
      <c r="L420" s="59"/>
      <c r="M420" s="198" t="s">
        <v>23</v>
      </c>
      <c r="N420" s="199" t="s">
        <v>46</v>
      </c>
      <c r="O420" s="40"/>
      <c r="P420" s="200">
        <f>O420*H420</f>
        <v>0</v>
      </c>
      <c r="Q420" s="200">
        <v>3.465E-2</v>
      </c>
      <c r="R420" s="200">
        <f>Q420*H420</f>
        <v>0.56133</v>
      </c>
      <c r="S420" s="200">
        <v>0</v>
      </c>
      <c r="T420" s="201">
        <f>S420*H420</f>
        <v>0</v>
      </c>
      <c r="AR420" s="22" t="s">
        <v>164</v>
      </c>
      <c r="AT420" s="22" t="s">
        <v>165</v>
      </c>
      <c r="AU420" s="22" t="s">
        <v>84</v>
      </c>
      <c r="AY420" s="22" t="s">
        <v>162</v>
      </c>
      <c r="BE420" s="202">
        <f>IF(N420="základní",J420,0)</f>
        <v>0</v>
      </c>
      <c r="BF420" s="202">
        <f>IF(N420="snížená",J420,0)</f>
        <v>0</v>
      </c>
      <c r="BG420" s="202">
        <f>IF(N420="zákl. přenesená",J420,0)</f>
        <v>0</v>
      </c>
      <c r="BH420" s="202">
        <f>IF(N420="sníž. přenesená",J420,0)</f>
        <v>0</v>
      </c>
      <c r="BI420" s="202">
        <f>IF(N420="nulová",J420,0)</f>
        <v>0</v>
      </c>
      <c r="BJ420" s="22" t="s">
        <v>10</v>
      </c>
      <c r="BK420" s="202">
        <f>ROUND(I420*H420,0)</f>
        <v>0</v>
      </c>
      <c r="BL420" s="22" t="s">
        <v>164</v>
      </c>
      <c r="BM420" s="22" t="s">
        <v>874</v>
      </c>
    </row>
    <row r="421" spans="2:65" s="11" customFormat="1" ht="13.5">
      <c r="B421" s="203"/>
      <c r="C421" s="204"/>
      <c r="D421" s="205" t="s">
        <v>171</v>
      </c>
      <c r="E421" s="206" t="s">
        <v>875</v>
      </c>
      <c r="F421" s="207" t="s">
        <v>876</v>
      </c>
      <c r="G421" s="204"/>
      <c r="H421" s="208">
        <v>16.2</v>
      </c>
      <c r="I421" s="209"/>
      <c r="J421" s="204"/>
      <c r="K421" s="204"/>
      <c r="L421" s="210"/>
      <c r="M421" s="211"/>
      <c r="N421" s="212"/>
      <c r="O421" s="212"/>
      <c r="P421" s="212"/>
      <c r="Q421" s="212"/>
      <c r="R421" s="212"/>
      <c r="S421" s="212"/>
      <c r="T421" s="213"/>
      <c r="AT421" s="214" t="s">
        <v>171</v>
      </c>
      <c r="AU421" s="214" t="s">
        <v>84</v>
      </c>
      <c r="AV421" s="11" t="s">
        <v>84</v>
      </c>
      <c r="AW421" s="11" t="s">
        <v>37</v>
      </c>
      <c r="AX421" s="11" t="s">
        <v>75</v>
      </c>
      <c r="AY421" s="214" t="s">
        <v>162</v>
      </c>
    </row>
    <row r="422" spans="2:65" s="1" customFormat="1" ht="22.5" customHeight="1">
      <c r="B422" s="39"/>
      <c r="C422" s="219" t="s">
        <v>877</v>
      </c>
      <c r="D422" s="219" t="s">
        <v>273</v>
      </c>
      <c r="E422" s="220" t="s">
        <v>878</v>
      </c>
      <c r="F422" s="221" t="s">
        <v>879</v>
      </c>
      <c r="G422" s="222" t="s">
        <v>880</v>
      </c>
      <c r="H422" s="223">
        <v>9</v>
      </c>
      <c r="I422" s="224"/>
      <c r="J422" s="225">
        <f>ROUND(I422*H422,0)</f>
        <v>0</v>
      </c>
      <c r="K422" s="221" t="s">
        <v>23</v>
      </c>
      <c r="L422" s="226"/>
      <c r="M422" s="227" t="s">
        <v>23</v>
      </c>
      <c r="N422" s="228" t="s">
        <v>46</v>
      </c>
      <c r="O422" s="40"/>
      <c r="P422" s="200">
        <f>O422*H422</f>
        <v>0</v>
      </c>
      <c r="Q422" s="200">
        <v>0.04</v>
      </c>
      <c r="R422" s="200">
        <f>Q422*H422</f>
        <v>0.36</v>
      </c>
      <c r="S422" s="200">
        <v>0</v>
      </c>
      <c r="T422" s="201">
        <f>S422*H422</f>
        <v>0</v>
      </c>
      <c r="AR422" s="22" t="s">
        <v>229</v>
      </c>
      <c r="AT422" s="22" t="s">
        <v>273</v>
      </c>
      <c r="AU422" s="22" t="s">
        <v>84</v>
      </c>
      <c r="AY422" s="22" t="s">
        <v>162</v>
      </c>
      <c r="BE422" s="202">
        <f>IF(N422="základní",J422,0)</f>
        <v>0</v>
      </c>
      <c r="BF422" s="202">
        <f>IF(N422="snížená",J422,0)</f>
        <v>0</v>
      </c>
      <c r="BG422" s="202">
        <f>IF(N422="zákl. přenesená",J422,0)</f>
        <v>0</v>
      </c>
      <c r="BH422" s="202">
        <f>IF(N422="sníž. přenesená",J422,0)</f>
        <v>0</v>
      </c>
      <c r="BI422" s="202">
        <f>IF(N422="nulová",J422,0)</f>
        <v>0</v>
      </c>
      <c r="BJ422" s="22" t="s">
        <v>10</v>
      </c>
      <c r="BK422" s="202">
        <f>ROUND(I422*H422,0)</f>
        <v>0</v>
      </c>
      <c r="BL422" s="22" t="s">
        <v>164</v>
      </c>
      <c r="BM422" s="22" t="s">
        <v>881</v>
      </c>
    </row>
    <row r="423" spans="2:65" s="1" customFormat="1" ht="22.5" customHeight="1">
      <c r="B423" s="39"/>
      <c r="C423" s="191" t="s">
        <v>882</v>
      </c>
      <c r="D423" s="191" t="s">
        <v>165</v>
      </c>
      <c r="E423" s="192" t="s">
        <v>883</v>
      </c>
      <c r="F423" s="193" t="s">
        <v>884</v>
      </c>
      <c r="G423" s="194" t="s">
        <v>596</v>
      </c>
      <c r="H423" s="195">
        <v>16.2</v>
      </c>
      <c r="I423" s="196"/>
      <c r="J423" s="197">
        <f>ROUND(I423*H423,0)</f>
        <v>0</v>
      </c>
      <c r="K423" s="193" t="s">
        <v>169</v>
      </c>
      <c r="L423" s="59"/>
      <c r="M423" s="198" t="s">
        <v>23</v>
      </c>
      <c r="N423" s="199" t="s">
        <v>46</v>
      </c>
      <c r="O423" s="40"/>
      <c r="P423" s="200">
        <f>O423*H423</f>
        <v>0</v>
      </c>
      <c r="Q423" s="200">
        <v>0.1016</v>
      </c>
      <c r="R423" s="200">
        <f>Q423*H423</f>
        <v>1.6459199999999998</v>
      </c>
      <c r="S423" s="200">
        <v>0</v>
      </c>
      <c r="T423" s="201">
        <f>S423*H423</f>
        <v>0</v>
      </c>
      <c r="AR423" s="22" t="s">
        <v>164</v>
      </c>
      <c r="AT423" s="22" t="s">
        <v>165</v>
      </c>
      <c r="AU423" s="22" t="s">
        <v>84</v>
      </c>
      <c r="AY423" s="22" t="s">
        <v>162</v>
      </c>
      <c r="BE423" s="202">
        <f>IF(N423="základní",J423,0)</f>
        <v>0</v>
      </c>
      <c r="BF423" s="202">
        <f>IF(N423="snížená",J423,0)</f>
        <v>0</v>
      </c>
      <c r="BG423" s="202">
        <f>IF(N423="zákl. přenesená",J423,0)</f>
        <v>0</v>
      </c>
      <c r="BH423" s="202">
        <f>IF(N423="sníž. přenesená",J423,0)</f>
        <v>0</v>
      </c>
      <c r="BI423" s="202">
        <f>IF(N423="nulová",J423,0)</f>
        <v>0</v>
      </c>
      <c r="BJ423" s="22" t="s">
        <v>10</v>
      </c>
      <c r="BK423" s="202">
        <f>ROUND(I423*H423,0)</f>
        <v>0</v>
      </c>
      <c r="BL423" s="22" t="s">
        <v>164</v>
      </c>
      <c r="BM423" s="22" t="s">
        <v>885</v>
      </c>
    </row>
    <row r="424" spans="2:65" s="11" customFormat="1" ht="13.5">
      <c r="B424" s="203"/>
      <c r="C424" s="204"/>
      <c r="D424" s="205" t="s">
        <v>171</v>
      </c>
      <c r="E424" s="206" t="s">
        <v>886</v>
      </c>
      <c r="F424" s="207" t="s">
        <v>887</v>
      </c>
      <c r="G424" s="204"/>
      <c r="H424" s="208">
        <v>16.2</v>
      </c>
      <c r="I424" s="209"/>
      <c r="J424" s="204"/>
      <c r="K424" s="204"/>
      <c r="L424" s="210"/>
      <c r="M424" s="211"/>
      <c r="N424" s="212"/>
      <c r="O424" s="212"/>
      <c r="P424" s="212"/>
      <c r="Q424" s="212"/>
      <c r="R424" s="212"/>
      <c r="S424" s="212"/>
      <c r="T424" s="213"/>
      <c r="AT424" s="214" t="s">
        <v>171</v>
      </c>
      <c r="AU424" s="214" t="s">
        <v>84</v>
      </c>
      <c r="AV424" s="11" t="s">
        <v>84</v>
      </c>
      <c r="AW424" s="11" t="s">
        <v>37</v>
      </c>
      <c r="AX424" s="11" t="s">
        <v>75</v>
      </c>
      <c r="AY424" s="214" t="s">
        <v>162</v>
      </c>
    </row>
    <row r="425" spans="2:65" s="1" customFormat="1" ht="22.5" customHeight="1">
      <c r="B425" s="39"/>
      <c r="C425" s="191" t="s">
        <v>888</v>
      </c>
      <c r="D425" s="191" t="s">
        <v>165</v>
      </c>
      <c r="E425" s="192" t="s">
        <v>889</v>
      </c>
      <c r="F425" s="193" t="s">
        <v>890</v>
      </c>
      <c r="G425" s="194" t="s">
        <v>254</v>
      </c>
      <c r="H425" s="195">
        <v>2.5099999999999998</v>
      </c>
      <c r="I425" s="196"/>
      <c r="J425" s="197">
        <f>ROUND(I425*H425,0)</f>
        <v>0</v>
      </c>
      <c r="K425" s="193" t="s">
        <v>169</v>
      </c>
      <c r="L425" s="59"/>
      <c r="M425" s="198" t="s">
        <v>23</v>
      </c>
      <c r="N425" s="199" t="s">
        <v>46</v>
      </c>
      <c r="O425" s="40"/>
      <c r="P425" s="200">
        <f>O425*H425</f>
        <v>0</v>
      </c>
      <c r="Q425" s="200">
        <v>6.5799999999999999E-3</v>
      </c>
      <c r="R425" s="200">
        <f>Q425*H425</f>
        <v>1.6515799999999997E-2</v>
      </c>
      <c r="S425" s="200">
        <v>0</v>
      </c>
      <c r="T425" s="201">
        <f>S425*H425</f>
        <v>0</v>
      </c>
      <c r="AR425" s="22" t="s">
        <v>164</v>
      </c>
      <c r="AT425" s="22" t="s">
        <v>165</v>
      </c>
      <c r="AU425" s="22" t="s">
        <v>84</v>
      </c>
      <c r="AY425" s="22" t="s">
        <v>162</v>
      </c>
      <c r="BE425" s="202">
        <f>IF(N425="základní",J425,0)</f>
        <v>0</v>
      </c>
      <c r="BF425" s="202">
        <f>IF(N425="snížená",J425,0)</f>
        <v>0</v>
      </c>
      <c r="BG425" s="202">
        <f>IF(N425="zákl. přenesená",J425,0)</f>
        <v>0</v>
      </c>
      <c r="BH425" s="202">
        <f>IF(N425="sníž. přenesená",J425,0)</f>
        <v>0</v>
      </c>
      <c r="BI425" s="202">
        <f>IF(N425="nulová",J425,0)</f>
        <v>0</v>
      </c>
      <c r="BJ425" s="22" t="s">
        <v>10</v>
      </c>
      <c r="BK425" s="202">
        <f>ROUND(I425*H425,0)</f>
        <v>0</v>
      </c>
      <c r="BL425" s="22" t="s">
        <v>164</v>
      </c>
      <c r="BM425" s="22" t="s">
        <v>891</v>
      </c>
    </row>
    <row r="426" spans="2:65" s="11" customFormat="1" ht="13.5">
      <c r="B426" s="203"/>
      <c r="C426" s="204"/>
      <c r="D426" s="205" t="s">
        <v>171</v>
      </c>
      <c r="E426" s="206" t="s">
        <v>892</v>
      </c>
      <c r="F426" s="207" t="s">
        <v>893</v>
      </c>
      <c r="G426" s="204"/>
      <c r="H426" s="208">
        <v>2.5099999999999998</v>
      </c>
      <c r="I426" s="209"/>
      <c r="J426" s="204"/>
      <c r="K426" s="204"/>
      <c r="L426" s="210"/>
      <c r="M426" s="211"/>
      <c r="N426" s="212"/>
      <c r="O426" s="212"/>
      <c r="P426" s="212"/>
      <c r="Q426" s="212"/>
      <c r="R426" s="212"/>
      <c r="S426" s="212"/>
      <c r="T426" s="213"/>
      <c r="AT426" s="214" t="s">
        <v>171</v>
      </c>
      <c r="AU426" s="214" t="s">
        <v>84</v>
      </c>
      <c r="AV426" s="11" t="s">
        <v>84</v>
      </c>
      <c r="AW426" s="11" t="s">
        <v>37</v>
      </c>
      <c r="AX426" s="11" t="s">
        <v>75</v>
      </c>
      <c r="AY426" s="214" t="s">
        <v>162</v>
      </c>
    </row>
    <row r="427" spans="2:65" s="1" customFormat="1" ht="22.5" customHeight="1">
      <c r="B427" s="39"/>
      <c r="C427" s="191" t="s">
        <v>894</v>
      </c>
      <c r="D427" s="191" t="s">
        <v>165</v>
      </c>
      <c r="E427" s="192" t="s">
        <v>895</v>
      </c>
      <c r="F427" s="193" t="s">
        <v>896</v>
      </c>
      <c r="G427" s="194" t="s">
        <v>254</v>
      </c>
      <c r="H427" s="195">
        <v>2.5099999999999998</v>
      </c>
      <c r="I427" s="196"/>
      <c r="J427" s="197">
        <f t="shared" ref="J427:J435" si="10">ROUND(I427*H427,0)</f>
        <v>0</v>
      </c>
      <c r="K427" s="193" t="s">
        <v>169</v>
      </c>
      <c r="L427" s="59"/>
      <c r="M427" s="198" t="s">
        <v>23</v>
      </c>
      <c r="N427" s="199" t="s">
        <v>46</v>
      </c>
      <c r="O427" s="40"/>
      <c r="P427" s="200">
        <f t="shared" ref="P427:P435" si="11">O427*H427</f>
        <v>0</v>
      </c>
      <c r="Q427" s="200">
        <v>0</v>
      </c>
      <c r="R427" s="200">
        <f t="shared" ref="R427:R435" si="12">Q427*H427</f>
        <v>0</v>
      </c>
      <c r="S427" s="200">
        <v>0</v>
      </c>
      <c r="T427" s="201">
        <f t="shared" ref="T427:T435" si="13">S427*H427</f>
        <v>0</v>
      </c>
      <c r="AR427" s="22" t="s">
        <v>164</v>
      </c>
      <c r="AT427" s="22" t="s">
        <v>165</v>
      </c>
      <c r="AU427" s="22" t="s">
        <v>84</v>
      </c>
      <c r="AY427" s="22" t="s">
        <v>162</v>
      </c>
      <c r="BE427" s="202">
        <f t="shared" ref="BE427:BE435" si="14">IF(N427="základní",J427,0)</f>
        <v>0</v>
      </c>
      <c r="BF427" s="202">
        <f t="shared" ref="BF427:BF435" si="15">IF(N427="snížená",J427,0)</f>
        <v>0</v>
      </c>
      <c r="BG427" s="202">
        <f t="shared" ref="BG427:BG435" si="16">IF(N427="zákl. přenesená",J427,0)</f>
        <v>0</v>
      </c>
      <c r="BH427" s="202">
        <f t="shared" ref="BH427:BH435" si="17">IF(N427="sníž. přenesená",J427,0)</f>
        <v>0</v>
      </c>
      <c r="BI427" s="202">
        <f t="shared" ref="BI427:BI435" si="18">IF(N427="nulová",J427,0)</f>
        <v>0</v>
      </c>
      <c r="BJ427" s="22" t="s">
        <v>10</v>
      </c>
      <c r="BK427" s="202">
        <f t="shared" ref="BK427:BK435" si="19">ROUND(I427*H427,0)</f>
        <v>0</v>
      </c>
      <c r="BL427" s="22" t="s">
        <v>164</v>
      </c>
      <c r="BM427" s="22" t="s">
        <v>897</v>
      </c>
    </row>
    <row r="428" spans="2:65" s="1" customFormat="1" ht="22.5" customHeight="1">
      <c r="B428" s="39"/>
      <c r="C428" s="191" t="s">
        <v>898</v>
      </c>
      <c r="D428" s="191" t="s">
        <v>165</v>
      </c>
      <c r="E428" s="192" t="s">
        <v>899</v>
      </c>
      <c r="F428" s="193" t="s">
        <v>900</v>
      </c>
      <c r="G428" s="194" t="s">
        <v>412</v>
      </c>
      <c r="H428" s="195">
        <v>4</v>
      </c>
      <c r="I428" s="196"/>
      <c r="J428" s="197">
        <f t="shared" si="10"/>
        <v>0</v>
      </c>
      <c r="K428" s="193" t="s">
        <v>169</v>
      </c>
      <c r="L428" s="59"/>
      <c r="M428" s="198" t="s">
        <v>23</v>
      </c>
      <c r="N428" s="199" t="s">
        <v>46</v>
      </c>
      <c r="O428" s="40"/>
      <c r="P428" s="200">
        <f t="shared" si="11"/>
        <v>0</v>
      </c>
      <c r="Q428" s="200">
        <v>7.2980000000000003E-2</v>
      </c>
      <c r="R428" s="200">
        <f t="shared" si="12"/>
        <v>0.29192000000000001</v>
      </c>
      <c r="S428" s="200">
        <v>0</v>
      </c>
      <c r="T428" s="201">
        <f t="shared" si="13"/>
        <v>0</v>
      </c>
      <c r="AR428" s="22" t="s">
        <v>346</v>
      </c>
      <c r="AT428" s="22" t="s">
        <v>165</v>
      </c>
      <c r="AU428" s="22" t="s">
        <v>84</v>
      </c>
      <c r="AY428" s="22" t="s">
        <v>162</v>
      </c>
      <c r="BE428" s="202">
        <f t="shared" si="14"/>
        <v>0</v>
      </c>
      <c r="BF428" s="202">
        <f t="shared" si="15"/>
        <v>0</v>
      </c>
      <c r="BG428" s="202">
        <f t="shared" si="16"/>
        <v>0</v>
      </c>
      <c r="BH428" s="202">
        <f t="shared" si="17"/>
        <v>0</v>
      </c>
      <c r="BI428" s="202">
        <f t="shared" si="18"/>
        <v>0</v>
      </c>
      <c r="BJ428" s="22" t="s">
        <v>10</v>
      </c>
      <c r="BK428" s="202">
        <f t="shared" si="19"/>
        <v>0</v>
      </c>
      <c r="BL428" s="22" t="s">
        <v>346</v>
      </c>
      <c r="BM428" s="22" t="s">
        <v>901</v>
      </c>
    </row>
    <row r="429" spans="2:65" s="1" customFormat="1" ht="22.5" customHeight="1">
      <c r="B429" s="39"/>
      <c r="C429" s="191" t="s">
        <v>30</v>
      </c>
      <c r="D429" s="191" t="s">
        <v>165</v>
      </c>
      <c r="E429" s="192" t="s">
        <v>902</v>
      </c>
      <c r="F429" s="193" t="s">
        <v>903</v>
      </c>
      <c r="G429" s="194" t="s">
        <v>412</v>
      </c>
      <c r="H429" s="195">
        <v>5</v>
      </c>
      <c r="I429" s="196"/>
      <c r="J429" s="197">
        <f t="shared" si="10"/>
        <v>0</v>
      </c>
      <c r="K429" s="193" t="s">
        <v>169</v>
      </c>
      <c r="L429" s="59"/>
      <c r="M429" s="198" t="s">
        <v>23</v>
      </c>
      <c r="N429" s="199" t="s">
        <v>46</v>
      </c>
      <c r="O429" s="40"/>
      <c r="P429" s="200">
        <f t="shared" si="11"/>
        <v>0</v>
      </c>
      <c r="Q429" s="200">
        <v>8.516E-2</v>
      </c>
      <c r="R429" s="200">
        <f t="shared" si="12"/>
        <v>0.42580000000000001</v>
      </c>
      <c r="S429" s="200">
        <v>0</v>
      </c>
      <c r="T429" s="201">
        <f t="shared" si="13"/>
        <v>0</v>
      </c>
      <c r="AR429" s="22" t="s">
        <v>164</v>
      </c>
      <c r="AT429" s="22" t="s">
        <v>165</v>
      </c>
      <c r="AU429" s="22" t="s">
        <v>84</v>
      </c>
      <c r="AY429" s="22" t="s">
        <v>162</v>
      </c>
      <c r="BE429" s="202">
        <f t="shared" si="14"/>
        <v>0</v>
      </c>
      <c r="BF429" s="202">
        <f t="shared" si="15"/>
        <v>0</v>
      </c>
      <c r="BG429" s="202">
        <f t="shared" si="16"/>
        <v>0</v>
      </c>
      <c r="BH429" s="202">
        <f t="shared" si="17"/>
        <v>0</v>
      </c>
      <c r="BI429" s="202">
        <f t="shared" si="18"/>
        <v>0</v>
      </c>
      <c r="BJ429" s="22" t="s">
        <v>10</v>
      </c>
      <c r="BK429" s="202">
        <f t="shared" si="19"/>
        <v>0</v>
      </c>
      <c r="BL429" s="22" t="s">
        <v>164</v>
      </c>
      <c r="BM429" s="22" t="s">
        <v>904</v>
      </c>
    </row>
    <row r="430" spans="2:65" s="1" customFormat="1" ht="22.5" customHeight="1">
      <c r="B430" s="39"/>
      <c r="C430" s="191" t="s">
        <v>905</v>
      </c>
      <c r="D430" s="191" t="s">
        <v>165</v>
      </c>
      <c r="E430" s="192" t="s">
        <v>906</v>
      </c>
      <c r="F430" s="193" t="s">
        <v>907</v>
      </c>
      <c r="G430" s="194" t="s">
        <v>880</v>
      </c>
      <c r="H430" s="195">
        <v>1</v>
      </c>
      <c r="I430" s="196"/>
      <c r="J430" s="197">
        <f t="shared" si="10"/>
        <v>0</v>
      </c>
      <c r="K430" s="193" t="s">
        <v>23</v>
      </c>
      <c r="L430" s="59"/>
      <c r="M430" s="198" t="s">
        <v>23</v>
      </c>
      <c r="N430" s="199" t="s">
        <v>46</v>
      </c>
      <c r="O430" s="40"/>
      <c r="P430" s="200">
        <f t="shared" si="11"/>
        <v>0</v>
      </c>
      <c r="Q430" s="200">
        <v>3.8</v>
      </c>
      <c r="R430" s="200">
        <f t="shared" si="12"/>
        <v>3.8</v>
      </c>
      <c r="S430" s="200">
        <v>0</v>
      </c>
      <c r="T430" s="201">
        <f t="shared" si="13"/>
        <v>0</v>
      </c>
      <c r="AR430" s="22" t="s">
        <v>164</v>
      </c>
      <c r="AT430" s="22" t="s">
        <v>165</v>
      </c>
      <c r="AU430" s="22" t="s">
        <v>84</v>
      </c>
      <c r="AY430" s="22" t="s">
        <v>162</v>
      </c>
      <c r="BE430" s="202">
        <f t="shared" si="14"/>
        <v>0</v>
      </c>
      <c r="BF430" s="202">
        <f t="shared" si="15"/>
        <v>0</v>
      </c>
      <c r="BG430" s="202">
        <f t="shared" si="16"/>
        <v>0</v>
      </c>
      <c r="BH430" s="202">
        <f t="shared" si="17"/>
        <v>0</v>
      </c>
      <c r="BI430" s="202">
        <f t="shared" si="18"/>
        <v>0</v>
      </c>
      <c r="BJ430" s="22" t="s">
        <v>10</v>
      </c>
      <c r="BK430" s="202">
        <f t="shared" si="19"/>
        <v>0</v>
      </c>
      <c r="BL430" s="22" t="s">
        <v>164</v>
      </c>
      <c r="BM430" s="22" t="s">
        <v>908</v>
      </c>
    </row>
    <row r="431" spans="2:65" s="1" customFormat="1" ht="22.5" customHeight="1">
      <c r="B431" s="39"/>
      <c r="C431" s="191" t="s">
        <v>909</v>
      </c>
      <c r="D431" s="191" t="s">
        <v>165</v>
      </c>
      <c r="E431" s="192" t="s">
        <v>910</v>
      </c>
      <c r="F431" s="193" t="s">
        <v>911</v>
      </c>
      <c r="G431" s="194" t="s">
        <v>880</v>
      </c>
      <c r="H431" s="195">
        <v>1</v>
      </c>
      <c r="I431" s="196"/>
      <c r="J431" s="197">
        <f t="shared" si="10"/>
        <v>0</v>
      </c>
      <c r="K431" s="193" t="s">
        <v>23</v>
      </c>
      <c r="L431" s="59"/>
      <c r="M431" s="198" t="s">
        <v>23</v>
      </c>
      <c r="N431" s="199" t="s">
        <v>46</v>
      </c>
      <c r="O431" s="40"/>
      <c r="P431" s="200">
        <f t="shared" si="11"/>
        <v>0</v>
      </c>
      <c r="Q431" s="200">
        <v>6.7</v>
      </c>
      <c r="R431" s="200">
        <f t="shared" si="12"/>
        <v>6.7</v>
      </c>
      <c r="S431" s="200">
        <v>0</v>
      </c>
      <c r="T431" s="201">
        <f t="shared" si="13"/>
        <v>0</v>
      </c>
      <c r="AR431" s="22" t="s">
        <v>164</v>
      </c>
      <c r="AT431" s="22" t="s">
        <v>165</v>
      </c>
      <c r="AU431" s="22" t="s">
        <v>84</v>
      </c>
      <c r="AY431" s="22" t="s">
        <v>162</v>
      </c>
      <c r="BE431" s="202">
        <f t="shared" si="14"/>
        <v>0</v>
      </c>
      <c r="BF431" s="202">
        <f t="shared" si="15"/>
        <v>0</v>
      </c>
      <c r="BG431" s="202">
        <f t="shared" si="16"/>
        <v>0</v>
      </c>
      <c r="BH431" s="202">
        <f t="shared" si="17"/>
        <v>0</v>
      </c>
      <c r="BI431" s="202">
        <f t="shared" si="18"/>
        <v>0</v>
      </c>
      <c r="BJ431" s="22" t="s">
        <v>10</v>
      </c>
      <c r="BK431" s="202">
        <f t="shared" si="19"/>
        <v>0</v>
      </c>
      <c r="BL431" s="22" t="s">
        <v>164</v>
      </c>
      <c r="BM431" s="22" t="s">
        <v>912</v>
      </c>
    </row>
    <row r="432" spans="2:65" s="1" customFormat="1" ht="22.5" customHeight="1">
      <c r="B432" s="39"/>
      <c r="C432" s="191" t="s">
        <v>913</v>
      </c>
      <c r="D432" s="191" t="s">
        <v>165</v>
      </c>
      <c r="E432" s="192" t="s">
        <v>914</v>
      </c>
      <c r="F432" s="193" t="s">
        <v>915</v>
      </c>
      <c r="G432" s="194" t="s">
        <v>880</v>
      </c>
      <c r="H432" s="195">
        <v>1</v>
      </c>
      <c r="I432" s="196"/>
      <c r="J432" s="197">
        <f t="shared" si="10"/>
        <v>0</v>
      </c>
      <c r="K432" s="193" t="s">
        <v>23</v>
      </c>
      <c r="L432" s="59"/>
      <c r="M432" s="198" t="s">
        <v>23</v>
      </c>
      <c r="N432" s="199" t="s">
        <v>46</v>
      </c>
      <c r="O432" s="40"/>
      <c r="P432" s="200">
        <f t="shared" si="11"/>
        <v>0</v>
      </c>
      <c r="Q432" s="200">
        <v>6.7</v>
      </c>
      <c r="R432" s="200">
        <f t="shared" si="12"/>
        <v>6.7</v>
      </c>
      <c r="S432" s="200">
        <v>0</v>
      </c>
      <c r="T432" s="201">
        <f t="shared" si="13"/>
        <v>0</v>
      </c>
      <c r="AR432" s="22" t="s">
        <v>164</v>
      </c>
      <c r="AT432" s="22" t="s">
        <v>165</v>
      </c>
      <c r="AU432" s="22" t="s">
        <v>84</v>
      </c>
      <c r="AY432" s="22" t="s">
        <v>162</v>
      </c>
      <c r="BE432" s="202">
        <f t="shared" si="14"/>
        <v>0</v>
      </c>
      <c r="BF432" s="202">
        <f t="shared" si="15"/>
        <v>0</v>
      </c>
      <c r="BG432" s="202">
        <f t="shared" si="16"/>
        <v>0</v>
      </c>
      <c r="BH432" s="202">
        <f t="shared" si="17"/>
        <v>0</v>
      </c>
      <c r="BI432" s="202">
        <f t="shared" si="18"/>
        <v>0</v>
      </c>
      <c r="BJ432" s="22" t="s">
        <v>10</v>
      </c>
      <c r="BK432" s="202">
        <f t="shared" si="19"/>
        <v>0</v>
      </c>
      <c r="BL432" s="22" t="s">
        <v>164</v>
      </c>
      <c r="BM432" s="22" t="s">
        <v>916</v>
      </c>
    </row>
    <row r="433" spans="2:65" s="1" customFormat="1" ht="22.5" customHeight="1">
      <c r="B433" s="39"/>
      <c r="C433" s="191" t="s">
        <v>917</v>
      </c>
      <c r="D433" s="191" t="s">
        <v>165</v>
      </c>
      <c r="E433" s="192" t="s">
        <v>918</v>
      </c>
      <c r="F433" s="193" t="s">
        <v>919</v>
      </c>
      <c r="G433" s="194" t="s">
        <v>880</v>
      </c>
      <c r="H433" s="195">
        <v>1</v>
      </c>
      <c r="I433" s="196"/>
      <c r="J433" s="197">
        <f t="shared" si="10"/>
        <v>0</v>
      </c>
      <c r="K433" s="193" t="s">
        <v>23</v>
      </c>
      <c r="L433" s="59"/>
      <c r="M433" s="198" t="s">
        <v>23</v>
      </c>
      <c r="N433" s="199" t="s">
        <v>46</v>
      </c>
      <c r="O433" s="40"/>
      <c r="P433" s="200">
        <f t="shared" si="11"/>
        <v>0</v>
      </c>
      <c r="Q433" s="200">
        <v>6.7</v>
      </c>
      <c r="R433" s="200">
        <f t="shared" si="12"/>
        <v>6.7</v>
      </c>
      <c r="S433" s="200">
        <v>0</v>
      </c>
      <c r="T433" s="201">
        <f t="shared" si="13"/>
        <v>0</v>
      </c>
      <c r="AR433" s="22" t="s">
        <v>164</v>
      </c>
      <c r="AT433" s="22" t="s">
        <v>165</v>
      </c>
      <c r="AU433" s="22" t="s">
        <v>84</v>
      </c>
      <c r="AY433" s="22" t="s">
        <v>162</v>
      </c>
      <c r="BE433" s="202">
        <f t="shared" si="14"/>
        <v>0</v>
      </c>
      <c r="BF433" s="202">
        <f t="shared" si="15"/>
        <v>0</v>
      </c>
      <c r="BG433" s="202">
        <f t="shared" si="16"/>
        <v>0</v>
      </c>
      <c r="BH433" s="202">
        <f t="shared" si="17"/>
        <v>0</v>
      </c>
      <c r="BI433" s="202">
        <f t="shared" si="18"/>
        <v>0</v>
      </c>
      <c r="BJ433" s="22" t="s">
        <v>10</v>
      </c>
      <c r="BK433" s="202">
        <f t="shared" si="19"/>
        <v>0</v>
      </c>
      <c r="BL433" s="22" t="s">
        <v>164</v>
      </c>
      <c r="BM433" s="22" t="s">
        <v>920</v>
      </c>
    </row>
    <row r="434" spans="2:65" s="1" customFormat="1" ht="22.5" customHeight="1">
      <c r="B434" s="39"/>
      <c r="C434" s="191" t="s">
        <v>921</v>
      </c>
      <c r="D434" s="191" t="s">
        <v>165</v>
      </c>
      <c r="E434" s="192" t="s">
        <v>922</v>
      </c>
      <c r="F434" s="193" t="s">
        <v>923</v>
      </c>
      <c r="G434" s="194" t="s">
        <v>880</v>
      </c>
      <c r="H434" s="195">
        <v>1</v>
      </c>
      <c r="I434" s="196"/>
      <c r="J434" s="197">
        <f t="shared" si="10"/>
        <v>0</v>
      </c>
      <c r="K434" s="193" t="s">
        <v>23</v>
      </c>
      <c r="L434" s="59"/>
      <c r="M434" s="198" t="s">
        <v>23</v>
      </c>
      <c r="N434" s="199" t="s">
        <v>46</v>
      </c>
      <c r="O434" s="40"/>
      <c r="P434" s="200">
        <f t="shared" si="11"/>
        <v>0</v>
      </c>
      <c r="Q434" s="200">
        <v>6.7</v>
      </c>
      <c r="R434" s="200">
        <f t="shared" si="12"/>
        <v>6.7</v>
      </c>
      <c r="S434" s="200">
        <v>0</v>
      </c>
      <c r="T434" s="201">
        <f t="shared" si="13"/>
        <v>0</v>
      </c>
      <c r="AR434" s="22" t="s">
        <v>164</v>
      </c>
      <c r="AT434" s="22" t="s">
        <v>165</v>
      </c>
      <c r="AU434" s="22" t="s">
        <v>84</v>
      </c>
      <c r="AY434" s="22" t="s">
        <v>162</v>
      </c>
      <c r="BE434" s="202">
        <f t="shared" si="14"/>
        <v>0</v>
      </c>
      <c r="BF434" s="202">
        <f t="shared" si="15"/>
        <v>0</v>
      </c>
      <c r="BG434" s="202">
        <f t="shared" si="16"/>
        <v>0</v>
      </c>
      <c r="BH434" s="202">
        <f t="shared" si="17"/>
        <v>0</v>
      </c>
      <c r="BI434" s="202">
        <f t="shared" si="18"/>
        <v>0</v>
      </c>
      <c r="BJ434" s="22" t="s">
        <v>10</v>
      </c>
      <c r="BK434" s="202">
        <f t="shared" si="19"/>
        <v>0</v>
      </c>
      <c r="BL434" s="22" t="s">
        <v>164</v>
      </c>
      <c r="BM434" s="22" t="s">
        <v>924</v>
      </c>
    </row>
    <row r="435" spans="2:65" s="1" customFormat="1" ht="22.5" customHeight="1">
      <c r="B435" s="39"/>
      <c r="C435" s="191" t="s">
        <v>925</v>
      </c>
      <c r="D435" s="191" t="s">
        <v>165</v>
      </c>
      <c r="E435" s="192" t="s">
        <v>926</v>
      </c>
      <c r="F435" s="193" t="s">
        <v>927</v>
      </c>
      <c r="G435" s="194" t="s">
        <v>254</v>
      </c>
      <c r="H435" s="195">
        <v>4.8600000000000003</v>
      </c>
      <c r="I435" s="196"/>
      <c r="J435" s="197">
        <f t="shared" si="10"/>
        <v>0</v>
      </c>
      <c r="K435" s="193" t="s">
        <v>23</v>
      </c>
      <c r="L435" s="59"/>
      <c r="M435" s="198" t="s">
        <v>23</v>
      </c>
      <c r="N435" s="199" t="s">
        <v>46</v>
      </c>
      <c r="O435" s="40"/>
      <c r="P435" s="200">
        <f t="shared" si="11"/>
        <v>0</v>
      </c>
      <c r="Q435" s="200">
        <v>0</v>
      </c>
      <c r="R435" s="200">
        <f t="shared" si="12"/>
        <v>0</v>
      </c>
      <c r="S435" s="200">
        <v>0</v>
      </c>
      <c r="T435" s="201">
        <f t="shared" si="13"/>
        <v>0</v>
      </c>
      <c r="AR435" s="22" t="s">
        <v>164</v>
      </c>
      <c r="AT435" s="22" t="s">
        <v>165</v>
      </c>
      <c r="AU435" s="22" t="s">
        <v>84</v>
      </c>
      <c r="AY435" s="22" t="s">
        <v>162</v>
      </c>
      <c r="BE435" s="202">
        <f t="shared" si="14"/>
        <v>0</v>
      </c>
      <c r="BF435" s="202">
        <f t="shared" si="15"/>
        <v>0</v>
      </c>
      <c r="BG435" s="202">
        <f t="shared" si="16"/>
        <v>0</v>
      </c>
      <c r="BH435" s="202">
        <f t="shared" si="17"/>
        <v>0</v>
      </c>
      <c r="BI435" s="202">
        <f t="shared" si="18"/>
        <v>0</v>
      </c>
      <c r="BJ435" s="22" t="s">
        <v>10</v>
      </c>
      <c r="BK435" s="202">
        <f t="shared" si="19"/>
        <v>0</v>
      </c>
      <c r="BL435" s="22" t="s">
        <v>164</v>
      </c>
      <c r="BM435" s="22" t="s">
        <v>928</v>
      </c>
    </row>
    <row r="436" spans="2:65" s="11" customFormat="1" ht="13.5">
      <c r="B436" s="203"/>
      <c r="C436" s="204"/>
      <c r="D436" s="215" t="s">
        <v>171</v>
      </c>
      <c r="E436" s="216" t="s">
        <v>23</v>
      </c>
      <c r="F436" s="217" t="s">
        <v>929</v>
      </c>
      <c r="G436" s="204"/>
      <c r="H436" s="218">
        <v>2.16</v>
      </c>
      <c r="I436" s="209"/>
      <c r="J436" s="204"/>
      <c r="K436" s="204"/>
      <c r="L436" s="210"/>
      <c r="M436" s="211"/>
      <c r="N436" s="212"/>
      <c r="O436" s="212"/>
      <c r="P436" s="212"/>
      <c r="Q436" s="212"/>
      <c r="R436" s="212"/>
      <c r="S436" s="212"/>
      <c r="T436" s="213"/>
      <c r="AT436" s="214" t="s">
        <v>171</v>
      </c>
      <c r="AU436" s="214" t="s">
        <v>84</v>
      </c>
      <c r="AV436" s="11" t="s">
        <v>84</v>
      </c>
      <c r="AW436" s="11" t="s">
        <v>37</v>
      </c>
      <c r="AX436" s="11" t="s">
        <v>75</v>
      </c>
      <c r="AY436" s="214" t="s">
        <v>162</v>
      </c>
    </row>
    <row r="437" spans="2:65" s="11" customFormat="1" ht="13.5">
      <c r="B437" s="203"/>
      <c r="C437" s="204"/>
      <c r="D437" s="215" t="s">
        <v>171</v>
      </c>
      <c r="E437" s="216" t="s">
        <v>23</v>
      </c>
      <c r="F437" s="217" t="s">
        <v>930</v>
      </c>
      <c r="G437" s="204"/>
      <c r="H437" s="218">
        <v>2.7</v>
      </c>
      <c r="I437" s="209"/>
      <c r="J437" s="204"/>
      <c r="K437" s="204"/>
      <c r="L437" s="210"/>
      <c r="M437" s="211"/>
      <c r="N437" s="212"/>
      <c r="O437" s="212"/>
      <c r="P437" s="212"/>
      <c r="Q437" s="212"/>
      <c r="R437" s="212"/>
      <c r="S437" s="212"/>
      <c r="T437" s="213"/>
      <c r="AT437" s="214" t="s">
        <v>171</v>
      </c>
      <c r="AU437" s="214" t="s">
        <v>84</v>
      </c>
      <c r="AV437" s="11" t="s">
        <v>84</v>
      </c>
      <c r="AW437" s="11" t="s">
        <v>37</v>
      </c>
      <c r="AX437" s="11" t="s">
        <v>75</v>
      </c>
      <c r="AY437" s="214" t="s">
        <v>162</v>
      </c>
    </row>
    <row r="438" spans="2:65" s="10" customFormat="1" ht="29.85" customHeight="1">
      <c r="B438" s="174"/>
      <c r="C438" s="175"/>
      <c r="D438" s="188" t="s">
        <v>74</v>
      </c>
      <c r="E438" s="189" t="s">
        <v>207</v>
      </c>
      <c r="F438" s="189" t="s">
        <v>931</v>
      </c>
      <c r="G438" s="175"/>
      <c r="H438" s="175"/>
      <c r="I438" s="178"/>
      <c r="J438" s="190">
        <f>BK438</f>
        <v>0</v>
      </c>
      <c r="K438" s="175"/>
      <c r="L438" s="180"/>
      <c r="M438" s="181"/>
      <c r="N438" s="182"/>
      <c r="O438" s="182"/>
      <c r="P438" s="183">
        <f>SUM(P439:P446)</f>
        <v>0</v>
      </c>
      <c r="Q438" s="182"/>
      <c r="R438" s="183">
        <f>SUM(R439:R446)</f>
        <v>27.141424920000002</v>
      </c>
      <c r="S438" s="182"/>
      <c r="T438" s="184">
        <f>SUM(T439:T446)</f>
        <v>0</v>
      </c>
      <c r="AR438" s="185" t="s">
        <v>164</v>
      </c>
      <c r="AT438" s="186" t="s">
        <v>74</v>
      </c>
      <c r="AU438" s="186" t="s">
        <v>10</v>
      </c>
      <c r="AY438" s="185" t="s">
        <v>162</v>
      </c>
      <c r="BK438" s="187">
        <f>SUM(BK439:BK446)</f>
        <v>0</v>
      </c>
    </row>
    <row r="439" spans="2:65" s="1" customFormat="1" ht="31.5" customHeight="1">
      <c r="B439" s="39"/>
      <c r="C439" s="191" t="s">
        <v>932</v>
      </c>
      <c r="D439" s="191" t="s">
        <v>165</v>
      </c>
      <c r="E439" s="192" t="s">
        <v>933</v>
      </c>
      <c r="F439" s="193" t="s">
        <v>934</v>
      </c>
      <c r="G439" s="194" t="s">
        <v>254</v>
      </c>
      <c r="H439" s="195">
        <v>49.451000000000001</v>
      </c>
      <c r="I439" s="196"/>
      <c r="J439" s="197">
        <f>ROUND(I439*H439,0)</f>
        <v>0</v>
      </c>
      <c r="K439" s="193" t="s">
        <v>169</v>
      </c>
      <c r="L439" s="59"/>
      <c r="M439" s="198" t="s">
        <v>23</v>
      </c>
      <c r="N439" s="199" t="s">
        <v>46</v>
      </c>
      <c r="O439" s="40"/>
      <c r="P439" s="200">
        <f>O439*H439</f>
        <v>0</v>
      </c>
      <c r="Q439" s="200">
        <v>0.10100000000000001</v>
      </c>
      <c r="R439" s="200">
        <f>Q439*H439</f>
        <v>4.9945510000000004</v>
      </c>
      <c r="S439" s="200">
        <v>0</v>
      </c>
      <c r="T439" s="201">
        <f>S439*H439</f>
        <v>0</v>
      </c>
      <c r="AR439" s="22" t="s">
        <v>164</v>
      </c>
      <c r="AT439" s="22" t="s">
        <v>165</v>
      </c>
      <c r="AU439" s="22" t="s">
        <v>84</v>
      </c>
      <c r="AY439" s="22" t="s">
        <v>162</v>
      </c>
      <c r="BE439" s="202">
        <f>IF(N439="základní",J439,0)</f>
        <v>0</v>
      </c>
      <c r="BF439" s="202">
        <f>IF(N439="snížená",J439,0)</f>
        <v>0</v>
      </c>
      <c r="BG439" s="202">
        <f>IF(N439="zákl. přenesená",J439,0)</f>
        <v>0</v>
      </c>
      <c r="BH439" s="202">
        <f>IF(N439="sníž. přenesená",J439,0)</f>
        <v>0</v>
      </c>
      <c r="BI439" s="202">
        <f>IF(N439="nulová",J439,0)</f>
        <v>0</v>
      </c>
      <c r="BJ439" s="22" t="s">
        <v>10</v>
      </c>
      <c r="BK439" s="202">
        <f>ROUND(I439*H439,0)</f>
        <v>0</v>
      </c>
      <c r="BL439" s="22" t="s">
        <v>164</v>
      </c>
      <c r="BM439" s="22" t="s">
        <v>935</v>
      </c>
    </row>
    <row r="440" spans="2:65" s="11" customFormat="1" ht="13.5">
      <c r="B440" s="203"/>
      <c r="C440" s="204"/>
      <c r="D440" s="215" t="s">
        <v>171</v>
      </c>
      <c r="E440" s="216" t="s">
        <v>936</v>
      </c>
      <c r="F440" s="217" t="s">
        <v>257</v>
      </c>
      <c r="G440" s="204"/>
      <c r="H440" s="218">
        <v>35.46</v>
      </c>
      <c r="I440" s="209"/>
      <c r="J440" s="204"/>
      <c r="K440" s="204"/>
      <c r="L440" s="210"/>
      <c r="M440" s="211"/>
      <c r="N440" s="212"/>
      <c r="O440" s="212"/>
      <c r="P440" s="212"/>
      <c r="Q440" s="212"/>
      <c r="R440" s="212"/>
      <c r="S440" s="212"/>
      <c r="T440" s="213"/>
      <c r="AT440" s="214" t="s">
        <v>171</v>
      </c>
      <c r="AU440" s="214" t="s">
        <v>84</v>
      </c>
      <c r="AV440" s="11" t="s">
        <v>84</v>
      </c>
      <c r="AW440" s="11" t="s">
        <v>37</v>
      </c>
      <c r="AX440" s="11" t="s">
        <v>75</v>
      </c>
      <c r="AY440" s="214" t="s">
        <v>162</v>
      </c>
    </row>
    <row r="441" spans="2:65" s="11" customFormat="1" ht="13.5">
      <c r="B441" s="203"/>
      <c r="C441" s="204"/>
      <c r="D441" s="205" t="s">
        <v>171</v>
      </c>
      <c r="E441" s="206" t="s">
        <v>937</v>
      </c>
      <c r="F441" s="207" t="s">
        <v>259</v>
      </c>
      <c r="G441" s="204"/>
      <c r="H441" s="208">
        <v>13.991</v>
      </c>
      <c r="I441" s="209"/>
      <c r="J441" s="204"/>
      <c r="K441" s="204"/>
      <c r="L441" s="210"/>
      <c r="M441" s="211"/>
      <c r="N441" s="212"/>
      <c r="O441" s="212"/>
      <c r="P441" s="212"/>
      <c r="Q441" s="212"/>
      <c r="R441" s="212"/>
      <c r="S441" s="212"/>
      <c r="T441" s="213"/>
      <c r="AT441" s="214" t="s">
        <v>171</v>
      </c>
      <c r="AU441" s="214" t="s">
        <v>84</v>
      </c>
      <c r="AV441" s="11" t="s">
        <v>84</v>
      </c>
      <c r="AW441" s="11" t="s">
        <v>37</v>
      </c>
      <c r="AX441" s="11" t="s">
        <v>75</v>
      </c>
      <c r="AY441" s="214" t="s">
        <v>162</v>
      </c>
    </row>
    <row r="442" spans="2:65" s="1" customFormat="1" ht="31.5" customHeight="1">
      <c r="B442" s="39"/>
      <c r="C442" s="191" t="s">
        <v>938</v>
      </c>
      <c r="D442" s="191" t="s">
        <v>165</v>
      </c>
      <c r="E442" s="192" t="s">
        <v>939</v>
      </c>
      <c r="F442" s="193" t="s">
        <v>940</v>
      </c>
      <c r="G442" s="194" t="s">
        <v>254</v>
      </c>
      <c r="H442" s="195">
        <v>38.96</v>
      </c>
      <c r="I442" s="196"/>
      <c r="J442" s="197">
        <f>ROUND(I442*H442,0)</f>
        <v>0</v>
      </c>
      <c r="K442" s="193" t="s">
        <v>169</v>
      </c>
      <c r="L442" s="59"/>
      <c r="M442" s="198" t="s">
        <v>23</v>
      </c>
      <c r="N442" s="199" t="s">
        <v>46</v>
      </c>
      <c r="O442" s="40"/>
      <c r="P442" s="200">
        <f>O442*H442</f>
        <v>0</v>
      </c>
      <c r="Q442" s="200">
        <v>0.14610000000000001</v>
      </c>
      <c r="R442" s="200">
        <f>Q442*H442</f>
        <v>5.692056</v>
      </c>
      <c r="S442" s="200">
        <v>0</v>
      </c>
      <c r="T442" s="201">
        <f>S442*H442</f>
        <v>0</v>
      </c>
      <c r="AR442" s="22" t="s">
        <v>164</v>
      </c>
      <c r="AT442" s="22" t="s">
        <v>165</v>
      </c>
      <c r="AU442" s="22" t="s">
        <v>84</v>
      </c>
      <c r="AY442" s="22" t="s">
        <v>162</v>
      </c>
      <c r="BE442" s="202">
        <f>IF(N442="základní",J442,0)</f>
        <v>0</v>
      </c>
      <c r="BF442" s="202">
        <f>IF(N442="snížená",J442,0)</f>
        <v>0</v>
      </c>
      <c r="BG442" s="202">
        <f>IF(N442="zákl. přenesená",J442,0)</f>
        <v>0</v>
      </c>
      <c r="BH442" s="202">
        <f>IF(N442="sníž. přenesená",J442,0)</f>
        <v>0</v>
      </c>
      <c r="BI442" s="202">
        <f>IF(N442="nulová",J442,0)</f>
        <v>0</v>
      </c>
      <c r="BJ442" s="22" t="s">
        <v>10</v>
      </c>
      <c r="BK442" s="202">
        <f>ROUND(I442*H442,0)</f>
        <v>0</v>
      </c>
      <c r="BL442" s="22" t="s">
        <v>164</v>
      </c>
      <c r="BM442" s="22" t="s">
        <v>941</v>
      </c>
    </row>
    <row r="443" spans="2:65" s="11" customFormat="1" ht="13.5">
      <c r="B443" s="203"/>
      <c r="C443" s="204"/>
      <c r="D443" s="205" t="s">
        <v>171</v>
      </c>
      <c r="E443" s="206" t="s">
        <v>942</v>
      </c>
      <c r="F443" s="207" t="s">
        <v>943</v>
      </c>
      <c r="G443" s="204"/>
      <c r="H443" s="208">
        <v>38.96</v>
      </c>
      <c r="I443" s="209"/>
      <c r="J443" s="204"/>
      <c r="K443" s="204"/>
      <c r="L443" s="210"/>
      <c r="M443" s="211"/>
      <c r="N443" s="212"/>
      <c r="O443" s="212"/>
      <c r="P443" s="212"/>
      <c r="Q443" s="212"/>
      <c r="R443" s="212"/>
      <c r="S443" s="212"/>
      <c r="T443" s="213"/>
      <c r="AT443" s="214" t="s">
        <v>171</v>
      </c>
      <c r="AU443" s="214" t="s">
        <v>84</v>
      </c>
      <c r="AV443" s="11" t="s">
        <v>84</v>
      </c>
      <c r="AW443" s="11" t="s">
        <v>37</v>
      </c>
      <c r="AX443" s="11" t="s">
        <v>75</v>
      </c>
      <c r="AY443" s="214" t="s">
        <v>162</v>
      </c>
    </row>
    <row r="444" spans="2:65" s="1" customFormat="1" ht="31.5" customHeight="1">
      <c r="B444" s="39"/>
      <c r="C444" s="191" t="s">
        <v>944</v>
      </c>
      <c r="D444" s="191" t="s">
        <v>165</v>
      </c>
      <c r="E444" s="192" t="s">
        <v>945</v>
      </c>
      <c r="F444" s="193" t="s">
        <v>946</v>
      </c>
      <c r="G444" s="194" t="s">
        <v>254</v>
      </c>
      <c r="H444" s="195">
        <v>49.451000000000001</v>
      </c>
      <c r="I444" s="196"/>
      <c r="J444" s="197">
        <f>ROUND(I444*H444,0)</f>
        <v>0</v>
      </c>
      <c r="K444" s="193" t="s">
        <v>169</v>
      </c>
      <c r="L444" s="59"/>
      <c r="M444" s="198" t="s">
        <v>23</v>
      </c>
      <c r="N444" s="199" t="s">
        <v>46</v>
      </c>
      <c r="O444" s="40"/>
      <c r="P444" s="200">
        <f>O444*H444</f>
        <v>0</v>
      </c>
      <c r="Q444" s="200">
        <v>0.16192000000000001</v>
      </c>
      <c r="R444" s="200">
        <f>Q444*H444</f>
        <v>8.0071059200000008</v>
      </c>
      <c r="S444" s="200">
        <v>0</v>
      </c>
      <c r="T444" s="201">
        <f>S444*H444</f>
        <v>0</v>
      </c>
      <c r="AR444" s="22" t="s">
        <v>164</v>
      </c>
      <c r="AT444" s="22" t="s">
        <v>165</v>
      </c>
      <c r="AU444" s="22" t="s">
        <v>84</v>
      </c>
      <c r="AY444" s="22" t="s">
        <v>162</v>
      </c>
      <c r="BE444" s="202">
        <f>IF(N444="základní",J444,0)</f>
        <v>0</v>
      </c>
      <c r="BF444" s="202">
        <f>IF(N444="snížená",J444,0)</f>
        <v>0</v>
      </c>
      <c r="BG444" s="202">
        <f>IF(N444="zákl. přenesená",J444,0)</f>
        <v>0</v>
      </c>
      <c r="BH444" s="202">
        <f>IF(N444="sníž. přenesená",J444,0)</f>
        <v>0</v>
      </c>
      <c r="BI444" s="202">
        <f>IF(N444="nulová",J444,0)</f>
        <v>0</v>
      </c>
      <c r="BJ444" s="22" t="s">
        <v>10</v>
      </c>
      <c r="BK444" s="202">
        <f>ROUND(I444*H444,0)</f>
        <v>0</v>
      </c>
      <c r="BL444" s="22" t="s">
        <v>164</v>
      </c>
      <c r="BM444" s="22" t="s">
        <v>947</v>
      </c>
    </row>
    <row r="445" spans="2:65" s="1" customFormat="1" ht="22.5" customHeight="1">
      <c r="B445" s="39"/>
      <c r="C445" s="191" t="s">
        <v>948</v>
      </c>
      <c r="D445" s="191" t="s">
        <v>165</v>
      </c>
      <c r="E445" s="192" t="s">
        <v>949</v>
      </c>
      <c r="F445" s="193" t="s">
        <v>950</v>
      </c>
      <c r="G445" s="194" t="s">
        <v>654</v>
      </c>
      <c r="H445" s="195">
        <v>92.831999999999994</v>
      </c>
      <c r="I445" s="196"/>
      <c r="J445" s="197">
        <f>ROUND(I445*H445,0)</f>
        <v>0</v>
      </c>
      <c r="K445" s="193" t="s">
        <v>951</v>
      </c>
      <c r="L445" s="59"/>
      <c r="M445" s="198" t="s">
        <v>23</v>
      </c>
      <c r="N445" s="199" t="s">
        <v>46</v>
      </c>
      <c r="O445" s="40"/>
      <c r="P445" s="200">
        <f>O445*H445</f>
        <v>0</v>
      </c>
      <c r="Q445" s="200">
        <v>9.0999999999999998E-2</v>
      </c>
      <c r="R445" s="200">
        <f>Q445*H445</f>
        <v>8.4477119999999992</v>
      </c>
      <c r="S445" s="200">
        <v>0</v>
      </c>
      <c r="T445" s="201">
        <f>S445*H445</f>
        <v>0</v>
      </c>
      <c r="AR445" s="22" t="s">
        <v>164</v>
      </c>
      <c r="AT445" s="22" t="s">
        <v>165</v>
      </c>
      <c r="AU445" s="22" t="s">
        <v>84</v>
      </c>
      <c r="AY445" s="22" t="s">
        <v>162</v>
      </c>
      <c r="BE445" s="202">
        <f>IF(N445="základní",J445,0)</f>
        <v>0</v>
      </c>
      <c r="BF445" s="202">
        <f>IF(N445="snížená",J445,0)</f>
        <v>0</v>
      </c>
      <c r="BG445" s="202">
        <f>IF(N445="zákl. přenesená",J445,0)</f>
        <v>0</v>
      </c>
      <c r="BH445" s="202">
        <f>IF(N445="sníž. přenesená",J445,0)</f>
        <v>0</v>
      </c>
      <c r="BI445" s="202">
        <f>IF(N445="nulová",J445,0)</f>
        <v>0</v>
      </c>
      <c r="BJ445" s="22" t="s">
        <v>10</v>
      </c>
      <c r="BK445" s="202">
        <f>ROUND(I445*H445,0)</f>
        <v>0</v>
      </c>
      <c r="BL445" s="22" t="s">
        <v>164</v>
      </c>
      <c r="BM445" s="22" t="s">
        <v>952</v>
      </c>
    </row>
    <row r="446" spans="2:65" s="11" customFormat="1" ht="13.5">
      <c r="B446" s="203"/>
      <c r="C446" s="204"/>
      <c r="D446" s="215" t="s">
        <v>171</v>
      </c>
      <c r="E446" s="216" t="s">
        <v>953</v>
      </c>
      <c r="F446" s="217" t="s">
        <v>954</v>
      </c>
      <c r="G446" s="204"/>
      <c r="H446" s="218">
        <v>92.831999999999994</v>
      </c>
      <c r="I446" s="209"/>
      <c r="J446" s="204"/>
      <c r="K446" s="204"/>
      <c r="L446" s="210"/>
      <c r="M446" s="211"/>
      <c r="N446" s="212"/>
      <c r="O446" s="212"/>
      <c r="P446" s="212"/>
      <c r="Q446" s="212"/>
      <c r="R446" s="212"/>
      <c r="S446" s="212"/>
      <c r="T446" s="213"/>
      <c r="AT446" s="214" t="s">
        <v>171</v>
      </c>
      <c r="AU446" s="214" t="s">
        <v>84</v>
      </c>
      <c r="AV446" s="11" t="s">
        <v>84</v>
      </c>
      <c r="AW446" s="11" t="s">
        <v>37</v>
      </c>
      <c r="AX446" s="11" t="s">
        <v>75</v>
      </c>
      <c r="AY446" s="214" t="s">
        <v>162</v>
      </c>
    </row>
    <row r="447" spans="2:65" s="10" customFormat="1" ht="29.85" customHeight="1">
      <c r="B447" s="174"/>
      <c r="C447" s="175"/>
      <c r="D447" s="188" t="s">
        <v>74</v>
      </c>
      <c r="E447" s="189" t="s">
        <v>618</v>
      </c>
      <c r="F447" s="189" t="s">
        <v>955</v>
      </c>
      <c r="G447" s="175"/>
      <c r="H447" s="175"/>
      <c r="I447" s="178"/>
      <c r="J447" s="190">
        <f>BK447</f>
        <v>0</v>
      </c>
      <c r="K447" s="175"/>
      <c r="L447" s="180"/>
      <c r="M447" s="181"/>
      <c r="N447" s="182"/>
      <c r="O447" s="182"/>
      <c r="P447" s="183">
        <f>SUM(P448:P495)</f>
        <v>0</v>
      </c>
      <c r="Q447" s="182"/>
      <c r="R447" s="183">
        <f>SUM(R448:R495)</f>
        <v>30.345087859999992</v>
      </c>
      <c r="S447" s="182"/>
      <c r="T447" s="184">
        <f>SUM(T448:T495)</f>
        <v>0</v>
      </c>
      <c r="AR447" s="185" t="s">
        <v>164</v>
      </c>
      <c r="AT447" s="186" t="s">
        <v>74</v>
      </c>
      <c r="AU447" s="186" t="s">
        <v>10</v>
      </c>
      <c r="AY447" s="185" t="s">
        <v>162</v>
      </c>
      <c r="BK447" s="187">
        <f>SUM(BK448:BK495)</f>
        <v>0</v>
      </c>
    </row>
    <row r="448" spans="2:65" s="1" customFormat="1" ht="31.5" customHeight="1">
      <c r="B448" s="39"/>
      <c r="C448" s="191" t="s">
        <v>956</v>
      </c>
      <c r="D448" s="191" t="s">
        <v>165</v>
      </c>
      <c r="E448" s="192" t="s">
        <v>957</v>
      </c>
      <c r="F448" s="193" t="s">
        <v>958</v>
      </c>
      <c r="G448" s="194" t="s">
        <v>254</v>
      </c>
      <c r="H448" s="195">
        <v>12.15</v>
      </c>
      <c r="I448" s="196"/>
      <c r="J448" s="197">
        <f>ROUND(I448*H448,0)</f>
        <v>0</v>
      </c>
      <c r="K448" s="193" t="s">
        <v>169</v>
      </c>
      <c r="L448" s="59"/>
      <c r="M448" s="198" t="s">
        <v>23</v>
      </c>
      <c r="N448" s="199" t="s">
        <v>46</v>
      </c>
      <c r="O448" s="40"/>
      <c r="P448" s="200">
        <f>O448*H448</f>
        <v>0</v>
      </c>
      <c r="Q448" s="200">
        <v>1.6279999999999999E-2</v>
      </c>
      <c r="R448" s="200">
        <f>Q448*H448</f>
        <v>0.19780200000000001</v>
      </c>
      <c r="S448" s="200">
        <v>0</v>
      </c>
      <c r="T448" s="201">
        <f>S448*H448</f>
        <v>0</v>
      </c>
      <c r="AR448" s="22" t="s">
        <v>164</v>
      </c>
      <c r="AT448" s="22" t="s">
        <v>165</v>
      </c>
      <c r="AU448" s="22" t="s">
        <v>84</v>
      </c>
      <c r="AY448" s="22" t="s">
        <v>162</v>
      </c>
      <c r="BE448" s="202">
        <f>IF(N448="základní",J448,0)</f>
        <v>0</v>
      </c>
      <c r="BF448" s="202">
        <f>IF(N448="snížená",J448,0)</f>
        <v>0</v>
      </c>
      <c r="BG448" s="202">
        <f>IF(N448="zákl. přenesená",J448,0)</f>
        <v>0</v>
      </c>
      <c r="BH448" s="202">
        <f>IF(N448="sníž. přenesená",J448,0)</f>
        <v>0</v>
      </c>
      <c r="BI448" s="202">
        <f>IF(N448="nulová",J448,0)</f>
        <v>0</v>
      </c>
      <c r="BJ448" s="22" t="s">
        <v>10</v>
      </c>
      <c r="BK448" s="202">
        <f>ROUND(I448*H448,0)</f>
        <v>0</v>
      </c>
      <c r="BL448" s="22" t="s">
        <v>164</v>
      </c>
      <c r="BM448" s="22" t="s">
        <v>959</v>
      </c>
    </row>
    <row r="449" spans="2:65" s="11" customFormat="1" ht="13.5">
      <c r="B449" s="203"/>
      <c r="C449" s="204"/>
      <c r="D449" s="205" t="s">
        <v>171</v>
      </c>
      <c r="E449" s="206" t="s">
        <v>960</v>
      </c>
      <c r="F449" s="207" t="s">
        <v>961</v>
      </c>
      <c r="G449" s="204"/>
      <c r="H449" s="208">
        <v>12.15</v>
      </c>
      <c r="I449" s="209"/>
      <c r="J449" s="204"/>
      <c r="K449" s="204"/>
      <c r="L449" s="210"/>
      <c r="M449" s="211"/>
      <c r="N449" s="212"/>
      <c r="O449" s="212"/>
      <c r="P449" s="212"/>
      <c r="Q449" s="212"/>
      <c r="R449" s="212"/>
      <c r="S449" s="212"/>
      <c r="T449" s="213"/>
      <c r="AT449" s="214" t="s">
        <v>171</v>
      </c>
      <c r="AU449" s="214" t="s">
        <v>84</v>
      </c>
      <c r="AV449" s="11" t="s">
        <v>84</v>
      </c>
      <c r="AW449" s="11" t="s">
        <v>37</v>
      </c>
      <c r="AX449" s="11" t="s">
        <v>75</v>
      </c>
      <c r="AY449" s="214" t="s">
        <v>162</v>
      </c>
    </row>
    <row r="450" spans="2:65" s="1" customFormat="1" ht="22.5" customHeight="1">
      <c r="B450" s="39"/>
      <c r="C450" s="191" t="s">
        <v>962</v>
      </c>
      <c r="D450" s="191" t="s">
        <v>165</v>
      </c>
      <c r="E450" s="192" t="s">
        <v>963</v>
      </c>
      <c r="F450" s="193" t="s">
        <v>964</v>
      </c>
      <c r="G450" s="194" t="s">
        <v>412</v>
      </c>
      <c r="H450" s="195">
        <v>1</v>
      </c>
      <c r="I450" s="196"/>
      <c r="J450" s="197">
        <f>ROUND(I450*H450,0)</f>
        <v>0</v>
      </c>
      <c r="K450" s="193" t="s">
        <v>169</v>
      </c>
      <c r="L450" s="59"/>
      <c r="M450" s="198" t="s">
        <v>23</v>
      </c>
      <c r="N450" s="199" t="s">
        <v>46</v>
      </c>
      <c r="O450" s="40"/>
      <c r="P450" s="200">
        <f>O450*H450</f>
        <v>0</v>
      </c>
      <c r="Q450" s="200">
        <v>1.0200000000000001E-2</v>
      </c>
      <c r="R450" s="200">
        <f>Q450*H450</f>
        <v>1.0200000000000001E-2</v>
      </c>
      <c r="S450" s="200">
        <v>0</v>
      </c>
      <c r="T450" s="201">
        <f>S450*H450</f>
        <v>0</v>
      </c>
      <c r="AR450" s="22" t="s">
        <v>164</v>
      </c>
      <c r="AT450" s="22" t="s">
        <v>165</v>
      </c>
      <c r="AU450" s="22" t="s">
        <v>84</v>
      </c>
      <c r="AY450" s="22" t="s">
        <v>162</v>
      </c>
      <c r="BE450" s="202">
        <f>IF(N450="základní",J450,0)</f>
        <v>0</v>
      </c>
      <c r="BF450" s="202">
        <f>IF(N450="snížená",J450,0)</f>
        <v>0</v>
      </c>
      <c r="BG450" s="202">
        <f>IF(N450="zákl. přenesená",J450,0)</f>
        <v>0</v>
      </c>
      <c r="BH450" s="202">
        <f>IF(N450="sníž. přenesená",J450,0)</f>
        <v>0</v>
      </c>
      <c r="BI450" s="202">
        <f>IF(N450="nulová",J450,0)</f>
        <v>0</v>
      </c>
      <c r="BJ450" s="22" t="s">
        <v>10</v>
      </c>
      <c r="BK450" s="202">
        <f>ROUND(I450*H450,0)</f>
        <v>0</v>
      </c>
      <c r="BL450" s="22" t="s">
        <v>164</v>
      </c>
      <c r="BM450" s="22" t="s">
        <v>965</v>
      </c>
    </row>
    <row r="451" spans="2:65" s="11" customFormat="1" ht="13.5">
      <c r="B451" s="203"/>
      <c r="C451" s="204"/>
      <c r="D451" s="205" t="s">
        <v>171</v>
      </c>
      <c r="E451" s="206" t="s">
        <v>966</v>
      </c>
      <c r="F451" s="207" t="s">
        <v>967</v>
      </c>
      <c r="G451" s="204"/>
      <c r="H451" s="208">
        <v>1</v>
      </c>
      <c r="I451" s="209"/>
      <c r="J451" s="204"/>
      <c r="K451" s="204"/>
      <c r="L451" s="210"/>
      <c r="M451" s="211"/>
      <c r="N451" s="212"/>
      <c r="O451" s="212"/>
      <c r="P451" s="212"/>
      <c r="Q451" s="212"/>
      <c r="R451" s="212"/>
      <c r="S451" s="212"/>
      <c r="T451" s="213"/>
      <c r="AT451" s="214" t="s">
        <v>171</v>
      </c>
      <c r="AU451" s="214" t="s">
        <v>84</v>
      </c>
      <c r="AV451" s="11" t="s">
        <v>84</v>
      </c>
      <c r="AW451" s="11" t="s">
        <v>37</v>
      </c>
      <c r="AX451" s="11" t="s">
        <v>75</v>
      </c>
      <c r="AY451" s="214" t="s">
        <v>162</v>
      </c>
    </row>
    <row r="452" spans="2:65" s="1" customFormat="1" ht="22.5" customHeight="1">
      <c r="B452" s="39"/>
      <c r="C452" s="191" t="s">
        <v>968</v>
      </c>
      <c r="D452" s="191" t="s">
        <v>165</v>
      </c>
      <c r="E452" s="192" t="s">
        <v>969</v>
      </c>
      <c r="F452" s="193" t="s">
        <v>970</v>
      </c>
      <c r="G452" s="194" t="s">
        <v>254</v>
      </c>
      <c r="H452" s="195">
        <v>242.36799999999999</v>
      </c>
      <c r="I452" s="196"/>
      <c r="J452" s="197">
        <f>ROUND(I452*H452,0)</f>
        <v>0</v>
      </c>
      <c r="K452" s="193" t="s">
        <v>169</v>
      </c>
      <c r="L452" s="59"/>
      <c r="M452" s="198" t="s">
        <v>23</v>
      </c>
      <c r="N452" s="199" t="s">
        <v>46</v>
      </c>
      <c r="O452" s="40"/>
      <c r="P452" s="200">
        <f>O452*H452</f>
        <v>0</v>
      </c>
      <c r="Q452" s="200">
        <v>1.32E-2</v>
      </c>
      <c r="R452" s="200">
        <f>Q452*H452</f>
        <v>3.1992575999999997</v>
      </c>
      <c r="S452" s="200">
        <v>0</v>
      </c>
      <c r="T452" s="201">
        <f>S452*H452</f>
        <v>0</v>
      </c>
      <c r="AR452" s="22" t="s">
        <v>164</v>
      </c>
      <c r="AT452" s="22" t="s">
        <v>165</v>
      </c>
      <c r="AU452" s="22" t="s">
        <v>84</v>
      </c>
      <c r="AY452" s="22" t="s">
        <v>162</v>
      </c>
      <c r="BE452" s="202">
        <f>IF(N452="základní",J452,0)</f>
        <v>0</v>
      </c>
      <c r="BF452" s="202">
        <f>IF(N452="snížená",J452,0)</f>
        <v>0</v>
      </c>
      <c r="BG452" s="202">
        <f>IF(N452="zákl. přenesená",J452,0)</f>
        <v>0</v>
      </c>
      <c r="BH452" s="202">
        <f>IF(N452="sníž. přenesená",J452,0)</f>
        <v>0</v>
      </c>
      <c r="BI452" s="202">
        <f>IF(N452="nulová",J452,0)</f>
        <v>0</v>
      </c>
      <c r="BJ452" s="22" t="s">
        <v>10</v>
      </c>
      <c r="BK452" s="202">
        <f>ROUND(I452*H452,0)</f>
        <v>0</v>
      </c>
      <c r="BL452" s="22" t="s">
        <v>164</v>
      </c>
      <c r="BM452" s="22" t="s">
        <v>971</v>
      </c>
    </row>
    <row r="453" spans="2:65" s="11" customFormat="1" ht="27">
      <c r="B453" s="203"/>
      <c r="C453" s="204"/>
      <c r="D453" s="215" t="s">
        <v>171</v>
      </c>
      <c r="E453" s="216" t="s">
        <v>972</v>
      </c>
      <c r="F453" s="217" t="s">
        <v>973</v>
      </c>
      <c r="G453" s="204"/>
      <c r="H453" s="218">
        <v>31.367000000000001</v>
      </c>
      <c r="I453" s="209"/>
      <c r="J453" s="204"/>
      <c r="K453" s="204"/>
      <c r="L453" s="210"/>
      <c r="M453" s="211"/>
      <c r="N453" s="212"/>
      <c r="O453" s="212"/>
      <c r="P453" s="212"/>
      <c r="Q453" s="212"/>
      <c r="R453" s="212"/>
      <c r="S453" s="212"/>
      <c r="T453" s="213"/>
      <c r="AT453" s="214" t="s">
        <v>171</v>
      </c>
      <c r="AU453" s="214" t="s">
        <v>84</v>
      </c>
      <c r="AV453" s="11" t="s">
        <v>84</v>
      </c>
      <c r="AW453" s="11" t="s">
        <v>37</v>
      </c>
      <c r="AX453" s="11" t="s">
        <v>75</v>
      </c>
      <c r="AY453" s="214" t="s">
        <v>162</v>
      </c>
    </row>
    <row r="454" spans="2:65" s="11" customFormat="1" ht="13.5">
      <c r="B454" s="203"/>
      <c r="C454" s="204"/>
      <c r="D454" s="215" t="s">
        <v>171</v>
      </c>
      <c r="E454" s="216" t="s">
        <v>974</v>
      </c>
      <c r="F454" s="217" t="s">
        <v>975</v>
      </c>
      <c r="G454" s="204"/>
      <c r="H454" s="218">
        <v>4.6840000000000002</v>
      </c>
      <c r="I454" s="209"/>
      <c r="J454" s="204"/>
      <c r="K454" s="204"/>
      <c r="L454" s="210"/>
      <c r="M454" s="211"/>
      <c r="N454" s="212"/>
      <c r="O454" s="212"/>
      <c r="P454" s="212"/>
      <c r="Q454" s="212"/>
      <c r="R454" s="212"/>
      <c r="S454" s="212"/>
      <c r="T454" s="213"/>
      <c r="AT454" s="214" t="s">
        <v>171</v>
      </c>
      <c r="AU454" s="214" t="s">
        <v>84</v>
      </c>
      <c r="AV454" s="11" t="s">
        <v>84</v>
      </c>
      <c r="AW454" s="11" t="s">
        <v>37</v>
      </c>
      <c r="AX454" s="11" t="s">
        <v>75</v>
      </c>
      <c r="AY454" s="214" t="s">
        <v>162</v>
      </c>
    </row>
    <row r="455" spans="2:65" s="11" customFormat="1" ht="13.5">
      <c r="B455" s="203"/>
      <c r="C455" s="204"/>
      <c r="D455" s="215" t="s">
        <v>171</v>
      </c>
      <c r="E455" s="216" t="s">
        <v>976</v>
      </c>
      <c r="F455" s="217" t="s">
        <v>977</v>
      </c>
      <c r="G455" s="204"/>
      <c r="H455" s="218">
        <v>19.442</v>
      </c>
      <c r="I455" s="209"/>
      <c r="J455" s="204"/>
      <c r="K455" s="204"/>
      <c r="L455" s="210"/>
      <c r="M455" s="211"/>
      <c r="N455" s="212"/>
      <c r="O455" s="212"/>
      <c r="P455" s="212"/>
      <c r="Q455" s="212"/>
      <c r="R455" s="212"/>
      <c r="S455" s="212"/>
      <c r="T455" s="213"/>
      <c r="AT455" s="214" t="s">
        <v>171</v>
      </c>
      <c r="AU455" s="214" t="s">
        <v>84</v>
      </c>
      <c r="AV455" s="11" t="s">
        <v>84</v>
      </c>
      <c r="AW455" s="11" t="s">
        <v>37</v>
      </c>
      <c r="AX455" s="11" t="s">
        <v>75</v>
      </c>
      <c r="AY455" s="214" t="s">
        <v>162</v>
      </c>
    </row>
    <row r="456" spans="2:65" s="11" customFormat="1" ht="13.5">
      <c r="B456" s="203"/>
      <c r="C456" s="204"/>
      <c r="D456" s="215" t="s">
        <v>171</v>
      </c>
      <c r="E456" s="216" t="s">
        <v>978</v>
      </c>
      <c r="F456" s="217" t="s">
        <v>979</v>
      </c>
      <c r="G456" s="204"/>
      <c r="H456" s="218">
        <v>15.778</v>
      </c>
      <c r="I456" s="209"/>
      <c r="J456" s="204"/>
      <c r="K456" s="204"/>
      <c r="L456" s="210"/>
      <c r="M456" s="211"/>
      <c r="N456" s="212"/>
      <c r="O456" s="212"/>
      <c r="P456" s="212"/>
      <c r="Q456" s="212"/>
      <c r="R456" s="212"/>
      <c r="S456" s="212"/>
      <c r="T456" s="213"/>
      <c r="AT456" s="214" t="s">
        <v>171</v>
      </c>
      <c r="AU456" s="214" t="s">
        <v>84</v>
      </c>
      <c r="AV456" s="11" t="s">
        <v>84</v>
      </c>
      <c r="AW456" s="11" t="s">
        <v>37</v>
      </c>
      <c r="AX456" s="11" t="s">
        <v>75</v>
      </c>
      <c r="AY456" s="214" t="s">
        <v>162</v>
      </c>
    </row>
    <row r="457" spans="2:65" s="11" customFormat="1" ht="13.5">
      <c r="B457" s="203"/>
      <c r="C457" s="204"/>
      <c r="D457" s="215" t="s">
        <v>171</v>
      </c>
      <c r="E457" s="216" t="s">
        <v>980</v>
      </c>
      <c r="F457" s="217" t="s">
        <v>981</v>
      </c>
      <c r="G457" s="204"/>
      <c r="H457" s="218">
        <v>24.815999999999999</v>
      </c>
      <c r="I457" s="209"/>
      <c r="J457" s="204"/>
      <c r="K457" s="204"/>
      <c r="L457" s="210"/>
      <c r="M457" s="211"/>
      <c r="N457" s="212"/>
      <c r="O457" s="212"/>
      <c r="P457" s="212"/>
      <c r="Q457" s="212"/>
      <c r="R457" s="212"/>
      <c r="S457" s="212"/>
      <c r="T457" s="213"/>
      <c r="AT457" s="214" t="s">
        <v>171</v>
      </c>
      <c r="AU457" s="214" t="s">
        <v>84</v>
      </c>
      <c r="AV457" s="11" t="s">
        <v>84</v>
      </c>
      <c r="AW457" s="11" t="s">
        <v>37</v>
      </c>
      <c r="AX457" s="11" t="s">
        <v>75</v>
      </c>
      <c r="AY457" s="214" t="s">
        <v>162</v>
      </c>
    </row>
    <row r="458" spans="2:65" s="11" customFormat="1" ht="27">
      <c r="B458" s="203"/>
      <c r="C458" s="204"/>
      <c r="D458" s="215" t="s">
        <v>171</v>
      </c>
      <c r="E458" s="216" t="s">
        <v>982</v>
      </c>
      <c r="F458" s="217" t="s">
        <v>983</v>
      </c>
      <c r="G458" s="204"/>
      <c r="H458" s="218">
        <v>34.597000000000001</v>
      </c>
      <c r="I458" s="209"/>
      <c r="J458" s="204"/>
      <c r="K458" s="204"/>
      <c r="L458" s="210"/>
      <c r="M458" s="211"/>
      <c r="N458" s="212"/>
      <c r="O458" s="212"/>
      <c r="P458" s="212"/>
      <c r="Q458" s="212"/>
      <c r="R458" s="212"/>
      <c r="S458" s="212"/>
      <c r="T458" s="213"/>
      <c r="AT458" s="214" t="s">
        <v>171</v>
      </c>
      <c r="AU458" s="214" t="s">
        <v>84</v>
      </c>
      <c r="AV458" s="11" t="s">
        <v>84</v>
      </c>
      <c r="AW458" s="11" t="s">
        <v>37</v>
      </c>
      <c r="AX458" s="11" t="s">
        <v>75</v>
      </c>
      <c r="AY458" s="214" t="s">
        <v>162</v>
      </c>
    </row>
    <row r="459" spans="2:65" s="11" customFormat="1" ht="13.5">
      <c r="B459" s="203"/>
      <c r="C459" s="204"/>
      <c r="D459" s="215" t="s">
        <v>171</v>
      </c>
      <c r="E459" s="216" t="s">
        <v>984</v>
      </c>
      <c r="F459" s="217" t="s">
        <v>985</v>
      </c>
      <c r="G459" s="204"/>
      <c r="H459" s="218">
        <v>60.326999999999998</v>
      </c>
      <c r="I459" s="209"/>
      <c r="J459" s="204"/>
      <c r="K459" s="204"/>
      <c r="L459" s="210"/>
      <c r="M459" s="211"/>
      <c r="N459" s="212"/>
      <c r="O459" s="212"/>
      <c r="P459" s="212"/>
      <c r="Q459" s="212"/>
      <c r="R459" s="212"/>
      <c r="S459" s="212"/>
      <c r="T459" s="213"/>
      <c r="AT459" s="214" t="s">
        <v>171</v>
      </c>
      <c r="AU459" s="214" t="s">
        <v>84</v>
      </c>
      <c r="AV459" s="11" t="s">
        <v>84</v>
      </c>
      <c r="AW459" s="11" t="s">
        <v>37</v>
      </c>
      <c r="AX459" s="11" t="s">
        <v>75</v>
      </c>
      <c r="AY459" s="214" t="s">
        <v>162</v>
      </c>
    </row>
    <row r="460" spans="2:65" s="11" customFormat="1" ht="27">
      <c r="B460" s="203"/>
      <c r="C460" s="204"/>
      <c r="D460" s="205" t="s">
        <v>171</v>
      </c>
      <c r="E460" s="206" t="s">
        <v>986</v>
      </c>
      <c r="F460" s="207" t="s">
        <v>987</v>
      </c>
      <c r="G460" s="204"/>
      <c r="H460" s="208">
        <v>51.356999999999999</v>
      </c>
      <c r="I460" s="209"/>
      <c r="J460" s="204"/>
      <c r="K460" s="204"/>
      <c r="L460" s="210"/>
      <c r="M460" s="211"/>
      <c r="N460" s="212"/>
      <c r="O460" s="212"/>
      <c r="P460" s="212"/>
      <c r="Q460" s="212"/>
      <c r="R460" s="212"/>
      <c r="S460" s="212"/>
      <c r="T460" s="213"/>
      <c r="AT460" s="214" t="s">
        <v>171</v>
      </c>
      <c r="AU460" s="214" t="s">
        <v>84</v>
      </c>
      <c r="AV460" s="11" t="s">
        <v>84</v>
      </c>
      <c r="AW460" s="11" t="s">
        <v>37</v>
      </c>
      <c r="AX460" s="11" t="s">
        <v>75</v>
      </c>
      <c r="AY460" s="214" t="s">
        <v>162</v>
      </c>
    </row>
    <row r="461" spans="2:65" s="1" customFormat="1" ht="22.5" customHeight="1">
      <c r="B461" s="39"/>
      <c r="C461" s="191" t="s">
        <v>988</v>
      </c>
      <c r="D461" s="191" t="s">
        <v>165</v>
      </c>
      <c r="E461" s="192" t="s">
        <v>989</v>
      </c>
      <c r="F461" s="193" t="s">
        <v>990</v>
      </c>
      <c r="G461" s="194" t="s">
        <v>254</v>
      </c>
      <c r="H461" s="195">
        <v>1524.61</v>
      </c>
      <c r="I461" s="196"/>
      <c r="J461" s="197">
        <f>ROUND(I461*H461,0)</f>
        <v>0</v>
      </c>
      <c r="K461" s="193" t="s">
        <v>169</v>
      </c>
      <c r="L461" s="59"/>
      <c r="M461" s="198" t="s">
        <v>23</v>
      </c>
      <c r="N461" s="199" t="s">
        <v>46</v>
      </c>
      <c r="O461" s="40"/>
      <c r="P461" s="200">
        <f>O461*H461</f>
        <v>0</v>
      </c>
      <c r="Q461" s="200">
        <v>1.6279999999999999E-2</v>
      </c>
      <c r="R461" s="200">
        <f>Q461*H461</f>
        <v>24.820650799999996</v>
      </c>
      <c r="S461" s="200">
        <v>0</v>
      </c>
      <c r="T461" s="201">
        <f>S461*H461</f>
        <v>0</v>
      </c>
      <c r="AR461" s="22" t="s">
        <v>164</v>
      </c>
      <c r="AT461" s="22" t="s">
        <v>165</v>
      </c>
      <c r="AU461" s="22" t="s">
        <v>84</v>
      </c>
      <c r="AY461" s="22" t="s">
        <v>162</v>
      </c>
      <c r="BE461" s="202">
        <f>IF(N461="základní",J461,0)</f>
        <v>0</v>
      </c>
      <c r="BF461" s="202">
        <f>IF(N461="snížená",J461,0)</f>
        <v>0</v>
      </c>
      <c r="BG461" s="202">
        <f>IF(N461="zákl. přenesená",J461,0)</f>
        <v>0</v>
      </c>
      <c r="BH461" s="202">
        <f>IF(N461="sníž. přenesená",J461,0)</f>
        <v>0</v>
      </c>
      <c r="BI461" s="202">
        <f>IF(N461="nulová",J461,0)</f>
        <v>0</v>
      </c>
      <c r="BJ461" s="22" t="s">
        <v>10</v>
      </c>
      <c r="BK461" s="202">
        <f>ROUND(I461*H461,0)</f>
        <v>0</v>
      </c>
      <c r="BL461" s="22" t="s">
        <v>164</v>
      </c>
      <c r="BM461" s="22" t="s">
        <v>991</v>
      </c>
    </row>
    <row r="462" spans="2:65" s="11" customFormat="1" ht="13.5">
      <c r="B462" s="203"/>
      <c r="C462" s="204"/>
      <c r="D462" s="215" t="s">
        <v>171</v>
      </c>
      <c r="E462" s="216" t="s">
        <v>992</v>
      </c>
      <c r="F462" s="217" t="s">
        <v>993</v>
      </c>
      <c r="G462" s="204"/>
      <c r="H462" s="218">
        <v>8.06</v>
      </c>
      <c r="I462" s="209"/>
      <c r="J462" s="204"/>
      <c r="K462" s="204"/>
      <c r="L462" s="210"/>
      <c r="M462" s="211"/>
      <c r="N462" s="212"/>
      <c r="O462" s="212"/>
      <c r="P462" s="212"/>
      <c r="Q462" s="212"/>
      <c r="R462" s="212"/>
      <c r="S462" s="212"/>
      <c r="T462" s="213"/>
      <c r="AT462" s="214" t="s">
        <v>171</v>
      </c>
      <c r="AU462" s="214" t="s">
        <v>84</v>
      </c>
      <c r="AV462" s="11" t="s">
        <v>84</v>
      </c>
      <c r="AW462" s="11" t="s">
        <v>37</v>
      </c>
      <c r="AX462" s="11" t="s">
        <v>75</v>
      </c>
      <c r="AY462" s="214" t="s">
        <v>162</v>
      </c>
    </row>
    <row r="463" spans="2:65" s="11" customFormat="1" ht="13.5">
      <c r="B463" s="203"/>
      <c r="C463" s="204"/>
      <c r="D463" s="215" t="s">
        <v>171</v>
      </c>
      <c r="E463" s="216" t="s">
        <v>994</v>
      </c>
      <c r="F463" s="217" t="s">
        <v>995</v>
      </c>
      <c r="G463" s="204"/>
      <c r="H463" s="218">
        <v>102.63200000000001</v>
      </c>
      <c r="I463" s="209"/>
      <c r="J463" s="204"/>
      <c r="K463" s="204"/>
      <c r="L463" s="210"/>
      <c r="M463" s="211"/>
      <c r="N463" s="212"/>
      <c r="O463" s="212"/>
      <c r="P463" s="212"/>
      <c r="Q463" s="212"/>
      <c r="R463" s="212"/>
      <c r="S463" s="212"/>
      <c r="T463" s="213"/>
      <c r="AT463" s="214" t="s">
        <v>171</v>
      </c>
      <c r="AU463" s="214" t="s">
        <v>84</v>
      </c>
      <c r="AV463" s="11" t="s">
        <v>84</v>
      </c>
      <c r="AW463" s="11" t="s">
        <v>37</v>
      </c>
      <c r="AX463" s="11" t="s">
        <v>75</v>
      </c>
      <c r="AY463" s="214" t="s">
        <v>162</v>
      </c>
    </row>
    <row r="464" spans="2:65" s="11" customFormat="1" ht="27">
      <c r="B464" s="203"/>
      <c r="C464" s="204"/>
      <c r="D464" s="215" t="s">
        <v>171</v>
      </c>
      <c r="E464" s="216" t="s">
        <v>996</v>
      </c>
      <c r="F464" s="217" t="s">
        <v>997</v>
      </c>
      <c r="G464" s="204"/>
      <c r="H464" s="218">
        <v>68.701999999999998</v>
      </c>
      <c r="I464" s="209"/>
      <c r="J464" s="204"/>
      <c r="K464" s="204"/>
      <c r="L464" s="210"/>
      <c r="M464" s="211"/>
      <c r="N464" s="212"/>
      <c r="O464" s="212"/>
      <c r="P464" s="212"/>
      <c r="Q464" s="212"/>
      <c r="R464" s="212"/>
      <c r="S464" s="212"/>
      <c r="T464" s="213"/>
      <c r="AT464" s="214" t="s">
        <v>171</v>
      </c>
      <c r="AU464" s="214" t="s">
        <v>84</v>
      </c>
      <c r="AV464" s="11" t="s">
        <v>84</v>
      </c>
      <c r="AW464" s="11" t="s">
        <v>37</v>
      </c>
      <c r="AX464" s="11" t="s">
        <v>75</v>
      </c>
      <c r="AY464" s="214" t="s">
        <v>162</v>
      </c>
    </row>
    <row r="465" spans="2:51" s="11" customFormat="1" ht="13.5">
      <c r="B465" s="203"/>
      <c r="C465" s="204"/>
      <c r="D465" s="215" t="s">
        <v>171</v>
      </c>
      <c r="E465" s="216" t="s">
        <v>998</v>
      </c>
      <c r="F465" s="217" t="s">
        <v>999</v>
      </c>
      <c r="G465" s="204"/>
      <c r="H465" s="218">
        <v>20.472999999999999</v>
      </c>
      <c r="I465" s="209"/>
      <c r="J465" s="204"/>
      <c r="K465" s="204"/>
      <c r="L465" s="210"/>
      <c r="M465" s="211"/>
      <c r="N465" s="212"/>
      <c r="O465" s="212"/>
      <c r="P465" s="212"/>
      <c r="Q465" s="212"/>
      <c r="R465" s="212"/>
      <c r="S465" s="212"/>
      <c r="T465" s="213"/>
      <c r="AT465" s="214" t="s">
        <v>171</v>
      </c>
      <c r="AU465" s="214" t="s">
        <v>84</v>
      </c>
      <c r="AV465" s="11" t="s">
        <v>84</v>
      </c>
      <c r="AW465" s="11" t="s">
        <v>37</v>
      </c>
      <c r="AX465" s="11" t="s">
        <v>75</v>
      </c>
      <c r="AY465" s="214" t="s">
        <v>162</v>
      </c>
    </row>
    <row r="466" spans="2:51" s="11" customFormat="1" ht="13.5">
      <c r="B466" s="203"/>
      <c r="C466" s="204"/>
      <c r="D466" s="215" t="s">
        <v>171</v>
      </c>
      <c r="E466" s="216" t="s">
        <v>1000</v>
      </c>
      <c r="F466" s="217" t="s">
        <v>1001</v>
      </c>
      <c r="G466" s="204"/>
      <c r="H466" s="218">
        <v>65.453000000000003</v>
      </c>
      <c r="I466" s="209"/>
      <c r="J466" s="204"/>
      <c r="K466" s="204"/>
      <c r="L466" s="210"/>
      <c r="M466" s="211"/>
      <c r="N466" s="212"/>
      <c r="O466" s="212"/>
      <c r="P466" s="212"/>
      <c r="Q466" s="212"/>
      <c r="R466" s="212"/>
      <c r="S466" s="212"/>
      <c r="T466" s="213"/>
      <c r="AT466" s="214" t="s">
        <v>171</v>
      </c>
      <c r="AU466" s="214" t="s">
        <v>84</v>
      </c>
      <c r="AV466" s="11" t="s">
        <v>84</v>
      </c>
      <c r="AW466" s="11" t="s">
        <v>37</v>
      </c>
      <c r="AX466" s="11" t="s">
        <v>75</v>
      </c>
      <c r="AY466" s="214" t="s">
        <v>162</v>
      </c>
    </row>
    <row r="467" spans="2:51" s="11" customFormat="1" ht="13.5">
      <c r="B467" s="203"/>
      <c r="C467" s="204"/>
      <c r="D467" s="215" t="s">
        <v>171</v>
      </c>
      <c r="E467" s="216" t="s">
        <v>1002</v>
      </c>
      <c r="F467" s="217" t="s">
        <v>1003</v>
      </c>
      <c r="G467" s="204"/>
      <c r="H467" s="218">
        <v>12.66</v>
      </c>
      <c r="I467" s="209"/>
      <c r="J467" s="204"/>
      <c r="K467" s="204"/>
      <c r="L467" s="210"/>
      <c r="M467" s="211"/>
      <c r="N467" s="212"/>
      <c r="O467" s="212"/>
      <c r="P467" s="212"/>
      <c r="Q467" s="212"/>
      <c r="R467" s="212"/>
      <c r="S467" s="212"/>
      <c r="T467" s="213"/>
      <c r="AT467" s="214" t="s">
        <v>171</v>
      </c>
      <c r="AU467" s="214" t="s">
        <v>84</v>
      </c>
      <c r="AV467" s="11" t="s">
        <v>84</v>
      </c>
      <c r="AW467" s="11" t="s">
        <v>37</v>
      </c>
      <c r="AX467" s="11" t="s">
        <v>75</v>
      </c>
      <c r="AY467" s="214" t="s">
        <v>162</v>
      </c>
    </row>
    <row r="468" spans="2:51" s="11" customFormat="1" ht="27">
      <c r="B468" s="203"/>
      <c r="C468" s="204"/>
      <c r="D468" s="215" t="s">
        <v>171</v>
      </c>
      <c r="E468" s="216" t="s">
        <v>1004</v>
      </c>
      <c r="F468" s="217" t="s">
        <v>1005</v>
      </c>
      <c r="G468" s="204"/>
      <c r="H468" s="218">
        <v>57.616999999999997</v>
      </c>
      <c r="I468" s="209"/>
      <c r="J468" s="204"/>
      <c r="K468" s="204"/>
      <c r="L468" s="210"/>
      <c r="M468" s="211"/>
      <c r="N468" s="212"/>
      <c r="O468" s="212"/>
      <c r="P468" s="212"/>
      <c r="Q468" s="212"/>
      <c r="R468" s="212"/>
      <c r="S468" s="212"/>
      <c r="T468" s="213"/>
      <c r="AT468" s="214" t="s">
        <v>171</v>
      </c>
      <c r="AU468" s="214" t="s">
        <v>84</v>
      </c>
      <c r="AV468" s="11" t="s">
        <v>84</v>
      </c>
      <c r="AW468" s="11" t="s">
        <v>37</v>
      </c>
      <c r="AX468" s="11" t="s">
        <v>75</v>
      </c>
      <c r="AY468" s="214" t="s">
        <v>162</v>
      </c>
    </row>
    <row r="469" spans="2:51" s="11" customFormat="1" ht="13.5">
      <c r="B469" s="203"/>
      <c r="C469" s="204"/>
      <c r="D469" s="215" t="s">
        <v>171</v>
      </c>
      <c r="E469" s="216" t="s">
        <v>1006</v>
      </c>
      <c r="F469" s="217" t="s">
        <v>1007</v>
      </c>
      <c r="G469" s="204"/>
      <c r="H469" s="218">
        <v>18.417999999999999</v>
      </c>
      <c r="I469" s="209"/>
      <c r="J469" s="204"/>
      <c r="K469" s="204"/>
      <c r="L469" s="210"/>
      <c r="M469" s="211"/>
      <c r="N469" s="212"/>
      <c r="O469" s="212"/>
      <c r="P469" s="212"/>
      <c r="Q469" s="212"/>
      <c r="R469" s="212"/>
      <c r="S469" s="212"/>
      <c r="T469" s="213"/>
      <c r="AT469" s="214" t="s">
        <v>171</v>
      </c>
      <c r="AU469" s="214" t="s">
        <v>84</v>
      </c>
      <c r="AV469" s="11" t="s">
        <v>84</v>
      </c>
      <c r="AW469" s="11" t="s">
        <v>37</v>
      </c>
      <c r="AX469" s="11" t="s">
        <v>75</v>
      </c>
      <c r="AY469" s="214" t="s">
        <v>162</v>
      </c>
    </row>
    <row r="470" spans="2:51" s="11" customFormat="1" ht="13.5">
      <c r="B470" s="203"/>
      <c r="C470" s="204"/>
      <c r="D470" s="215" t="s">
        <v>171</v>
      </c>
      <c r="E470" s="216" t="s">
        <v>1008</v>
      </c>
      <c r="F470" s="217" t="s">
        <v>1009</v>
      </c>
      <c r="G470" s="204"/>
      <c r="H470" s="218">
        <v>20.399999999999999</v>
      </c>
      <c r="I470" s="209"/>
      <c r="J470" s="204"/>
      <c r="K470" s="204"/>
      <c r="L470" s="210"/>
      <c r="M470" s="211"/>
      <c r="N470" s="212"/>
      <c r="O470" s="212"/>
      <c r="P470" s="212"/>
      <c r="Q470" s="212"/>
      <c r="R470" s="212"/>
      <c r="S470" s="212"/>
      <c r="T470" s="213"/>
      <c r="AT470" s="214" t="s">
        <v>171</v>
      </c>
      <c r="AU470" s="214" t="s">
        <v>84</v>
      </c>
      <c r="AV470" s="11" t="s">
        <v>84</v>
      </c>
      <c r="AW470" s="11" t="s">
        <v>37</v>
      </c>
      <c r="AX470" s="11" t="s">
        <v>75</v>
      </c>
      <c r="AY470" s="214" t="s">
        <v>162</v>
      </c>
    </row>
    <row r="471" spans="2:51" s="11" customFormat="1" ht="13.5">
      <c r="B471" s="203"/>
      <c r="C471" s="204"/>
      <c r="D471" s="215" t="s">
        <v>171</v>
      </c>
      <c r="E471" s="216" t="s">
        <v>1010</v>
      </c>
      <c r="F471" s="217" t="s">
        <v>1011</v>
      </c>
      <c r="G471" s="204"/>
      <c r="H471" s="218">
        <v>16.382000000000001</v>
      </c>
      <c r="I471" s="209"/>
      <c r="J471" s="204"/>
      <c r="K471" s="204"/>
      <c r="L471" s="210"/>
      <c r="M471" s="211"/>
      <c r="N471" s="212"/>
      <c r="O471" s="212"/>
      <c r="P471" s="212"/>
      <c r="Q471" s="212"/>
      <c r="R471" s="212"/>
      <c r="S471" s="212"/>
      <c r="T471" s="213"/>
      <c r="AT471" s="214" t="s">
        <v>171</v>
      </c>
      <c r="AU471" s="214" t="s">
        <v>84</v>
      </c>
      <c r="AV471" s="11" t="s">
        <v>84</v>
      </c>
      <c r="AW471" s="11" t="s">
        <v>37</v>
      </c>
      <c r="AX471" s="11" t="s">
        <v>75</v>
      </c>
      <c r="AY471" s="214" t="s">
        <v>162</v>
      </c>
    </row>
    <row r="472" spans="2:51" s="11" customFormat="1" ht="13.5">
      <c r="B472" s="203"/>
      <c r="C472" s="204"/>
      <c r="D472" s="215" t="s">
        <v>171</v>
      </c>
      <c r="E472" s="216" t="s">
        <v>1012</v>
      </c>
      <c r="F472" s="217" t="s">
        <v>588</v>
      </c>
      <c r="G472" s="204"/>
      <c r="H472" s="218">
        <v>3.742</v>
      </c>
      <c r="I472" s="209"/>
      <c r="J472" s="204"/>
      <c r="K472" s="204"/>
      <c r="L472" s="210"/>
      <c r="M472" s="211"/>
      <c r="N472" s="212"/>
      <c r="O472" s="212"/>
      <c r="P472" s="212"/>
      <c r="Q472" s="212"/>
      <c r="R472" s="212"/>
      <c r="S472" s="212"/>
      <c r="T472" s="213"/>
      <c r="AT472" s="214" t="s">
        <v>171</v>
      </c>
      <c r="AU472" s="214" t="s">
        <v>84</v>
      </c>
      <c r="AV472" s="11" t="s">
        <v>84</v>
      </c>
      <c r="AW472" s="11" t="s">
        <v>37</v>
      </c>
      <c r="AX472" s="11" t="s">
        <v>75</v>
      </c>
      <c r="AY472" s="214" t="s">
        <v>162</v>
      </c>
    </row>
    <row r="473" spans="2:51" s="11" customFormat="1" ht="40.5">
      <c r="B473" s="203"/>
      <c r="C473" s="204"/>
      <c r="D473" s="215" t="s">
        <v>171</v>
      </c>
      <c r="E473" s="216" t="s">
        <v>1013</v>
      </c>
      <c r="F473" s="217" t="s">
        <v>1014</v>
      </c>
      <c r="G473" s="204"/>
      <c r="H473" s="218">
        <v>574.02</v>
      </c>
      <c r="I473" s="209"/>
      <c r="J473" s="204"/>
      <c r="K473" s="204"/>
      <c r="L473" s="210"/>
      <c r="M473" s="211"/>
      <c r="N473" s="212"/>
      <c r="O473" s="212"/>
      <c r="P473" s="212"/>
      <c r="Q473" s="212"/>
      <c r="R473" s="212"/>
      <c r="S473" s="212"/>
      <c r="T473" s="213"/>
      <c r="AT473" s="214" t="s">
        <v>171</v>
      </c>
      <c r="AU473" s="214" t="s">
        <v>84</v>
      </c>
      <c r="AV473" s="11" t="s">
        <v>84</v>
      </c>
      <c r="AW473" s="11" t="s">
        <v>37</v>
      </c>
      <c r="AX473" s="11" t="s">
        <v>75</v>
      </c>
      <c r="AY473" s="214" t="s">
        <v>162</v>
      </c>
    </row>
    <row r="474" spans="2:51" s="11" customFormat="1" ht="13.5">
      <c r="B474" s="203"/>
      <c r="C474" s="204"/>
      <c r="D474" s="215" t="s">
        <v>171</v>
      </c>
      <c r="E474" s="216" t="s">
        <v>1015</v>
      </c>
      <c r="F474" s="217" t="s">
        <v>1016</v>
      </c>
      <c r="G474" s="204"/>
      <c r="H474" s="218">
        <v>-59.264000000000003</v>
      </c>
      <c r="I474" s="209"/>
      <c r="J474" s="204"/>
      <c r="K474" s="204"/>
      <c r="L474" s="210"/>
      <c r="M474" s="211"/>
      <c r="N474" s="212"/>
      <c r="O474" s="212"/>
      <c r="P474" s="212"/>
      <c r="Q474" s="212"/>
      <c r="R474" s="212"/>
      <c r="S474" s="212"/>
      <c r="T474" s="213"/>
      <c r="AT474" s="214" t="s">
        <v>171</v>
      </c>
      <c r="AU474" s="214" t="s">
        <v>84</v>
      </c>
      <c r="AV474" s="11" t="s">
        <v>84</v>
      </c>
      <c r="AW474" s="11" t="s">
        <v>37</v>
      </c>
      <c r="AX474" s="11" t="s">
        <v>75</v>
      </c>
      <c r="AY474" s="214" t="s">
        <v>162</v>
      </c>
    </row>
    <row r="475" spans="2:51" s="11" customFormat="1" ht="27">
      <c r="B475" s="203"/>
      <c r="C475" s="204"/>
      <c r="D475" s="215" t="s">
        <v>171</v>
      </c>
      <c r="E475" s="216" t="s">
        <v>1017</v>
      </c>
      <c r="F475" s="217" t="s">
        <v>1018</v>
      </c>
      <c r="G475" s="204"/>
      <c r="H475" s="218">
        <v>573.83199999999999</v>
      </c>
      <c r="I475" s="209"/>
      <c r="J475" s="204"/>
      <c r="K475" s="204"/>
      <c r="L475" s="210"/>
      <c r="M475" s="211"/>
      <c r="N475" s="212"/>
      <c r="O475" s="212"/>
      <c r="P475" s="212"/>
      <c r="Q475" s="212"/>
      <c r="R475" s="212"/>
      <c r="S475" s="212"/>
      <c r="T475" s="213"/>
      <c r="AT475" s="214" t="s">
        <v>171</v>
      </c>
      <c r="AU475" s="214" t="s">
        <v>84</v>
      </c>
      <c r="AV475" s="11" t="s">
        <v>84</v>
      </c>
      <c r="AW475" s="11" t="s">
        <v>37</v>
      </c>
      <c r="AX475" s="11" t="s">
        <v>75</v>
      </c>
      <c r="AY475" s="214" t="s">
        <v>162</v>
      </c>
    </row>
    <row r="476" spans="2:51" s="11" customFormat="1" ht="13.5">
      <c r="B476" s="203"/>
      <c r="C476" s="204"/>
      <c r="D476" s="215" t="s">
        <v>171</v>
      </c>
      <c r="E476" s="216" t="s">
        <v>1019</v>
      </c>
      <c r="F476" s="217" t="s">
        <v>395</v>
      </c>
      <c r="G476" s="204"/>
      <c r="H476" s="218">
        <v>-116.34</v>
      </c>
      <c r="I476" s="209"/>
      <c r="J476" s="204"/>
      <c r="K476" s="204"/>
      <c r="L476" s="210"/>
      <c r="M476" s="211"/>
      <c r="N476" s="212"/>
      <c r="O476" s="212"/>
      <c r="P476" s="212"/>
      <c r="Q476" s="212"/>
      <c r="R476" s="212"/>
      <c r="S476" s="212"/>
      <c r="T476" s="213"/>
      <c r="AT476" s="214" t="s">
        <v>171</v>
      </c>
      <c r="AU476" s="214" t="s">
        <v>84</v>
      </c>
      <c r="AV476" s="11" t="s">
        <v>84</v>
      </c>
      <c r="AW476" s="11" t="s">
        <v>37</v>
      </c>
      <c r="AX476" s="11" t="s">
        <v>75</v>
      </c>
      <c r="AY476" s="214" t="s">
        <v>162</v>
      </c>
    </row>
    <row r="477" spans="2:51" s="11" customFormat="1" ht="13.5">
      <c r="B477" s="203"/>
      <c r="C477" s="204"/>
      <c r="D477" s="215" t="s">
        <v>171</v>
      </c>
      <c r="E477" s="216" t="s">
        <v>1020</v>
      </c>
      <c r="F477" s="217" t="s">
        <v>1021</v>
      </c>
      <c r="G477" s="204"/>
      <c r="H477" s="218">
        <v>54.87</v>
      </c>
      <c r="I477" s="209"/>
      <c r="J477" s="204"/>
      <c r="K477" s="204"/>
      <c r="L477" s="210"/>
      <c r="M477" s="211"/>
      <c r="N477" s="212"/>
      <c r="O477" s="212"/>
      <c r="P477" s="212"/>
      <c r="Q477" s="212"/>
      <c r="R477" s="212"/>
      <c r="S477" s="212"/>
      <c r="T477" s="213"/>
      <c r="AT477" s="214" t="s">
        <v>171</v>
      </c>
      <c r="AU477" s="214" t="s">
        <v>84</v>
      </c>
      <c r="AV477" s="11" t="s">
        <v>84</v>
      </c>
      <c r="AW477" s="11" t="s">
        <v>37</v>
      </c>
      <c r="AX477" s="11" t="s">
        <v>75</v>
      </c>
      <c r="AY477" s="214" t="s">
        <v>162</v>
      </c>
    </row>
    <row r="478" spans="2:51" s="11" customFormat="1" ht="13.5">
      <c r="B478" s="203"/>
      <c r="C478" s="204"/>
      <c r="D478" s="215" t="s">
        <v>171</v>
      </c>
      <c r="E478" s="216" t="s">
        <v>1022</v>
      </c>
      <c r="F478" s="217" t="s">
        <v>1023</v>
      </c>
      <c r="G478" s="204"/>
      <c r="H478" s="218">
        <v>10.430999999999999</v>
      </c>
      <c r="I478" s="209"/>
      <c r="J478" s="204"/>
      <c r="K478" s="204"/>
      <c r="L478" s="210"/>
      <c r="M478" s="211"/>
      <c r="N478" s="212"/>
      <c r="O478" s="212"/>
      <c r="P478" s="212"/>
      <c r="Q478" s="212"/>
      <c r="R478" s="212"/>
      <c r="S478" s="212"/>
      <c r="T478" s="213"/>
      <c r="AT478" s="214" t="s">
        <v>171</v>
      </c>
      <c r="AU478" s="214" t="s">
        <v>84</v>
      </c>
      <c r="AV478" s="11" t="s">
        <v>84</v>
      </c>
      <c r="AW478" s="11" t="s">
        <v>37</v>
      </c>
      <c r="AX478" s="11" t="s">
        <v>75</v>
      </c>
      <c r="AY478" s="214" t="s">
        <v>162</v>
      </c>
    </row>
    <row r="479" spans="2:51" s="11" customFormat="1" ht="13.5">
      <c r="B479" s="203"/>
      <c r="C479" s="204"/>
      <c r="D479" s="215" t="s">
        <v>171</v>
      </c>
      <c r="E479" s="216" t="s">
        <v>1024</v>
      </c>
      <c r="F479" s="217" t="s">
        <v>1025</v>
      </c>
      <c r="G479" s="204"/>
      <c r="H479" s="218">
        <v>330.20600000000002</v>
      </c>
      <c r="I479" s="209"/>
      <c r="J479" s="204"/>
      <c r="K479" s="204"/>
      <c r="L479" s="210"/>
      <c r="M479" s="211"/>
      <c r="N479" s="212"/>
      <c r="O479" s="212"/>
      <c r="P479" s="212"/>
      <c r="Q479" s="212"/>
      <c r="R479" s="212"/>
      <c r="S479" s="212"/>
      <c r="T479" s="213"/>
      <c r="AT479" s="214" t="s">
        <v>171</v>
      </c>
      <c r="AU479" s="214" t="s">
        <v>84</v>
      </c>
      <c r="AV479" s="11" t="s">
        <v>84</v>
      </c>
      <c r="AW479" s="11" t="s">
        <v>37</v>
      </c>
      <c r="AX479" s="11" t="s">
        <v>75</v>
      </c>
      <c r="AY479" s="214" t="s">
        <v>162</v>
      </c>
    </row>
    <row r="480" spans="2:51" s="11" customFormat="1" ht="13.5">
      <c r="B480" s="203"/>
      <c r="C480" s="204"/>
      <c r="D480" s="205" t="s">
        <v>171</v>
      </c>
      <c r="E480" s="206" t="s">
        <v>1026</v>
      </c>
      <c r="F480" s="207" t="s">
        <v>1027</v>
      </c>
      <c r="G480" s="204"/>
      <c r="H480" s="208">
        <v>-237.684</v>
      </c>
      <c r="I480" s="209"/>
      <c r="J480" s="204"/>
      <c r="K480" s="204"/>
      <c r="L480" s="210"/>
      <c r="M480" s="211"/>
      <c r="N480" s="212"/>
      <c r="O480" s="212"/>
      <c r="P480" s="212"/>
      <c r="Q480" s="212"/>
      <c r="R480" s="212"/>
      <c r="S480" s="212"/>
      <c r="T480" s="213"/>
      <c r="AT480" s="214" t="s">
        <v>171</v>
      </c>
      <c r="AU480" s="214" t="s">
        <v>84</v>
      </c>
      <c r="AV480" s="11" t="s">
        <v>84</v>
      </c>
      <c r="AW480" s="11" t="s">
        <v>37</v>
      </c>
      <c r="AX480" s="11" t="s">
        <v>75</v>
      </c>
      <c r="AY480" s="214" t="s">
        <v>162</v>
      </c>
    </row>
    <row r="481" spans="2:65" s="1" customFormat="1" ht="31.5" customHeight="1">
      <c r="B481" s="39"/>
      <c r="C481" s="191" t="s">
        <v>1028</v>
      </c>
      <c r="D481" s="191" t="s">
        <v>165</v>
      </c>
      <c r="E481" s="192" t="s">
        <v>1029</v>
      </c>
      <c r="F481" s="193" t="s">
        <v>1030</v>
      </c>
      <c r="G481" s="194" t="s">
        <v>254</v>
      </c>
      <c r="H481" s="195">
        <v>115.23399999999999</v>
      </c>
      <c r="I481" s="196"/>
      <c r="J481" s="197">
        <f>ROUND(I481*H481,0)</f>
        <v>0</v>
      </c>
      <c r="K481" s="193" t="s">
        <v>169</v>
      </c>
      <c r="L481" s="59"/>
      <c r="M481" s="198" t="s">
        <v>23</v>
      </c>
      <c r="N481" s="199" t="s">
        <v>46</v>
      </c>
      <c r="O481" s="40"/>
      <c r="P481" s="200">
        <f>O481*H481</f>
        <v>0</v>
      </c>
      <c r="Q481" s="200">
        <v>6.7999999999999996E-3</v>
      </c>
      <c r="R481" s="200">
        <f>Q481*H481</f>
        <v>0.78359119999999993</v>
      </c>
      <c r="S481" s="200">
        <v>0</v>
      </c>
      <c r="T481" s="201">
        <f>S481*H481</f>
        <v>0</v>
      </c>
      <c r="AR481" s="22" t="s">
        <v>164</v>
      </c>
      <c r="AT481" s="22" t="s">
        <v>165</v>
      </c>
      <c r="AU481" s="22" t="s">
        <v>84</v>
      </c>
      <c r="AY481" s="22" t="s">
        <v>162</v>
      </c>
      <c r="BE481" s="202">
        <f>IF(N481="základní",J481,0)</f>
        <v>0</v>
      </c>
      <c r="BF481" s="202">
        <f>IF(N481="snížená",J481,0)</f>
        <v>0</v>
      </c>
      <c r="BG481" s="202">
        <f>IF(N481="zákl. přenesená",J481,0)</f>
        <v>0</v>
      </c>
      <c r="BH481" s="202">
        <f>IF(N481="sníž. přenesená",J481,0)</f>
        <v>0</v>
      </c>
      <c r="BI481" s="202">
        <f>IF(N481="nulová",J481,0)</f>
        <v>0</v>
      </c>
      <c r="BJ481" s="22" t="s">
        <v>10</v>
      </c>
      <c r="BK481" s="202">
        <f>ROUND(I481*H481,0)</f>
        <v>0</v>
      </c>
      <c r="BL481" s="22" t="s">
        <v>164</v>
      </c>
      <c r="BM481" s="22" t="s">
        <v>1031</v>
      </c>
    </row>
    <row r="482" spans="2:65" s="11" customFormat="1" ht="27">
      <c r="B482" s="203"/>
      <c r="C482" s="204"/>
      <c r="D482" s="205" t="s">
        <v>171</v>
      </c>
      <c r="E482" s="206" t="s">
        <v>1032</v>
      </c>
      <c r="F482" s="207" t="s">
        <v>1033</v>
      </c>
      <c r="G482" s="204"/>
      <c r="H482" s="208">
        <v>115.23399999999999</v>
      </c>
      <c r="I482" s="209"/>
      <c r="J482" s="204"/>
      <c r="K482" s="204"/>
      <c r="L482" s="210"/>
      <c r="M482" s="211"/>
      <c r="N482" s="212"/>
      <c r="O482" s="212"/>
      <c r="P482" s="212"/>
      <c r="Q482" s="212"/>
      <c r="R482" s="212"/>
      <c r="S482" s="212"/>
      <c r="T482" s="213"/>
      <c r="AT482" s="214" t="s">
        <v>171</v>
      </c>
      <c r="AU482" s="214" t="s">
        <v>84</v>
      </c>
      <c r="AV482" s="11" t="s">
        <v>84</v>
      </c>
      <c r="AW482" s="11" t="s">
        <v>37</v>
      </c>
      <c r="AX482" s="11" t="s">
        <v>75</v>
      </c>
      <c r="AY482" s="214" t="s">
        <v>162</v>
      </c>
    </row>
    <row r="483" spans="2:65" s="1" customFormat="1" ht="22.5" customHeight="1">
      <c r="B483" s="39"/>
      <c r="C483" s="191" t="s">
        <v>1034</v>
      </c>
      <c r="D483" s="191" t="s">
        <v>165</v>
      </c>
      <c r="E483" s="192" t="s">
        <v>1035</v>
      </c>
      <c r="F483" s="193" t="s">
        <v>1036</v>
      </c>
      <c r="G483" s="194" t="s">
        <v>412</v>
      </c>
      <c r="H483" s="195">
        <v>1</v>
      </c>
      <c r="I483" s="196"/>
      <c r="J483" s="197">
        <f>ROUND(I483*H483,0)</f>
        <v>0</v>
      </c>
      <c r="K483" s="193" t="s">
        <v>169</v>
      </c>
      <c r="L483" s="59"/>
      <c r="M483" s="198" t="s">
        <v>23</v>
      </c>
      <c r="N483" s="199" t="s">
        <v>46</v>
      </c>
      <c r="O483" s="40"/>
      <c r="P483" s="200">
        <f>O483*H483</f>
        <v>0</v>
      </c>
      <c r="Q483" s="200">
        <v>4.1500000000000002E-2</v>
      </c>
      <c r="R483" s="200">
        <f>Q483*H483</f>
        <v>4.1500000000000002E-2</v>
      </c>
      <c r="S483" s="200">
        <v>0</v>
      </c>
      <c r="T483" s="201">
        <f>S483*H483</f>
        <v>0</v>
      </c>
      <c r="AR483" s="22" t="s">
        <v>164</v>
      </c>
      <c r="AT483" s="22" t="s">
        <v>165</v>
      </c>
      <c r="AU483" s="22" t="s">
        <v>84</v>
      </c>
      <c r="AY483" s="22" t="s">
        <v>162</v>
      </c>
      <c r="BE483" s="202">
        <f>IF(N483="základní",J483,0)</f>
        <v>0</v>
      </c>
      <c r="BF483" s="202">
        <f>IF(N483="snížená",J483,0)</f>
        <v>0</v>
      </c>
      <c r="BG483" s="202">
        <f>IF(N483="zákl. přenesená",J483,0)</f>
        <v>0</v>
      </c>
      <c r="BH483" s="202">
        <f>IF(N483="sníž. přenesená",J483,0)</f>
        <v>0</v>
      </c>
      <c r="BI483" s="202">
        <f>IF(N483="nulová",J483,0)</f>
        <v>0</v>
      </c>
      <c r="BJ483" s="22" t="s">
        <v>10</v>
      </c>
      <c r="BK483" s="202">
        <f>ROUND(I483*H483,0)</f>
        <v>0</v>
      </c>
      <c r="BL483" s="22" t="s">
        <v>164</v>
      </c>
      <c r="BM483" s="22" t="s">
        <v>1037</v>
      </c>
    </row>
    <row r="484" spans="2:65" s="11" customFormat="1" ht="13.5">
      <c r="B484" s="203"/>
      <c r="C484" s="204"/>
      <c r="D484" s="205" t="s">
        <v>171</v>
      </c>
      <c r="E484" s="206" t="s">
        <v>1038</v>
      </c>
      <c r="F484" s="207" t="s">
        <v>1039</v>
      </c>
      <c r="G484" s="204"/>
      <c r="H484" s="208">
        <v>1</v>
      </c>
      <c r="I484" s="209"/>
      <c r="J484" s="204"/>
      <c r="K484" s="204"/>
      <c r="L484" s="210"/>
      <c r="M484" s="211"/>
      <c r="N484" s="212"/>
      <c r="O484" s="212"/>
      <c r="P484" s="212"/>
      <c r="Q484" s="212"/>
      <c r="R484" s="212"/>
      <c r="S484" s="212"/>
      <c r="T484" s="213"/>
      <c r="AT484" s="214" t="s">
        <v>171</v>
      </c>
      <c r="AU484" s="214" t="s">
        <v>84</v>
      </c>
      <c r="AV484" s="11" t="s">
        <v>84</v>
      </c>
      <c r="AW484" s="11" t="s">
        <v>37</v>
      </c>
      <c r="AX484" s="11" t="s">
        <v>75</v>
      </c>
      <c r="AY484" s="214" t="s">
        <v>162</v>
      </c>
    </row>
    <row r="485" spans="2:65" s="1" customFormat="1" ht="22.5" customHeight="1">
      <c r="B485" s="39"/>
      <c r="C485" s="191" t="s">
        <v>1040</v>
      </c>
      <c r="D485" s="191" t="s">
        <v>165</v>
      </c>
      <c r="E485" s="192" t="s">
        <v>1041</v>
      </c>
      <c r="F485" s="193" t="s">
        <v>1042</v>
      </c>
      <c r="G485" s="194" t="s">
        <v>412</v>
      </c>
      <c r="H485" s="195">
        <v>3</v>
      </c>
      <c r="I485" s="196"/>
      <c r="J485" s="197">
        <f>ROUND(I485*H485,0)</f>
        <v>0</v>
      </c>
      <c r="K485" s="193" t="s">
        <v>169</v>
      </c>
      <c r="L485" s="59"/>
      <c r="M485" s="198" t="s">
        <v>23</v>
      </c>
      <c r="N485" s="199" t="s">
        <v>46</v>
      </c>
      <c r="O485" s="40"/>
      <c r="P485" s="200">
        <f>O485*H485</f>
        <v>0</v>
      </c>
      <c r="Q485" s="200">
        <v>0.1575</v>
      </c>
      <c r="R485" s="200">
        <f>Q485*H485</f>
        <v>0.47250000000000003</v>
      </c>
      <c r="S485" s="200">
        <v>0</v>
      </c>
      <c r="T485" s="201">
        <f>S485*H485</f>
        <v>0</v>
      </c>
      <c r="AR485" s="22" t="s">
        <v>164</v>
      </c>
      <c r="AT485" s="22" t="s">
        <v>165</v>
      </c>
      <c r="AU485" s="22" t="s">
        <v>84</v>
      </c>
      <c r="AY485" s="22" t="s">
        <v>162</v>
      </c>
      <c r="BE485" s="202">
        <f>IF(N485="základní",J485,0)</f>
        <v>0</v>
      </c>
      <c r="BF485" s="202">
        <f>IF(N485="snížená",J485,0)</f>
        <v>0</v>
      </c>
      <c r="BG485" s="202">
        <f>IF(N485="zákl. přenesená",J485,0)</f>
        <v>0</v>
      </c>
      <c r="BH485" s="202">
        <f>IF(N485="sníž. přenesená",J485,0)</f>
        <v>0</v>
      </c>
      <c r="BI485" s="202">
        <f>IF(N485="nulová",J485,0)</f>
        <v>0</v>
      </c>
      <c r="BJ485" s="22" t="s">
        <v>10</v>
      </c>
      <c r="BK485" s="202">
        <f>ROUND(I485*H485,0)</f>
        <v>0</v>
      </c>
      <c r="BL485" s="22" t="s">
        <v>164</v>
      </c>
      <c r="BM485" s="22" t="s">
        <v>1043</v>
      </c>
    </row>
    <row r="486" spans="2:65" s="11" customFormat="1" ht="13.5">
      <c r="B486" s="203"/>
      <c r="C486" s="204"/>
      <c r="D486" s="215" t="s">
        <v>171</v>
      </c>
      <c r="E486" s="216" t="s">
        <v>1044</v>
      </c>
      <c r="F486" s="217" t="s">
        <v>1045</v>
      </c>
      <c r="G486" s="204"/>
      <c r="H486" s="218">
        <v>1</v>
      </c>
      <c r="I486" s="209"/>
      <c r="J486" s="204"/>
      <c r="K486" s="204"/>
      <c r="L486" s="210"/>
      <c r="M486" s="211"/>
      <c r="N486" s="212"/>
      <c r="O486" s="212"/>
      <c r="P486" s="212"/>
      <c r="Q486" s="212"/>
      <c r="R486" s="212"/>
      <c r="S486" s="212"/>
      <c r="T486" s="213"/>
      <c r="AT486" s="214" t="s">
        <v>171</v>
      </c>
      <c r="AU486" s="214" t="s">
        <v>84</v>
      </c>
      <c r="AV486" s="11" t="s">
        <v>84</v>
      </c>
      <c r="AW486" s="11" t="s">
        <v>37</v>
      </c>
      <c r="AX486" s="11" t="s">
        <v>75</v>
      </c>
      <c r="AY486" s="214" t="s">
        <v>162</v>
      </c>
    </row>
    <row r="487" spans="2:65" s="11" customFormat="1" ht="13.5">
      <c r="B487" s="203"/>
      <c r="C487" s="204"/>
      <c r="D487" s="205" t="s">
        <v>171</v>
      </c>
      <c r="E487" s="206" t="s">
        <v>1046</v>
      </c>
      <c r="F487" s="207" t="s">
        <v>1047</v>
      </c>
      <c r="G487" s="204"/>
      <c r="H487" s="208">
        <v>2</v>
      </c>
      <c r="I487" s="209"/>
      <c r="J487" s="204"/>
      <c r="K487" s="204"/>
      <c r="L487" s="210"/>
      <c r="M487" s="211"/>
      <c r="N487" s="212"/>
      <c r="O487" s="212"/>
      <c r="P487" s="212"/>
      <c r="Q487" s="212"/>
      <c r="R487" s="212"/>
      <c r="S487" s="212"/>
      <c r="T487" s="213"/>
      <c r="AT487" s="214" t="s">
        <v>171</v>
      </c>
      <c r="AU487" s="214" t="s">
        <v>84</v>
      </c>
      <c r="AV487" s="11" t="s">
        <v>84</v>
      </c>
      <c r="AW487" s="11" t="s">
        <v>37</v>
      </c>
      <c r="AX487" s="11" t="s">
        <v>75</v>
      </c>
      <c r="AY487" s="214" t="s">
        <v>162</v>
      </c>
    </row>
    <row r="488" spans="2:65" s="1" customFormat="1" ht="22.5" customHeight="1">
      <c r="B488" s="39"/>
      <c r="C488" s="191" t="s">
        <v>1048</v>
      </c>
      <c r="D488" s="191" t="s">
        <v>165</v>
      </c>
      <c r="E488" s="192" t="s">
        <v>1049</v>
      </c>
      <c r="F488" s="193" t="s">
        <v>1050</v>
      </c>
      <c r="G488" s="194" t="s">
        <v>254</v>
      </c>
      <c r="H488" s="195">
        <v>21.338999999999999</v>
      </c>
      <c r="I488" s="196"/>
      <c r="J488" s="197">
        <f>ROUND(I488*H488,0)</f>
        <v>0</v>
      </c>
      <c r="K488" s="193" t="s">
        <v>169</v>
      </c>
      <c r="L488" s="59"/>
      <c r="M488" s="198" t="s">
        <v>23</v>
      </c>
      <c r="N488" s="199" t="s">
        <v>46</v>
      </c>
      <c r="O488" s="40"/>
      <c r="P488" s="200">
        <f>O488*H488</f>
        <v>0</v>
      </c>
      <c r="Q488" s="200">
        <v>3.3579999999999999E-2</v>
      </c>
      <c r="R488" s="200">
        <f>Q488*H488</f>
        <v>0.71656361999999996</v>
      </c>
      <c r="S488" s="200">
        <v>0</v>
      </c>
      <c r="T488" s="201">
        <f>S488*H488</f>
        <v>0</v>
      </c>
      <c r="AR488" s="22" t="s">
        <v>164</v>
      </c>
      <c r="AT488" s="22" t="s">
        <v>165</v>
      </c>
      <c r="AU488" s="22" t="s">
        <v>84</v>
      </c>
      <c r="AY488" s="22" t="s">
        <v>162</v>
      </c>
      <c r="BE488" s="202">
        <f>IF(N488="základní",J488,0)</f>
        <v>0</v>
      </c>
      <c r="BF488" s="202">
        <f>IF(N488="snížená",J488,0)</f>
        <v>0</v>
      </c>
      <c r="BG488" s="202">
        <f>IF(N488="zákl. přenesená",J488,0)</f>
        <v>0</v>
      </c>
      <c r="BH488" s="202">
        <f>IF(N488="sníž. přenesená",J488,0)</f>
        <v>0</v>
      </c>
      <c r="BI488" s="202">
        <f>IF(N488="nulová",J488,0)</f>
        <v>0</v>
      </c>
      <c r="BJ488" s="22" t="s">
        <v>10</v>
      </c>
      <c r="BK488" s="202">
        <f>ROUND(I488*H488,0)</f>
        <v>0</v>
      </c>
      <c r="BL488" s="22" t="s">
        <v>164</v>
      </c>
      <c r="BM488" s="22" t="s">
        <v>1051</v>
      </c>
    </row>
    <row r="489" spans="2:65" s="11" customFormat="1" ht="40.5">
      <c r="B489" s="203"/>
      <c r="C489" s="204"/>
      <c r="D489" s="205" t="s">
        <v>171</v>
      </c>
      <c r="E489" s="206" t="s">
        <v>1052</v>
      </c>
      <c r="F489" s="207" t="s">
        <v>1053</v>
      </c>
      <c r="G489" s="204"/>
      <c r="H489" s="208">
        <v>21.338999999999999</v>
      </c>
      <c r="I489" s="209"/>
      <c r="J489" s="204"/>
      <c r="K489" s="204"/>
      <c r="L489" s="210"/>
      <c r="M489" s="211"/>
      <c r="N489" s="212"/>
      <c r="O489" s="212"/>
      <c r="P489" s="212"/>
      <c r="Q489" s="212"/>
      <c r="R489" s="212"/>
      <c r="S489" s="212"/>
      <c r="T489" s="213"/>
      <c r="AT489" s="214" t="s">
        <v>171</v>
      </c>
      <c r="AU489" s="214" t="s">
        <v>84</v>
      </c>
      <c r="AV489" s="11" t="s">
        <v>84</v>
      </c>
      <c r="AW489" s="11" t="s">
        <v>37</v>
      </c>
      <c r="AX489" s="11" t="s">
        <v>75</v>
      </c>
      <c r="AY489" s="214" t="s">
        <v>162</v>
      </c>
    </row>
    <row r="490" spans="2:65" s="1" customFormat="1" ht="22.5" customHeight="1">
      <c r="B490" s="39"/>
      <c r="C490" s="191" t="s">
        <v>1054</v>
      </c>
      <c r="D490" s="191" t="s">
        <v>165</v>
      </c>
      <c r="E490" s="192" t="s">
        <v>1055</v>
      </c>
      <c r="F490" s="193" t="s">
        <v>1056</v>
      </c>
      <c r="G490" s="194" t="s">
        <v>254</v>
      </c>
      <c r="H490" s="195">
        <v>25</v>
      </c>
      <c r="I490" s="196"/>
      <c r="J490" s="197">
        <f>ROUND(I490*H490,0)</f>
        <v>0</v>
      </c>
      <c r="K490" s="193" t="s">
        <v>169</v>
      </c>
      <c r="L490" s="59"/>
      <c r="M490" s="198" t="s">
        <v>23</v>
      </c>
      <c r="N490" s="199" t="s">
        <v>46</v>
      </c>
      <c r="O490" s="40"/>
      <c r="P490" s="200">
        <f>O490*H490</f>
        <v>0</v>
      </c>
      <c r="Q490" s="200">
        <v>1.2E-4</v>
      </c>
      <c r="R490" s="200">
        <f>Q490*H490</f>
        <v>3.0000000000000001E-3</v>
      </c>
      <c r="S490" s="200">
        <v>0</v>
      </c>
      <c r="T490" s="201">
        <f>S490*H490</f>
        <v>0</v>
      </c>
      <c r="AR490" s="22" t="s">
        <v>164</v>
      </c>
      <c r="AT490" s="22" t="s">
        <v>165</v>
      </c>
      <c r="AU490" s="22" t="s">
        <v>84</v>
      </c>
      <c r="AY490" s="22" t="s">
        <v>162</v>
      </c>
      <c r="BE490" s="202">
        <f>IF(N490="základní",J490,0)</f>
        <v>0</v>
      </c>
      <c r="BF490" s="202">
        <f>IF(N490="snížená",J490,0)</f>
        <v>0</v>
      </c>
      <c r="BG490" s="202">
        <f>IF(N490="zákl. přenesená",J490,0)</f>
        <v>0</v>
      </c>
      <c r="BH490" s="202">
        <f>IF(N490="sníž. přenesená",J490,0)</f>
        <v>0</v>
      </c>
      <c r="BI490" s="202">
        <f>IF(N490="nulová",J490,0)</f>
        <v>0</v>
      </c>
      <c r="BJ490" s="22" t="s">
        <v>10</v>
      </c>
      <c r="BK490" s="202">
        <f>ROUND(I490*H490,0)</f>
        <v>0</v>
      </c>
      <c r="BL490" s="22" t="s">
        <v>164</v>
      </c>
      <c r="BM490" s="22" t="s">
        <v>1057</v>
      </c>
    </row>
    <row r="491" spans="2:65" s="11" customFormat="1" ht="13.5">
      <c r="B491" s="203"/>
      <c r="C491" s="204"/>
      <c r="D491" s="205" t="s">
        <v>171</v>
      </c>
      <c r="E491" s="206" t="s">
        <v>1058</v>
      </c>
      <c r="F491" s="207" t="s">
        <v>1059</v>
      </c>
      <c r="G491" s="204"/>
      <c r="H491" s="208">
        <v>25</v>
      </c>
      <c r="I491" s="209"/>
      <c r="J491" s="204"/>
      <c r="K491" s="204"/>
      <c r="L491" s="210"/>
      <c r="M491" s="211"/>
      <c r="N491" s="212"/>
      <c r="O491" s="212"/>
      <c r="P491" s="212"/>
      <c r="Q491" s="212"/>
      <c r="R491" s="212"/>
      <c r="S491" s="212"/>
      <c r="T491" s="213"/>
      <c r="AT491" s="214" t="s">
        <v>171</v>
      </c>
      <c r="AU491" s="214" t="s">
        <v>84</v>
      </c>
      <c r="AV491" s="11" t="s">
        <v>84</v>
      </c>
      <c r="AW491" s="11" t="s">
        <v>37</v>
      </c>
      <c r="AX491" s="11" t="s">
        <v>75</v>
      </c>
      <c r="AY491" s="214" t="s">
        <v>162</v>
      </c>
    </row>
    <row r="492" spans="2:65" s="1" customFormat="1" ht="22.5" customHeight="1">
      <c r="B492" s="39"/>
      <c r="C492" s="191" t="s">
        <v>1060</v>
      </c>
      <c r="D492" s="191" t="s">
        <v>165</v>
      </c>
      <c r="E492" s="192" t="s">
        <v>1061</v>
      </c>
      <c r="F492" s="193" t="s">
        <v>1062</v>
      </c>
      <c r="G492" s="194" t="s">
        <v>254</v>
      </c>
      <c r="H492" s="195">
        <v>141.886</v>
      </c>
      <c r="I492" s="196"/>
      <c r="J492" s="197">
        <f>ROUND(I492*H492,0)</f>
        <v>0</v>
      </c>
      <c r="K492" s="193" t="s">
        <v>169</v>
      </c>
      <c r="L492" s="59"/>
      <c r="M492" s="198" t="s">
        <v>23</v>
      </c>
      <c r="N492" s="199" t="s">
        <v>46</v>
      </c>
      <c r="O492" s="40"/>
      <c r="P492" s="200">
        <f>O492*H492</f>
        <v>0</v>
      </c>
      <c r="Q492" s="200">
        <v>2.4000000000000001E-4</v>
      </c>
      <c r="R492" s="200">
        <f>Q492*H492</f>
        <v>3.4052640000000002E-2</v>
      </c>
      <c r="S492" s="200">
        <v>0</v>
      </c>
      <c r="T492" s="201">
        <f>S492*H492</f>
        <v>0</v>
      </c>
      <c r="AR492" s="22" t="s">
        <v>164</v>
      </c>
      <c r="AT492" s="22" t="s">
        <v>165</v>
      </c>
      <c r="AU492" s="22" t="s">
        <v>84</v>
      </c>
      <c r="AY492" s="22" t="s">
        <v>162</v>
      </c>
      <c r="BE492" s="202">
        <f>IF(N492="základní",J492,0)</f>
        <v>0</v>
      </c>
      <c r="BF492" s="202">
        <f>IF(N492="snížená",J492,0)</f>
        <v>0</v>
      </c>
      <c r="BG492" s="202">
        <f>IF(N492="zákl. přenesená",J492,0)</f>
        <v>0</v>
      </c>
      <c r="BH492" s="202">
        <f>IF(N492="sníž. přenesená",J492,0)</f>
        <v>0</v>
      </c>
      <c r="BI492" s="202">
        <f>IF(N492="nulová",J492,0)</f>
        <v>0</v>
      </c>
      <c r="BJ492" s="22" t="s">
        <v>10</v>
      </c>
      <c r="BK492" s="202">
        <f>ROUND(I492*H492,0)</f>
        <v>0</v>
      </c>
      <c r="BL492" s="22" t="s">
        <v>164</v>
      </c>
      <c r="BM492" s="22" t="s">
        <v>1063</v>
      </c>
    </row>
    <row r="493" spans="2:65" s="11" customFormat="1" ht="27">
      <c r="B493" s="203"/>
      <c r="C493" s="204"/>
      <c r="D493" s="205" t="s">
        <v>171</v>
      </c>
      <c r="E493" s="206" t="s">
        <v>1064</v>
      </c>
      <c r="F493" s="207" t="s">
        <v>1065</v>
      </c>
      <c r="G493" s="204"/>
      <c r="H493" s="208">
        <v>141.886</v>
      </c>
      <c r="I493" s="209"/>
      <c r="J493" s="204"/>
      <c r="K493" s="204"/>
      <c r="L493" s="210"/>
      <c r="M493" s="211"/>
      <c r="N493" s="212"/>
      <c r="O493" s="212"/>
      <c r="P493" s="212"/>
      <c r="Q493" s="212"/>
      <c r="R493" s="212"/>
      <c r="S493" s="212"/>
      <c r="T493" s="213"/>
      <c r="AT493" s="214" t="s">
        <v>171</v>
      </c>
      <c r="AU493" s="214" t="s">
        <v>84</v>
      </c>
      <c r="AV493" s="11" t="s">
        <v>84</v>
      </c>
      <c r="AW493" s="11" t="s">
        <v>37</v>
      </c>
      <c r="AX493" s="11" t="s">
        <v>75</v>
      </c>
      <c r="AY493" s="214" t="s">
        <v>162</v>
      </c>
    </row>
    <row r="494" spans="2:65" s="1" customFormat="1" ht="22.5" customHeight="1">
      <c r="B494" s="39"/>
      <c r="C494" s="191" t="s">
        <v>1066</v>
      </c>
      <c r="D494" s="191" t="s">
        <v>165</v>
      </c>
      <c r="E494" s="192" t="s">
        <v>1067</v>
      </c>
      <c r="F494" s="193" t="s">
        <v>1068</v>
      </c>
      <c r="G494" s="194" t="s">
        <v>596</v>
      </c>
      <c r="H494" s="195">
        <v>43.98</v>
      </c>
      <c r="I494" s="196"/>
      <c r="J494" s="197">
        <f>ROUND(I494*H494,0)</f>
        <v>0</v>
      </c>
      <c r="K494" s="193" t="s">
        <v>169</v>
      </c>
      <c r="L494" s="59"/>
      <c r="M494" s="198" t="s">
        <v>23</v>
      </c>
      <c r="N494" s="199" t="s">
        <v>46</v>
      </c>
      <c r="O494" s="40"/>
      <c r="P494" s="200">
        <f>O494*H494</f>
        <v>0</v>
      </c>
      <c r="Q494" s="200">
        <v>1.5E-3</v>
      </c>
      <c r="R494" s="200">
        <f>Q494*H494</f>
        <v>6.5970000000000001E-2</v>
      </c>
      <c r="S494" s="200">
        <v>0</v>
      </c>
      <c r="T494" s="201">
        <f>S494*H494</f>
        <v>0</v>
      </c>
      <c r="AR494" s="22" t="s">
        <v>164</v>
      </c>
      <c r="AT494" s="22" t="s">
        <v>165</v>
      </c>
      <c r="AU494" s="22" t="s">
        <v>84</v>
      </c>
      <c r="AY494" s="22" t="s">
        <v>162</v>
      </c>
      <c r="BE494" s="202">
        <f>IF(N494="základní",J494,0)</f>
        <v>0</v>
      </c>
      <c r="BF494" s="202">
        <f>IF(N494="snížená",J494,0)</f>
        <v>0</v>
      </c>
      <c r="BG494" s="202">
        <f>IF(N494="zákl. přenesená",J494,0)</f>
        <v>0</v>
      </c>
      <c r="BH494" s="202">
        <f>IF(N494="sníž. přenesená",J494,0)</f>
        <v>0</v>
      </c>
      <c r="BI494" s="202">
        <f>IF(N494="nulová",J494,0)</f>
        <v>0</v>
      </c>
      <c r="BJ494" s="22" t="s">
        <v>10</v>
      </c>
      <c r="BK494" s="202">
        <f>ROUND(I494*H494,0)</f>
        <v>0</v>
      </c>
      <c r="BL494" s="22" t="s">
        <v>164</v>
      </c>
      <c r="BM494" s="22" t="s">
        <v>1069</v>
      </c>
    </row>
    <row r="495" spans="2:65" s="11" customFormat="1" ht="13.5">
      <c r="B495" s="203"/>
      <c r="C495" s="204"/>
      <c r="D495" s="215" t="s">
        <v>171</v>
      </c>
      <c r="E495" s="216" t="s">
        <v>1070</v>
      </c>
      <c r="F495" s="217" t="s">
        <v>1071</v>
      </c>
      <c r="G495" s="204"/>
      <c r="H495" s="218">
        <v>43.98</v>
      </c>
      <c r="I495" s="209"/>
      <c r="J495" s="204"/>
      <c r="K495" s="204"/>
      <c r="L495" s="210"/>
      <c r="M495" s="211"/>
      <c r="N495" s="212"/>
      <c r="O495" s="212"/>
      <c r="P495" s="212"/>
      <c r="Q495" s="212"/>
      <c r="R495" s="212"/>
      <c r="S495" s="212"/>
      <c r="T495" s="213"/>
      <c r="AT495" s="214" t="s">
        <v>171</v>
      </c>
      <c r="AU495" s="214" t="s">
        <v>84</v>
      </c>
      <c r="AV495" s="11" t="s">
        <v>84</v>
      </c>
      <c r="AW495" s="11" t="s">
        <v>37</v>
      </c>
      <c r="AX495" s="11" t="s">
        <v>75</v>
      </c>
      <c r="AY495" s="214" t="s">
        <v>162</v>
      </c>
    </row>
    <row r="496" spans="2:65" s="10" customFormat="1" ht="29.85" customHeight="1">
      <c r="B496" s="174"/>
      <c r="C496" s="175"/>
      <c r="D496" s="188" t="s">
        <v>74</v>
      </c>
      <c r="E496" s="189" t="s">
        <v>626</v>
      </c>
      <c r="F496" s="189" t="s">
        <v>1072</v>
      </c>
      <c r="G496" s="175"/>
      <c r="H496" s="175"/>
      <c r="I496" s="178"/>
      <c r="J496" s="190">
        <f>BK496</f>
        <v>0</v>
      </c>
      <c r="K496" s="175"/>
      <c r="L496" s="180"/>
      <c r="M496" s="181"/>
      <c r="N496" s="182"/>
      <c r="O496" s="182"/>
      <c r="P496" s="183">
        <f>SUM(P497:P553)</f>
        <v>0</v>
      </c>
      <c r="Q496" s="182"/>
      <c r="R496" s="183">
        <f>SUM(R497:R553)</f>
        <v>26.860257669999996</v>
      </c>
      <c r="S496" s="182"/>
      <c r="T496" s="184">
        <f>SUM(T497:T553)</f>
        <v>0</v>
      </c>
      <c r="AR496" s="185" t="s">
        <v>164</v>
      </c>
      <c r="AT496" s="186" t="s">
        <v>74</v>
      </c>
      <c r="AU496" s="186" t="s">
        <v>10</v>
      </c>
      <c r="AY496" s="185" t="s">
        <v>162</v>
      </c>
      <c r="BK496" s="187">
        <f>SUM(BK497:BK553)</f>
        <v>0</v>
      </c>
    </row>
    <row r="497" spans="2:65" s="1" customFormat="1" ht="31.5" customHeight="1">
      <c r="B497" s="39"/>
      <c r="C497" s="191" t="s">
        <v>1073</v>
      </c>
      <c r="D497" s="191" t="s">
        <v>165</v>
      </c>
      <c r="E497" s="192" t="s">
        <v>1074</v>
      </c>
      <c r="F497" s="193" t="s">
        <v>1075</v>
      </c>
      <c r="G497" s="194" t="s">
        <v>254</v>
      </c>
      <c r="H497" s="195">
        <v>38.96</v>
      </c>
      <c r="I497" s="196"/>
      <c r="J497" s="197">
        <f>ROUND(I497*H497,0)</f>
        <v>0</v>
      </c>
      <c r="K497" s="193" t="s">
        <v>169</v>
      </c>
      <c r="L497" s="59"/>
      <c r="M497" s="198" t="s">
        <v>23</v>
      </c>
      <c r="N497" s="199" t="s">
        <v>46</v>
      </c>
      <c r="O497" s="40"/>
      <c r="P497" s="200">
        <f>O497*H497</f>
        <v>0</v>
      </c>
      <c r="Q497" s="200">
        <v>9.6500000000000006E-3</v>
      </c>
      <c r="R497" s="200">
        <f>Q497*H497</f>
        <v>0.37596400000000002</v>
      </c>
      <c r="S497" s="200">
        <v>0</v>
      </c>
      <c r="T497" s="201">
        <f>S497*H497</f>
        <v>0</v>
      </c>
      <c r="AR497" s="22" t="s">
        <v>164</v>
      </c>
      <c r="AT497" s="22" t="s">
        <v>165</v>
      </c>
      <c r="AU497" s="22" t="s">
        <v>84</v>
      </c>
      <c r="AY497" s="22" t="s">
        <v>162</v>
      </c>
      <c r="BE497" s="202">
        <f>IF(N497="základní",J497,0)</f>
        <v>0</v>
      </c>
      <c r="BF497" s="202">
        <f>IF(N497="snížená",J497,0)</f>
        <v>0</v>
      </c>
      <c r="BG497" s="202">
        <f>IF(N497="zákl. přenesená",J497,0)</f>
        <v>0</v>
      </c>
      <c r="BH497" s="202">
        <f>IF(N497="sníž. přenesená",J497,0)</f>
        <v>0</v>
      </c>
      <c r="BI497" s="202">
        <f>IF(N497="nulová",J497,0)</f>
        <v>0</v>
      </c>
      <c r="BJ497" s="22" t="s">
        <v>10</v>
      </c>
      <c r="BK497" s="202">
        <f>ROUND(I497*H497,0)</f>
        <v>0</v>
      </c>
      <c r="BL497" s="22" t="s">
        <v>164</v>
      </c>
      <c r="BM497" s="22" t="s">
        <v>1076</v>
      </c>
    </row>
    <row r="498" spans="2:65" s="11" customFormat="1" ht="13.5">
      <c r="B498" s="203"/>
      <c r="C498" s="204"/>
      <c r="D498" s="215" t="s">
        <v>171</v>
      </c>
      <c r="E498" s="216" t="s">
        <v>1077</v>
      </c>
      <c r="F498" s="217" t="s">
        <v>1078</v>
      </c>
      <c r="G498" s="204"/>
      <c r="H498" s="218">
        <v>26.35</v>
      </c>
      <c r="I498" s="209"/>
      <c r="J498" s="204"/>
      <c r="K498" s="204"/>
      <c r="L498" s="210"/>
      <c r="M498" s="211"/>
      <c r="N498" s="212"/>
      <c r="O498" s="212"/>
      <c r="P498" s="212"/>
      <c r="Q498" s="212"/>
      <c r="R498" s="212"/>
      <c r="S498" s="212"/>
      <c r="T498" s="213"/>
      <c r="AT498" s="214" t="s">
        <v>171</v>
      </c>
      <c r="AU498" s="214" t="s">
        <v>84</v>
      </c>
      <c r="AV498" s="11" t="s">
        <v>84</v>
      </c>
      <c r="AW498" s="11" t="s">
        <v>37</v>
      </c>
      <c r="AX498" s="11" t="s">
        <v>75</v>
      </c>
      <c r="AY498" s="214" t="s">
        <v>162</v>
      </c>
    </row>
    <row r="499" spans="2:65" s="11" customFormat="1" ht="13.5">
      <c r="B499" s="203"/>
      <c r="C499" s="204"/>
      <c r="D499" s="205" t="s">
        <v>171</v>
      </c>
      <c r="E499" s="206" t="s">
        <v>1079</v>
      </c>
      <c r="F499" s="207" t="s">
        <v>1080</v>
      </c>
      <c r="G499" s="204"/>
      <c r="H499" s="208">
        <v>12.61</v>
      </c>
      <c r="I499" s="209"/>
      <c r="J499" s="204"/>
      <c r="K499" s="204"/>
      <c r="L499" s="210"/>
      <c r="M499" s="211"/>
      <c r="N499" s="212"/>
      <c r="O499" s="212"/>
      <c r="P499" s="212"/>
      <c r="Q499" s="212"/>
      <c r="R499" s="212"/>
      <c r="S499" s="212"/>
      <c r="T499" s="213"/>
      <c r="AT499" s="214" t="s">
        <v>171</v>
      </c>
      <c r="AU499" s="214" t="s">
        <v>84</v>
      </c>
      <c r="AV499" s="11" t="s">
        <v>84</v>
      </c>
      <c r="AW499" s="11" t="s">
        <v>37</v>
      </c>
      <c r="AX499" s="11" t="s">
        <v>75</v>
      </c>
      <c r="AY499" s="214" t="s">
        <v>162</v>
      </c>
    </row>
    <row r="500" spans="2:65" s="1" customFormat="1" ht="31.5" customHeight="1">
      <c r="B500" s="39"/>
      <c r="C500" s="191" t="s">
        <v>1081</v>
      </c>
      <c r="D500" s="191" t="s">
        <v>165</v>
      </c>
      <c r="E500" s="192" t="s">
        <v>1082</v>
      </c>
      <c r="F500" s="193" t="s">
        <v>1083</v>
      </c>
      <c r="G500" s="194" t="s">
        <v>254</v>
      </c>
      <c r="H500" s="195">
        <v>38.96</v>
      </c>
      <c r="I500" s="196"/>
      <c r="J500" s="197">
        <f>ROUND(I500*H500,0)</f>
        <v>0</v>
      </c>
      <c r="K500" s="193" t="s">
        <v>169</v>
      </c>
      <c r="L500" s="59"/>
      <c r="M500" s="198" t="s">
        <v>23</v>
      </c>
      <c r="N500" s="199" t="s">
        <v>46</v>
      </c>
      <c r="O500" s="40"/>
      <c r="P500" s="200">
        <f>O500*H500</f>
        <v>0</v>
      </c>
      <c r="Q500" s="200">
        <v>9.0000000000000006E-5</v>
      </c>
      <c r="R500" s="200">
        <f>Q500*H500</f>
        <v>3.5064000000000002E-3</v>
      </c>
      <c r="S500" s="200">
        <v>0</v>
      </c>
      <c r="T500" s="201">
        <f>S500*H500</f>
        <v>0</v>
      </c>
      <c r="AR500" s="22" t="s">
        <v>164</v>
      </c>
      <c r="AT500" s="22" t="s">
        <v>165</v>
      </c>
      <c r="AU500" s="22" t="s">
        <v>84</v>
      </c>
      <c r="AY500" s="22" t="s">
        <v>162</v>
      </c>
      <c r="BE500" s="202">
        <f>IF(N500="základní",J500,0)</f>
        <v>0</v>
      </c>
      <c r="BF500" s="202">
        <f>IF(N500="snížená",J500,0)</f>
        <v>0</v>
      </c>
      <c r="BG500" s="202">
        <f>IF(N500="zákl. přenesená",J500,0)</f>
        <v>0</v>
      </c>
      <c r="BH500" s="202">
        <f>IF(N500="sníž. přenesená",J500,0)</f>
        <v>0</v>
      </c>
      <c r="BI500" s="202">
        <f>IF(N500="nulová",J500,0)</f>
        <v>0</v>
      </c>
      <c r="BJ500" s="22" t="s">
        <v>10</v>
      </c>
      <c r="BK500" s="202">
        <f>ROUND(I500*H500,0)</f>
        <v>0</v>
      </c>
      <c r="BL500" s="22" t="s">
        <v>164</v>
      </c>
      <c r="BM500" s="22" t="s">
        <v>1084</v>
      </c>
    </row>
    <row r="501" spans="2:65" s="1" customFormat="1" ht="22.5" customHeight="1">
      <c r="B501" s="39"/>
      <c r="C501" s="191" t="s">
        <v>1085</v>
      </c>
      <c r="D501" s="191" t="s">
        <v>165</v>
      </c>
      <c r="E501" s="192" t="s">
        <v>1086</v>
      </c>
      <c r="F501" s="193" t="s">
        <v>1087</v>
      </c>
      <c r="G501" s="194" t="s">
        <v>254</v>
      </c>
      <c r="H501" s="195">
        <v>38.96</v>
      </c>
      <c r="I501" s="196"/>
      <c r="J501" s="197">
        <f>ROUND(I501*H501,0)</f>
        <v>0</v>
      </c>
      <c r="K501" s="193" t="s">
        <v>169</v>
      </c>
      <c r="L501" s="59"/>
      <c r="M501" s="198" t="s">
        <v>23</v>
      </c>
      <c r="N501" s="199" t="s">
        <v>46</v>
      </c>
      <c r="O501" s="40"/>
      <c r="P501" s="200">
        <f>O501*H501</f>
        <v>0</v>
      </c>
      <c r="Q501" s="200">
        <v>2.6800000000000001E-3</v>
      </c>
      <c r="R501" s="200">
        <f>Q501*H501</f>
        <v>0.1044128</v>
      </c>
      <c r="S501" s="200">
        <v>0</v>
      </c>
      <c r="T501" s="201">
        <f>S501*H501</f>
        <v>0</v>
      </c>
      <c r="AR501" s="22" t="s">
        <v>164</v>
      </c>
      <c r="AT501" s="22" t="s">
        <v>165</v>
      </c>
      <c r="AU501" s="22" t="s">
        <v>84</v>
      </c>
      <c r="AY501" s="22" t="s">
        <v>162</v>
      </c>
      <c r="BE501" s="202">
        <f>IF(N501="základní",J501,0)</f>
        <v>0</v>
      </c>
      <c r="BF501" s="202">
        <f>IF(N501="snížená",J501,0)</f>
        <v>0</v>
      </c>
      <c r="BG501" s="202">
        <f>IF(N501="zákl. přenesená",J501,0)</f>
        <v>0</v>
      </c>
      <c r="BH501" s="202">
        <f>IF(N501="sníž. přenesená",J501,0)</f>
        <v>0</v>
      </c>
      <c r="BI501" s="202">
        <f>IF(N501="nulová",J501,0)</f>
        <v>0</v>
      </c>
      <c r="BJ501" s="22" t="s">
        <v>10</v>
      </c>
      <c r="BK501" s="202">
        <f>ROUND(I501*H501,0)</f>
        <v>0</v>
      </c>
      <c r="BL501" s="22" t="s">
        <v>164</v>
      </c>
      <c r="BM501" s="22" t="s">
        <v>1088</v>
      </c>
    </row>
    <row r="502" spans="2:65" s="1" customFormat="1" ht="22.5" customHeight="1">
      <c r="B502" s="39"/>
      <c r="C502" s="191" t="s">
        <v>1089</v>
      </c>
      <c r="D502" s="191" t="s">
        <v>165</v>
      </c>
      <c r="E502" s="192" t="s">
        <v>1090</v>
      </c>
      <c r="F502" s="193" t="s">
        <v>1091</v>
      </c>
      <c r="G502" s="194" t="s">
        <v>596</v>
      </c>
      <c r="H502" s="195">
        <v>12.4</v>
      </c>
      <c r="I502" s="196"/>
      <c r="J502" s="197">
        <f>ROUND(I502*H502,0)</f>
        <v>0</v>
      </c>
      <c r="K502" s="193" t="s">
        <v>169</v>
      </c>
      <c r="L502" s="59"/>
      <c r="M502" s="198" t="s">
        <v>23</v>
      </c>
      <c r="N502" s="199" t="s">
        <v>46</v>
      </c>
      <c r="O502" s="40"/>
      <c r="P502" s="200">
        <f>O502*H502</f>
        <v>0</v>
      </c>
      <c r="Q502" s="200">
        <v>0</v>
      </c>
      <c r="R502" s="200">
        <f>Q502*H502</f>
        <v>0</v>
      </c>
      <c r="S502" s="200">
        <v>0</v>
      </c>
      <c r="T502" s="201">
        <f>S502*H502</f>
        <v>0</v>
      </c>
      <c r="AR502" s="22" t="s">
        <v>164</v>
      </c>
      <c r="AT502" s="22" t="s">
        <v>165</v>
      </c>
      <c r="AU502" s="22" t="s">
        <v>84</v>
      </c>
      <c r="AY502" s="22" t="s">
        <v>162</v>
      </c>
      <c r="BE502" s="202">
        <f>IF(N502="základní",J502,0)</f>
        <v>0</v>
      </c>
      <c r="BF502" s="202">
        <f>IF(N502="snížená",J502,0)</f>
        <v>0</v>
      </c>
      <c r="BG502" s="202">
        <f>IF(N502="zákl. přenesená",J502,0)</f>
        <v>0</v>
      </c>
      <c r="BH502" s="202">
        <f>IF(N502="sníž. přenesená",J502,0)</f>
        <v>0</v>
      </c>
      <c r="BI502" s="202">
        <f>IF(N502="nulová",J502,0)</f>
        <v>0</v>
      </c>
      <c r="BJ502" s="22" t="s">
        <v>10</v>
      </c>
      <c r="BK502" s="202">
        <f>ROUND(I502*H502,0)</f>
        <v>0</v>
      </c>
      <c r="BL502" s="22" t="s">
        <v>164</v>
      </c>
      <c r="BM502" s="22" t="s">
        <v>1092</v>
      </c>
    </row>
    <row r="503" spans="2:65" s="11" customFormat="1" ht="13.5">
      <c r="B503" s="203"/>
      <c r="C503" s="204"/>
      <c r="D503" s="205" t="s">
        <v>171</v>
      </c>
      <c r="E503" s="206" t="s">
        <v>1093</v>
      </c>
      <c r="F503" s="207" t="s">
        <v>1094</v>
      </c>
      <c r="G503" s="204"/>
      <c r="H503" s="208">
        <v>12.4</v>
      </c>
      <c r="I503" s="209"/>
      <c r="J503" s="204"/>
      <c r="K503" s="204"/>
      <c r="L503" s="210"/>
      <c r="M503" s="211"/>
      <c r="N503" s="212"/>
      <c r="O503" s="212"/>
      <c r="P503" s="212"/>
      <c r="Q503" s="212"/>
      <c r="R503" s="212"/>
      <c r="S503" s="212"/>
      <c r="T503" s="213"/>
      <c r="AT503" s="214" t="s">
        <v>171</v>
      </c>
      <c r="AU503" s="214" t="s">
        <v>84</v>
      </c>
      <c r="AV503" s="11" t="s">
        <v>84</v>
      </c>
      <c r="AW503" s="11" t="s">
        <v>37</v>
      </c>
      <c r="AX503" s="11" t="s">
        <v>75</v>
      </c>
      <c r="AY503" s="214" t="s">
        <v>162</v>
      </c>
    </row>
    <row r="504" spans="2:65" s="1" customFormat="1" ht="22.5" customHeight="1">
      <c r="B504" s="39"/>
      <c r="C504" s="219" t="s">
        <v>1095</v>
      </c>
      <c r="D504" s="219" t="s">
        <v>273</v>
      </c>
      <c r="E504" s="220" t="s">
        <v>1096</v>
      </c>
      <c r="F504" s="221" t="s">
        <v>1097</v>
      </c>
      <c r="G504" s="222" t="s">
        <v>596</v>
      </c>
      <c r="H504" s="223">
        <v>13.64</v>
      </c>
      <c r="I504" s="224"/>
      <c r="J504" s="225">
        <f>ROUND(I504*H504,0)</f>
        <v>0</v>
      </c>
      <c r="K504" s="221" t="s">
        <v>169</v>
      </c>
      <c r="L504" s="226"/>
      <c r="M504" s="227" t="s">
        <v>23</v>
      </c>
      <c r="N504" s="228" t="s">
        <v>46</v>
      </c>
      <c r="O504" s="40"/>
      <c r="P504" s="200">
        <f>O504*H504</f>
        <v>0</v>
      </c>
      <c r="Q504" s="200">
        <v>3.0000000000000001E-5</v>
      </c>
      <c r="R504" s="200">
        <f>Q504*H504</f>
        <v>4.0920000000000003E-4</v>
      </c>
      <c r="S504" s="200">
        <v>0</v>
      </c>
      <c r="T504" s="201">
        <f>S504*H504</f>
        <v>0</v>
      </c>
      <c r="AR504" s="22" t="s">
        <v>229</v>
      </c>
      <c r="AT504" s="22" t="s">
        <v>273</v>
      </c>
      <c r="AU504" s="22" t="s">
        <v>84</v>
      </c>
      <c r="AY504" s="22" t="s">
        <v>162</v>
      </c>
      <c r="BE504" s="202">
        <f>IF(N504="základní",J504,0)</f>
        <v>0</v>
      </c>
      <c r="BF504" s="202">
        <f>IF(N504="snížená",J504,0)</f>
        <v>0</v>
      </c>
      <c r="BG504" s="202">
        <f>IF(N504="zákl. přenesená",J504,0)</f>
        <v>0</v>
      </c>
      <c r="BH504" s="202">
        <f>IF(N504="sníž. přenesená",J504,0)</f>
        <v>0</v>
      </c>
      <c r="BI504" s="202">
        <f>IF(N504="nulová",J504,0)</f>
        <v>0</v>
      </c>
      <c r="BJ504" s="22" t="s">
        <v>10</v>
      </c>
      <c r="BK504" s="202">
        <f>ROUND(I504*H504,0)</f>
        <v>0</v>
      </c>
      <c r="BL504" s="22" t="s">
        <v>164</v>
      </c>
      <c r="BM504" s="22" t="s">
        <v>1098</v>
      </c>
    </row>
    <row r="505" spans="2:65" s="11" customFormat="1" ht="13.5">
      <c r="B505" s="203"/>
      <c r="C505" s="204"/>
      <c r="D505" s="205" t="s">
        <v>171</v>
      </c>
      <c r="E505" s="206" t="s">
        <v>1099</v>
      </c>
      <c r="F505" s="207" t="s">
        <v>1100</v>
      </c>
      <c r="G505" s="204"/>
      <c r="H505" s="208">
        <v>13.64</v>
      </c>
      <c r="I505" s="209"/>
      <c r="J505" s="204"/>
      <c r="K505" s="204"/>
      <c r="L505" s="210"/>
      <c r="M505" s="211"/>
      <c r="N505" s="212"/>
      <c r="O505" s="212"/>
      <c r="P505" s="212"/>
      <c r="Q505" s="212"/>
      <c r="R505" s="212"/>
      <c r="S505" s="212"/>
      <c r="T505" s="213"/>
      <c r="AT505" s="214" t="s">
        <v>171</v>
      </c>
      <c r="AU505" s="214" t="s">
        <v>84</v>
      </c>
      <c r="AV505" s="11" t="s">
        <v>84</v>
      </c>
      <c r="AW505" s="11" t="s">
        <v>37</v>
      </c>
      <c r="AX505" s="11" t="s">
        <v>75</v>
      </c>
      <c r="AY505" s="214" t="s">
        <v>162</v>
      </c>
    </row>
    <row r="506" spans="2:65" s="1" customFormat="1" ht="31.5" customHeight="1">
      <c r="B506" s="39"/>
      <c r="C506" s="191" t="s">
        <v>1101</v>
      </c>
      <c r="D506" s="191" t="s">
        <v>165</v>
      </c>
      <c r="E506" s="192" t="s">
        <v>1102</v>
      </c>
      <c r="F506" s="193" t="s">
        <v>1103</v>
      </c>
      <c r="G506" s="194" t="s">
        <v>254</v>
      </c>
      <c r="H506" s="195">
        <v>87.488</v>
      </c>
      <c r="I506" s="196"/>
      <c r="J506" s="197">
        <f>ROUND(I506*H506,0)</f>
        <v>0</v>
      </c>
      <c r="K506" s="193" t="s">
        <v>169</v>
      </c>
      <c r="L506" s="59"/>
      <c r="M506" s="198" t="s">
        <v>23</v>
      </c>
      <c r="N506" s="199" t="s">
        <v>46</v>
      </c>
      <c r="O506" s="40"/>
      <c r="P506" s="200">
        <f>O506*H506</f>
        <v>0</v>
      </c>
      <c r="Q506" s="200">
        <v>9.4400000000000005E-3</v>
      </c>
      <c r="R506" s="200">
        <f>Q506*H506</f>
        <v>0.82588672000000007</v>
      </c>
      <c r="S506" s="200">
        <v>0</v>
      </c>
      <c r="T506" s="201">
        <f>S506*H506</f>
        <v>0</v>
      </c>
      <c r="AR506" s="22" t="s">
        <v>164</v>
      </c>
      <c r="AT506" s="22" t="s">
        <v>165</v>
      </c>
      <c r="AU506" s="22" t="s">
        <v>84</v>
      </c>
      <c r="AY506" s="22" t="s">
        <v>162</v>
      </c>
      <c r="BE506" s="202">
        <f>IF(N506="základní",J506,0)</f>
        <v>0</v>
      </c>
      <c r="BF506" s="202">
        <f>IF(N506="snížená",J506,0)</f>
        <v>0</v>
      </c>
      <c r="BG506" s="202">
        <f>IF(N506="zákl. přenesená",J506,0)</f>
        <v>0</v>
      </c>
      <c r="BH506" s="202">
        <f>IF(N506="sníž. přenesená",J506,0)</f>
        <v>0</v>
      </c>
      <c r="BI506" s="202">
        <f>IF(N506="nulová",J506,0)</f>
        <v>0</v>
      </c>
      <c r="BJ506" s="22" t="s">
        <v>10</v>
      </c>
      <c r="BK506" s="202">
        <f>ROUND(I506*H506,0)</f>
        <v>0</v>
      </c>
      <c r="BL506" s="22" t="s">
        <v>164</v>
      </c>
      <c r="BM506" s="22" t="s">
        <v>1104</v>
      </c>
    </row>
    <row r="507" spans="2:65" s="11" customFormat="1" ht="27">
      <c r="B507" s="203"/>
      <c r="C507" s="204"/>
      <c r="D507" s="215" t="s">
        <v>171</v>
      </c>
      <c r="E507" s="216" t="s">
        <v>1105</v>
      </c>
      <c r="F507" s="217" t="s">
        <v>1106</v>
      </c>
      <c r="G507" s="204"/>
      <c r="H507" s="218">
        <v>62.901000000000003</v>
      </c>
      <c r="I507" s="209"/>
      <c r="J507" s="204"/>
      <c r="K507" s="204"/>
      <c r="L507" s="210"/>
      <c r="M507" s="211"/>
      <c r="N507" s="212"/>
      <c r="O507" s="212"/>
      <c r="P507" s="212"/>
      <c r="Q507" s="212"/>
      <c r="R507" s="212"/>
      <c r="S507" s="212"/>
      <c r="T507" s="213"/>
      <c r="AT507" s="214" t="s">
        <v>171</v>
      </c>
      <c r="AU507" s="214" t="s">
        <v>84</v>
      </c>
      <c r="AV507" s="11" t="s">
        <v>84</v>
      </c>
      <c r="AW507" s="11" t="s">
        <v>37</v>
      </c>
      <c r="AX507" s="11" t="s">
        <v>75</v>
      </c>
      <c r="AY507" s="214" t="s">
        <v>162</v>
      </c>
    </row>
    <row r="508" spans="2:65" s="11" customFormat="1" ht="13.5">
      <c r="B508" s="203"/>
      <c r="C508" s="204"/>
      <c r="D508" s="205" t="s">
        <v>171</v>
      </c>
      <c r="E508" s="206" t="s">
        <v>1107</v>
      </c>
      <c r="F508" s="207" t="s">
        <v>1108</v>
      </c>
      <c r="G508" s="204"/>
      <c r="H508" s="208">
        <v>24.587</v>
      </c>
      <c r="I508" s="209"/>
      <c r="J508" s="204"/>
      <c r="K508" s="204"/>
      <c r="L508" s="210"/>
      <c r="M508" s="211"/>
      <c r="N508" s="212"/>
      <c r="O508" s="212"/>
      <c r="P508" s="212"/>
      <c r="Q508" s="212"/>
      <c r="R508" s="212"/>
      <c r="S508" s="212"/>
      <c r="T508" s="213"/>
      <c r="AT508" s="214" t="s">
        <v>171</v>
      </c>
      <c r="AU508" s="214" t="s">
        <v>84</v>
      </c>
      <c r="AV508" s="11" t="s">
        <v>84</v>
      </c>
      <c r="AW508" s="11" t="s">
        <v>37</v>
      </c>
      <c r="AX508" s="11" t="s">
        <v>75</v>
      </c>
      <c r="AY508" s="214" t="s">
        <v>162</v>
      </c>
    </row>
    <row r="509" spans="2:65" s="1" customFormat="1" ht="31.5" customHeight="1">
      <c r="B509" s="39"/>
      <c r="C509" s="191" t="s">
        <v>1109</v>
      </c>
      <c r="D509" s="191" t="s">
        <v>165</v>
      </c>
      <c r="E509" s="192" t="s">
        <v>1110</v>
      </c>
      <c r="F509" s="193" t="s">
        <v>1111</v>
      </c>
      <c r="G509" s="194" t="s">
        <v>254</v>
      </c>
      <c r="H509" s="195">
        <v>575.02099999999996</v>
      </c>
      <c r="I509" s="196"/>
      <c r="J509" s="197">
        <f>ROUND(I509*H509,0)</f>
        <v>0</v>
      </c>
      <c r="K509" s="193" t="s">
        <v>169</v>
      </c>
      <c r="L509" s="59"/>
      <c r="M509" s="198" t="s">
        <v>23</v>
      </c>
      <c r="N509" s="199" t="s">
        <v>46</v>
      </c>
      <c r="O509" s="40"/>
      <c r="P509" s="200">
        <f>O509*H509</f>
        <v>0</v>
      </c>
      <c r="Q509" s="200">
        <v>9.4999999999999998E-3</v>
      </c>
      <c r="R509" s="200">
        <f>Q509*H509</f>
        <v>5.4626994999999994</v>
      </c>
      <c r="S509" s="200">
        <v>0</v>
      </c>
      <c r="T509" s="201">
        <f>S509*H509</f>
        <v>0</v>
      </c>
      <c r="AR509" s="22" t="s">
        <v>164</v>
      </c>
      <c r="AT509" s="22" t="s">
        <v>165</v>
      </c>
      <c r="AU509" s="22" t="s">
        <v>84</v>
      </c>
      <c r="AY509" s="22" t="s">
        <v>162</v>
      </c>
      <c r="BE509" s="202">
        <f>IF(N509="základní",J509,0)</f>
        <v>0</v>
      </c>
      <c r="BF509" s="202">
        <f>IF(N509="snížená",J509,0)</f>
        <v>0</v>
      </c>
      <c r="BG509" s="202">
        <f>IF(N509="zákl. přenesená",J509,0)</f>
        <v>0</v>
      </c>
      <c r="BH509" s="202">
        <f>IF(N509="sníž. přenesená",J509,0)</f>
        <v>0</v>
      </c>
      <c r="BI509" s="202">
        <f>IF(N509="nulová",J509,0)</f>
        <v>0</v>
      </c>
      <c r="BJ509" s="22" t="s">
        <v>10</v>
      </c>
      <c r="BK509" s="202">
        <f>ROUND(I509*H509,0)</f>
        <v>0</v>
      </c>
      <c r="BL509" s="22" t="s">
        <v>164</v>
      </c>
      <c r="BM509" s="22" t="s">
        <v>1112</v>
      </c>
    </row>
    <row r="510" spans="2:65" s="11" customFormat="1" ht="13.5">
      <c r="B510" s="203"/>
      <c r="C510" s="204"/>
      <c r="D510" s="215" t="s">
        <v>171</v>
      </c>
      <c r="E510" s="216" t="s">
        <v>1113</v>
      </c>
      <c r="F510" s="217" t="s">
        <v>1114</v>
      </c>
      <c r="G510" s="204"/>
      <c r="H510" s="218">
        <v>255.649</v>
      </c>
      <c r="I510" s="209"/>
      <c r="J510" s="204"/>
      <c r="K510" s="204"/>
      <c r="L510" s="210"/>
      <c r="M510" s="211"/>
      <c r="N510" s="212"/>
      <c r="O510" s="212"/>
      <c r="P510" s="212"/>
      <c r="Q510" s="212"/>
      <c r="R510" s="212"/>
      <c r="S510" s="212"/>
      <c r="T510" s="213"/>
      <c r="AT510" s="214" t="s">
        <v>171</v>
      </c>
      <c r="AU510" s="214" t="s">
        <v>84</v>
      </c>
      <c r="AV510" s="11" t="s">
        <v>84</v>
      </c>
      <c r="AW510" s="11" t="s">
        <v>37</v>
      </c>
      <c r="AX510" s="11" t="s">
        <v>75</v>
      </c>
      <c r="AY510" s="214" t="s">
        <v>162</v>
      </c>
    </row>
    <row r="511" spans="2:65" s="11" customFormat="1" ht="13.5">
      <c r="B511" s="203"/>
      <c r="C511" s="204"/>
      <c r="D511" s="215" t="s">
        <v>171</v>
      </c>
      <c r="E511" s="216" t="s">
        <v>1115</v>
      </c>
      <c r="F511" s="217" t="s">
        <v>1116</v>
      </c>
      <c r="G511" s="204"/>
      <c r="H511" s="218">
        <v>125.89700000000001</v>
      </c>
      <c r="I511" s="209"/>
      <c r="J511" s="204"/>
      <c r="K511" s="204"/>
      <c r="L511" s="210"/>
      <c r="M511" s="211"/>
      <c r="N511" s="212"/>
      <c r="O511" s="212"/>
      <c r="P511" s="212"/>
      <c r="Q511" s="212"/>
      <c r="R511" s="212"/>
      <c r="S511" s="212"/>
      <c r="T511" s="213"/>
      <c r="AT511" s="214" t="s">
        <v>171</v>
      </c>
      <c r="AU511" s="214" t="s">
        <v>84</v>
      </c>
      <c r="AV511" s="11" t="s">
        <v>84</v>
      </c>
      <c r="AW511" s="11" t="s">
        <v>37</v>
      </c>
      <c r="AX511" s="11" t="s">
        <v>75</v>
      </c>
      <c r="AY511" s="214" t="s">
        <v>162</v>
      </c>
    </row>
    <row r="512" spans="2:65" s="11" customFormat="1" ht="13.5">
      <c r="B512" s="203"/>
      <c r="C512" s="204"/>
      <c r="D512" s="215" t="s">
        <v>171</v>
      </c>
      <c r="E512" s="216" t="s">
        <v>1117</v>
      </c>
      <c r="F512" s="217" t="s">
        <v>1118</v>
      </c>
      <c r="G512" s="204"/>
      <c r="H512" s="218">
        <v>134.86199999999999</v>
      </c>
      <c r="I512" s="209"/>
      <c r="J512" s="204"/>
      <c r="K512" s="204"/>
      <c r="L512" s="210"/>
      <c r="M512" s="211"/>
      <c r="N512" s="212"/>
      <c r="O512" s="212"/>
      <c r="P512" s="212"/>
      <c r="Q512" s="212"/>
      <c r="R512" s="212"/>
      <c r="S512" s="212"/>
      <c r="T512" s="213"/>
      <c r="AT512" s="214" t="s">
        <v>171</v>
      </c>
      <c r="AU512" s="214" t="s">
        <v>84</v>
      </c>
      <c r="AV512" s="11" t="s">
        <v>84</v>
      </c>
      <c r="AW512" s="11" t="s">
        <v>37</v>
      </c>
      <c r="AX512" s="11" t="s">
        <v>75</v>
      </c>
      <c r="AY512" s="214" t="s">
        <v>162</v>
      </c>
    </row>
    <row r="513" spans="2:65" s="11" customFormat="1" ht="13.5">
      <c r="B513" s="203"/>
      <c r="C513" s="204"/>
      <c r="D513" s="215" t="s">
        <v>171</v>
      </c>
      <c r="E513" s="216" t="s">
        <v>1119</v>
      </c>
      <c r="F513" s="217" t="s">
        <v>1120</v>
      </c>
      <c r="G513" s="204"/>
      <c r="H513" s="218">
        <v>149.459</v>
      </c>
      <c r="I513" s="209"/>
      <c r="J513" s="204"/>
      <c r="K513" s="204"/>
      <c r="L513" s="210"/>
      <c r="M513" s="211"/>
      <c r="N513" s="212"/>
      <c r="O513" s="212"/>
      <c r="P513" s="212"/>
      <c r="Q513" s="212"/>
      <c r="R513" s="212"/>
      <c r="S513" s="212"/>
      <c r="T513" s="213"/>
      <c r="AT513" s="214" t="s">
        <v>171</v>
      </c>
      <c r="AU513" s="214" t="s">
        <v>84</v>
      </c>
      <c r="AV513" s="11" t="s">
        <v>84</v>
      </c>
      <c r="AW513" s="11" t="s">
        <v>37</v>
      </c>
      <c r="AX513" s="11" t="s">
        <v>75</v>
      </c>
      <c r="AY513" s="214" t="s">
        <v>162</v>
      </c>
    </row>
    <row r="514" spans="2:65" s="11" customFormat="1" ht="40.5">
      <c r="B514" s="203"/>
      <c r="C514" s="204"/>
      <c r="D514" s="205" t="s">
        <v>171</v>
      </c>
      <c r="E514" s="206" t="s">
        <v>1121</v>
      </c>
      <c r="F514" s="207" t="s">
        <v>1122</v>
      </c>
      <c r="G514" s="204"/>
      <c r="H514" s="208">
        <v>-90.846000000000004</v>
      </c>
      <c r="I514" s="209"/>
      <c r="J514" s="204"/>
      <c r="K514" s="204"/>
      <c r="L514" s="210"/>
      <c r="M514" s="211"/>
      <c r="N514" s="212"/>
      <c r="O514" s="212"/>
      <c r="P514" s="212"/>
      <c r="Q514" s="212"/>
      <c r="R514" s="212"/>
      <c r="S514" s="212"/>
      <c r="T514" s="213"/>
      <c r="AT514" s="214" t="s">
        <v>171</v>
      </c>
      <c r="AU514" s="214" t="s">
        <v>84</v>
      </c>
      <c r="AV514" s="11" t="s">
        <v>84</v>
      </c>
      <c r="AW514" s="11" t="s">
        <v>37</v>
      </c>
      <c r="AX514" s="11" t="s">
        <v>75</v>
      </c>
      <c r="AY514" s="214" t="s">
        <v>162</v>
      </c>
    </row>
    <row r="515" spans="2:65" s="1" customFormat="1" ht="22.5" customHeight="1">
      <c r="B515" s="39"/>
      <c r="C515" s="219" t="s">
        <v>1123</v>
      </c>
      <c r="D515" s="219" t="s">
        <v>273</v>
      </c>
      <c r="E515" s="220" t="s">
        <v>1124</v>
      </c>
      <c r="F515" s="221" t="s">
        <v>1125</v>
      </c>
      <c r="G515" s="222" t="s">
        <v>254</v>
      </c>
      <c r="H515" s="223">
        <v>91.861999999999995</v>
      </c>
      <c r="I515" s="224"/>
      <c r="J515" s="225">
        <f>ROUND(I515*H515,0)</f>
        <v>0</v>
      </c>
      <c r="K515" s="221" t="s">
        <v>169</v>
      </c>
      <c r="L515" s="226"/>
      <c r="M515" s="227" t="s">
        <v>23</v>
      </c>
      <c r="N515" s="228" t="s">
        <v>46</v>
      </c>
      <c r="O515" s="40"/>
      <c r="P515" s="200">
        <f>O515*H515</f>
        <v>0</v>
      </c>
      <c r="Q515" s="200">
        <v>1.7999999999999999E-2</v>
      </c>
      <c r="R515" s="200">
        <f>Q515*H515</f>
        <v>1.6535159999999998</v>
      </c>
      <c r="S515" s="200">
        <v>0</v>
      </c>
      <c r="T515" s="201">
        <f>S515*H515</f>
        <v>0</v>
      </c>
      <c r="AR515" s="22" t="s">
        <v>229</v>
      </c>
      <c r="AT515" s="22" t="s">
        <v>273</v>
      </c>
      <c r="AU515" s="22" t="s">
        <v>84</v>
      </c>
      <c r="AY515" s="22" t="s">
        <v>162</v>
      </c>
      <c r="BE515" s="202">
        <f>IF(N515="základní",J515,0)</f>
        <v>0</v>
      </c>
      <c r="BF515" s="202">
        <f>IF(N515="snížená",J515,0)</f>
        <v>0</v>
      </c>
      <c r="BG515" s="202">
        <f>IF(N515="zákl. přenesená",J515,0)</f>
        <v>0</v>
      </c>
      <c r="BH515" s="202">
        <f>IF(N515="sníž. přenesená",J515,0)</f>
        <v>0</v>
      </c>
      <c r="BI515" s="202">
        <f>IF(N515="nulová",J515,0)</f>
        <v>0</v>
      </c>
      <c r="BJ515" s="22" t="s">
        <v>10</v>
      </c>
      <c r="BK515" s="202">
        <f>ROUND(I515*H515,0)</f>
        <v>0</v>
      </c>
      <c r="BL515" s="22" t="s">
        <v>164</v>
      </c>
      <c r="BM515" s="22" t="s">
        <v>1126</v>
      </c>
    </row>
    <row r="516" spans="2:65" s="11" customFormat="1" ht="13.5">
      <c r="B516" s="203"/>
      <c r="C516" s="204"/>
      <c r="D516" s="205" t="s">
        <v>171</v>
      </c>
      <c r="E516" s="206" t="s">
        <v>1127</v>
      </c>
      <c r="F516" s="207" t="s">
        <v>1128</v>
      </c>
      <c r="G516" s="204"/>
      <c r="H516" s="208">
        <v>91.861999999999995</v>
      </c>
      <c r="I516" s="209"/>
      <c r="J516" s="204"/>
      <c r="K516" s="204"/>
      <c r="L516" s="210"/>
      <c r="M516" s="211"/>
      <c r="N516" s="212"/>
      <c r="O516" s="212"/>
      <c r="P516" s="212"/>
      <c r="Q516" s="212"/>
      <c r="R516" s="212"/>
      <c r="S516" s="212"/>
      <c r="T516" s="213"/>
      <c r="AT516" s="214" t="s">
        <v>171</v>
      </c>
      <c r="AU516" s="214" t="s">
        <v>84</v>
      </c>
      <c r="AV516" s="11" t="s">
        <v>84</v>
      </c>
      <c r="AW516" s="11" t="s">
        <v>37</v>
      </c>
      <c r="AX516" s="11" t="s">
        <v>75</v>
      </c>
      <c r="AY516" s="214" t="s">
        <v>162</v>
      </c>
    </row>
    <row r="517" spans="2:65" s="1" customFormat="1" ht="22.5" customHeight="1">
      <c r="B517" s="39"/>
      <c r="C517" s="219" t="s">
        <v>1129</v>
      </c>
      <c r="D517" s="219" t="s">
        <v>273</v>
      </c>
      <c r="E517" s="220" t="s">
        <v>1130</v>
      </c>
      <c r="F517" s="221" t="s">
        <v>1131</v>
      </c>
      <c r="G517" s="222" t="s">
        <v>254</v>
      </c>
      <c r="H517" s="223">
        <v>744.68</v>
      </c>
      <c r="I517" s="224"/>
      <c r="J517" s="225">
        <f>ROUND(I517*H517,0)</f>
        <v>0</v>
      </c>
      <c r="K517" s="221" t="s">
        <v>169</v>
      </c>
      <c r="L517" s="226"/>
      <c r="M517" s="227" t="s">
        <v>23</v>
      </c>
      <c r="N517" s="228" t="s">
        <v>46</v>
      </c>
      <c r="O517" s="40"/>
      <c r="P517" s="200">
        <f>O517*H517</f>
        <v>0</v>
      </c>
      <c r="Q517" s="200">
        <v>2.1000000000000001E-2</v>
      </c>
      <c r="R517" s="200">
        <f>Q517*H517</f>
        <v>15.63828</v>
      </c>
      <c r="S517" s="200">
        <v>0</v>
      </c>
      <c r="T517" s="201">
        <f>S517*H517</f>
        <v>0</v>
      </c>
      <c r="AR517" s="22" t="s">
        <v>229</v>
      </c>
      <c r="AT517" s="22" t="s">
        <v>273</v>
      </c>
      <c r="AU517" s="22" t="s">
        <v>84</v>
      </c>
      <c r="AY517" s="22" t="s">
        <v>162</v>
      </c>
      <c r="BE517" s="202">
        <f>IF(N517="základní",J517,0)</f>
        <v>0</v>
      </c>
      <c r="BF517" s="202">
        <f>IF(N517="snížená",J517,0)</f>
        <v>0</v>
      </c>
      <c r="BG517" s="202">
        <f>IF(N517="zákl. přenesená",J517,0)</f>
        <v>0</v>
      </c>
      <c r="BH517" s="202">
        <f>IF(N517="sníž. přenesená",J517,0)</f>
        <v>0</v>
      </c>
      <c r="BI517" s="202">
        <f>IF(N517="nulová",J517,0)</f>
        <v>0</v>
      </c>
      <c r="BJ517" s="22" t="s">
        <v>10</v>
      </c>
      <c r="BK517" s="202">
        <f>ROUND(I517*H517,0)</f>
        <v>0</v>
      </c>
      <c r="BL517" s="22" t="s">
        <v>164</v>
      </c>
      <c r="BM517" s="22" t="s">
        <v>1132</v>
      </c>
    </row>
    <row r="518" spans="2:65" s="11" customFormat="1" ht="13.5">
      <c r="B518" s="203"/>
      <c r="C518" s="204"/>
      <c r="D518" s="205" t="s">
        <v>171</v>
      </c>
      <c r="E518" s="206" t="s">
        <v>1133</v>
      </c>
      <c r="F518" s="207" t="s">
        <v>1134</v>
      </c>
      <c r="G518" s="204"/>
      <c r="H518" s="208">
        <v>744.68</v>
      </c>
      <c r="I518" s="209"/>
      <c r="J518" s="204"/>
      <c r="K518" s="204"/>
      <c r="L518" s="210"/>
      <c r="M518" s="211"/>
      <c r="N518" s="212"/>
      <c r="O518" s="212"/>
      <c r="P518" s="212"/>
      <c r="Q518" s="212"/>
      <c r="R518" s="212"/>
      <c r="S518" s="212"/>
      <c r="T518" s="213"/>
      <c r="AT518" s="214" t="s">
        <v>171</v>
      </c>
      <c r="AU518" s="214" t="s">
        <v>84</v>
      </c>
      <c r="AV518" s="11" t="s">
        <v>84</v>
      </c>
      <c r="AW518" s="11" t="s">
        <v>37</v>
      </c>
      <c r="AX518" s="11" t="s">
        <v>75</v>
      </c>
      <c r="AY518" s="214" t="s">
        <v>162</v>
      </c>
    </row>
    <row r="519" spans="2:65" s="1" customFormat="1" ht="31.5" customHeight="1">
      <c r="B519" s="39"/>
      <c r="C519" s="191" t="s">
        <v>1135</v>
      </c>
      <c r="D519" s="191" t="s">
        <v>165</v>
      </c>
      <c r="E519" s="192" t="s">
        <v>1136</v>
      </c>
      <c r="F519" s="193" t="s">
        <v>1137</v>
      </c>
      <c r="G519" s="194" t="s">
        <v>596</v>
      </c>
      <c r="H519" s="195">
        <v>232.32</v>
      </c>
      <c r="I519" s="196"/>
      <c r="J519" s="197">
        <f>ROUND(I519*H519,0)</f>
        <v>0</v>
      </c>
      <c r="K519" s="193" t="s">
        <v>169</v>
      </c>
      <c r="L519" s="59"/>
      <c r="M519" s="198" t="s">
        <v>23</v>
      </c>
      <c r="N519" s="199" t="s">
        <v>46</v>
      </c>
      <c r="O519" s="40"/>
      <c r="P519" s="200">
        <f>O519*H519</f>
        <v>0</v>
      </c>
      <c r="Q519" s="200">
        <v>1.6800000000000001E-3</v>
      </c>
      <c r="R519" s="200">
        <f>Q519*H519</f>
        <v>0.39029760000000002</v>
      </c>
      <c r="S519" s="200">
        <v>0</v>
      </c>
      <c r="T519" s="201">
        <f>S519*H519</f>
        <v>0</v>
      </c>
      <c r="AR519" s="22" t="s">
        <v>164</v>
      </c>
      <c r="AT519" s="22" t="s">
        <v>165</v>
      </c>
      <c r="AU519" s="22" t="s">
        <v>84</v>
      </c>
      <c r="AY519" s="22" t="s">
        <v>162</v>
      </c>
      <c r="BE519" s="202">
        <f>IF(N519="základní",J519,0)</f>
        <v>0</v>
      </c>
      <c r="BF519" s="202">
        <f>IF(N519="snížená",J519,0)</f>
        <v>0</v>
      </c>
      <c r="BG519" s="202">
        <f>IF(N519="zákl. přenesená",J519,0)</f>
        <v>0</v>
      </c>
      <c r="BH519" s="202">
        <f>IF(N519="sníž. přenesená",J519,0)</f>
        <v>0</v>
      </c>
      <c r="BI519" s="202">
        <f>IF(N519="nulová",J519,0)</f>
        <v>0</v>
      </c>
      <c r="BJ519" s="22" t="s">
        <v>10</v>
      </c>
      <c r="BK519" s="202">
        <f>ROUND(I519*H519,0)</f>
        <v>0</v>
      </c>
      <c r="BL519" s="22" t="s">
        <v>164</v>
      </c>
      <c r="BM519" s="22" t="s">
        <v>1138</v>
      </c>
    </row>
    <row r="520" spans="2:65" s="11" customFormat="1" ht="13.5">
      <c r="B520" s="203"/>
      <c r="C520" s="204"/>
      <c r="D520" s="215" t="s">
        <v>171</v>
      </c>
      <c r="E520" s="216" t="s">
        <v>1139</v>
      </c>
      <c r="F520" s="217" t="s">
        <v>1140</v>
      </c>
      <c r="G520" s="204"/>
      <c r="H520" s="218">
        <v>11.98</v>
      </c>
      <c r="I520" s="209"/>
      <c r="J520" s="204"/>
      <c r="K520" s="204"/>
      <c r="L520" s="210"/>
      <c r="M520" s="211"/>
      <c r="N520" s="212"/>
      <c r="O520" s="212"/>
      <c r="P520" s="212"/>
      <c r="Q520" s="212"/>
      <c r="R520" s="212"/>
      <c r="S520" s="212"/>
      <c r="T520" s="213"/>
      <c r="AT520" s="214" t="s">
        <v>171</v>
      </c>
      <c r="AU520" s="214" t="s">
        <v>84</v>
      </c>
      <c r="AV520" s="11" t="s">
        <v>84</v>
      </c>
      <c r="AW520" s="11" t="s">
        <v>37</v>
      </c>
      <c r="AX520" s="11" t="s">
        <v>75</v>
      </c>
      <c r="AY520" s="214" t="s">
        <v>162</v>
      </c>
    </row>
    <row r="521" spans="2:65" s="11" customFormat="1" ht="13.5">
      <c r="B521" s="203"/>
      <c r="C521" s="204"/>
      <c r="D521" s="215" t="s">
        <v>171</v>
      </c>
      <c r="E521" s="216" t="s">
        <v>1141</v>
      </c>
      <c r="F521" s="217" t="s">
        <v>1142</v>
      </c>
      <c r="G521" s="204"/>
      <c r="H521" s="218">
        <v>57.86</v>
      </c>
      <c r="I521" s="209"/>
      <c r="J521" s="204"/>
      <c r="K521" s="204"/>
      <c r="L521" s="210"/>
      <c r="M521" s="211"/>
      <c r="N521" s="212"/>
      <c r="O521" s="212"/>
      <c r="P521" s="212"/>
      <c r="Q521" s="212"/>
      <c r="R521" s="212"/>
      <c r="S521" s="212"/>
      <c r="T521" s="213"/>
      <c r="AT521" s="214" t="s">
        <v>171</v>
      </c>
      <c r="AU521" s="214" t="s">
        <v>84</v>
      </c>
      <c r="AV521" s="11" t="s">
        <v>84</v>
      </c>
      <c r="AW521" s="11" t="s">
        <v>37</v>
      </c>
      <c r="AX521" s="11" t="s">
        <v>75</v>
      </c>
      <c r="AY521" s="214" t="s">
        <v>162</v>
      </c>
    </row>
    <row r="522" spans="2:65" s="11" customFormat="1" ht="13.5">
      <c r="B522" s="203"/>
      <c r="C522" s="204"/>
      <c r="D522" s="215" t="s">
        <v>171</v>
      </c>
      <c r="E522" s="216" t="s">
        <v>1143</v>
      </c>
      <c r="F522" s="217" t="s">
        <v>1144</v>
      </c>
      <c r="G522" s="204"/>
      <c r="H522" s="218">
        <v>39.18</v>
      </c>
      <c r="I522" s="209"/>
      <c r="J522" s="204"/>
      <c r="K522" s="204"/>
      <c r="L522" s="210"/>
      <c r="M522" s="211"/>
      <c r="N522" s="212"/>
      <c r="O522" s="212"/>
      <c r="P522" s="212"/>
      <c r="Q522" s="212"/>
      <c r="R522" s="212"/>
      <c r="S522" s="212"/>
      <c r="T522" s="213"/>
      <c r="AT522" s="214" t="s">
        <v>171</v>
      </c>
      <c r="AU522" s="214" t="s">
        <v>84</v>
      </c>
      <c r="AV522" s="11" t="s">
        <v>84</v>
      </c>
      <c r="AW522" s="11" t="s">
        <v>37</v>
      </c>
      <c r="AX522" s="11" t="s">
        <v>75</v>
      </c>
      <c r="AY522" s="214" t="s">
        <v>162</v>
      </c>
    </row>
    <row r="523" spans="2:65" s="11" customFormat="1" ht="13.5">
      <c r="B523" s="203"/>
      <c r="C523" s="204"/>
      <c r="D523" s="205" t="s">
        <v>171</v>
      </c>
      <c r="E523" s="206" t="s">
        <v>1145</v>
      </c>
      <c r="F523" s="207" t="s">
        <v>1146</v>
      </c>
      <c r="G523" s="204"/>
      <c r="H523" s="208">
        <v>123.3</v>
      </c>
      <c r="I523" s="209"/>
      <c r="J523" s="204"/>
      <c r="K523" s="204"/>
      <c r="L523" s="210"/>
      <c r="M523" s="211"/>
      <c r="N523" s="212"/>
      <c r="O523" s="212"/>
      <c r="P523" s="212"/>
      <c r="Q523" s="212"/>
      <c r="R523" s="212"/>
      <c r="S523" s="212"/>
      <c r="T523" s="213"/>
      <c r="AT523" s="214" t="s">
        <v>171</v>
      </c>
      <c r="AU523" s="214" t="s">
        <v>84</v>
      </c>
      <c r="AV523" s="11" t="s">
        <v>84</v>
      </c>
      <c r="AW523" s="11" t="s">
        <v>37</v>
      </c>
      <c r="AX523" s="11" t="s">
        <v>75</v>
      </c>
      <c r="AY523" s="214" t="s">
        <v>162</v>
      </c>
    </row>
    <row r="524" spans="2:65" s="1" customFormat="1" ht="31.5" customHeight="1">
      <c r="B524" s="39"/>
      <c r="C524" s="191" t="s">
        <v>1147</v>
      </c>
      <c r="D524" s="191" t="s">
        <v>165</v>
      </c>
      <c r="E524" s="192" t="s">
        <v>1148</v>
      </c>
      <c r="F524" s="193" t="s">
        <v>1149</v>
      </c>
      <c r="G524" s="194" t="s">
        <v>254</v>
      </c>
      <c r="H524" s="195">
        <v>662.50900000000001</v>
      </c>
      <c r="I524" s="196"/>
      <c r="J524" s="197">
        <f>ROUND(I524*H524,0)</f>
        <v>0</v>
      </c>
      <c r="K524" s="193" t="s">
        <v>169</v>
      </c>
      <c r="L524" s="59"/>
      <c r="M524" s="198" t="s">
        <v>23</v>
      </c>
      <c r="N524" s="199" t="s">
        <v>46</v>
      </c>
      <c r="O524" s="40"/>
      <c r="P524" s="200">
        <f>O524*H524</f>
        <v>0</v>
      </c>
      <c r="Q524" s="200">
        <v>6.0000000000000002E-5</v>
      </c>
      <c r="R524" s="200">
        <f>Q524*H524</f>
        <v>3.9750540000000001E-2</v>
      </c>
      <c r="S524" s="200">
        <v>0</v>
      </c>
      <c r="T524" s="201">
        <f>S524*H524</f>
        <v>0</v>
      </c>
      <c r="AR524" s="22" t="s">
        <v>164</v>
      </c>
      <c r="AT524" s="22" t="s">
        <v>165</v>
      </c>
      <c r="AU524" s="22" t="s">
        <v>84</v>
      </c>
      <c r="AY524" s="22" t="s">
        <v>162</v>
      </c>
      <c r="BE524" s="202">
        <f>IF(N524="základní",J524,0)</f>
        <v>0</v>
      </c>
      <c r="BF524" s="202">
        <f>IF(N524="snížená",J524,0)</f>
        <v>0</v>
      </c>
      <c r="BG524" s="202">
        <f>IF(N524="zákl. přenesená",J524,0)</f>
        <v>0</v>
      </c>
      <c r="BH524" s="202">
        <f>IF(N524="sníž. přenesená",J524,0)</f>
        <v>0</v>
      </c>
      <c r="BI524" s="202">
        <f>IF(N524="nulová",J524,0)</f>
        <v>0</v>
      </c>
      <c r="BJ524" s="22" t="s">
        <v>10</v>
      </c>
      <c r="BK524" s="202">
        <f>ROUND(I524*H524,0)</f>
        <v>0</v>
      </c>
      <c r="BL524" s="22" t="s">
        <v>164</v>
      </c>
      <c r="BM524" s="22" t="s">
        <v>1150</v>
      </c>
    </row>
    <row r="525" spans="2:65" s="11" customFormat="1" ht="13.5">
      <c r="B525" s="203"/>
      <c r="C525" s="204"/>
      <c r="D525" s="205" t="s">
        <v>171</v>
      </c>
      <c r="E525" s="206" t="s">
        <v>23</v>
      </c>
      <c r="F525" s="207" t="s">
        <v>1151</v>
      </c>
      <c r="G525" s="204"/>
      <c r="H525" s="208">
        <v>662.50900000000001</v>
      </c>
      <c r="I525" s="209"/>
      <c r="J525" s="204"/>
      <c r="K525" s="204"/>
      <c r="L525" s="210"/>
      <c r="M525" s="211"/>
      <c r="N525" s="212"/>
      <c r="O525" s="212"/>
      <c r="P525" s="212"/>
      <c r="Q525" s="212"/>
      <c r="R525" s="212"/>
      <c r="S525" s="212"/>
      <c r="T525" s="213"/>
      <c r="AT525" s="214" t="s">
        <v>171</v>
      </c>
      <c r="AU525" s="214" t="s">
        <v>84</v>
      </c>
      <c r="AV525" s="11" t="s">
        <v>84</v>
      </c>
      <c r="AW525" s="11" t="s">
        <v>37</v>
      </c>
      <c r="AX525" s="11" t="s">
        <v>10</v>
      </c>
      <c r="AY525" s="214" t="s">
        <v>162</v>
      </c>
    </row>
    <row r="526" spans="2:65" s="1" customFormat="1" ht="22.5" customHeight="1">
      <c r="B526" s="39"/>
      <c r="C526" s="191" t="s">
        <v>1152</v>
      </c>
      <c r="D526" s="191" t="s">
        <v>165</v>
      </c>
      <c r="E526" s="192" t="s">
        <v>1153</v>
      </c>
      <c r="F526" s="193" t="s">
        <v>1154</v>
      </c>
      <c r="G526" s="194" t="s">
        <v>596</v>
      </c>
      <c r="H526" s="195">
        <v>151.34</v>
      </c>
      <c r="I526" s="196"/>
      <c r="J526" s="197">
        <f>ROUND(I526*H526,0)</f>
        <v>0</v>
      </c>
      <c r="K526" s="193" t="s">
        <v>169</v>
      </c>
      <c r="L526" s="59"/>
      <c r="M526" s="198" t="s">
        <v>23</v>
      </c>
      <c r="N526" s="199" t="s">
        <v>46</v>
      </c>
      <c r="O526" s="40"/>
      <c r="P526" s="200">
        <f>O526*H526</f>
        <v>0</v>
      </c>
      <c r="Q526" s="200">
        <v>6.0000000000000002E-5</v>
      </c>
      <c r="R526" s="200">
        <f>Q526*H526</f>
        <v>9.0804000000000006E-3</v>
      </c>
      <c r="S526" s="200">
        <v>0</v>
      </c>
      <c r="T526" s="201">
        <f>S526*H526</f>
        <v>0</v>
      </c>
      <c r="AR526" s="22" t="s">
        <v>164</v>
      </c>
      <c r="AT526" s="22" t="s">
        <v>165</v>
      </c>
      <c r="AU526" s="22" t="s">
        <v>84</v>
      </c>
      <c r="AY526" s="22" t="s">
        <v>162</v>
      </c>
      <c r="BE526" s="202">
        <f>IF(N526="základní",J526,0)</f>
        <v>0</v>
      </c>
      <c r="BF526" s="202">
        <f>IF(N526="snížená",J526,0)</f>
        <v>0</v>
      </c>
      <c r="BG526" s="202">
        <f>IF(N526="zákl. přenesená",J526,0)</f>
        <v>0</v>
      </c>
      <c r="BH526" s="202">
        <f>IF(N526="sníž. přenesená",J526,0)</f>
        <v>0</v>
      </c>
      <c r="BI526" s="202">
        <f>IF(N526="nulová",J526,0)</f>
        <v>0</v>
      </c>
      <c r="BJ526" s="22" t="s">
        <v>10</v>
      </c>
      <c r="BK526" s="202">
        <f>ROUND(I526*H526,0)</f>
        <v>0</v>
      </c>
      <c r="BL526" s="22" t="s">
        <v>164</v>
      </c>
      <c r="BM526" s="22" t="s">
        <v>1155</v>
      </c>
    </row>
    <row r="527" spans="2:65" s="11" customFormat="1" ht="13.5">
      <c r="B527" s="203"/>
      <c r="C527" s="204"/>
      <c r="D527" s="215" t="s">
        <v>171</v>
      </c>
      <c r="E527" s="216" t="s">
        <v>1156</v>
      </c>
      <c r="F527" s="217" t="s">
        <v>1157</v>
      </c>
      <c r="G527" s="204"/>
      <c r="H527" s="218">
        <v>24.04</v>
      </c>
      <c r="I527" s="209"/>
      <c r="J527" s="204"/>
      <c r="K527" s="204"/>
      <c r="L527" s="210"/>
      <c r="M527" s="211"/>
      <c r="N527" s="212"/>
      <c r="O527" s="212"/>
      <c r="P527" s="212"/>
      <c r="Q527" s="212"/>
      <c r="R527" s="212"/>
      <c r="S527" s="212"/>
      <c r="T527" s="213"/>
      <c r="AT527" s="214" t="s">
        <v>171</v>
      </c>
      <c r="AU527" s="214" t="s">
        <v>84</v>
      </c>
      <c r="AV527" s="11" t="s">
        <v>84</v>
      </c>
      <c r="AW527" s="11" t="s">
        <v>37</v>
      </c>
      <c r="AX527" s="11" t="s">
        <v>75</v>
      </c>
      <c r="AY527" s="214" t="s">
        <v>162</v>
      </c>
    </row>
    <row r="528" spans="2:65" s="11" customFormat="1" ht="13.5">
      <c r="B528" s="203"/>
      <c r="C528" s="204"/>
      <c r="D528" s="205" t="s">
        <v>171</v>
      </c>
      <c r="E528" s="206" t="s">
        <v>1158</v>
      </c>
      <c r="F528" s="207" t="s">
        <v>1159</v>
      </c>
      <c r="G528" s="204"/>
      <c r="H528" s="208">
        <v>127.3</v>
      </c>
      <c r="I528" s="209"/>
      <c r="J528" s="204"/>
      <c r="K528" s="204"/>
      <c r="L528" s="210"/>
      <c r="M528" s="211"/>
      <c r="N528" s="212"/>
      <c r="O528" s="212"/>
      <c r="P528" s="212"/>
      <c r="Q528" s="212"/>
      <c r="R528" s="212"/>
      <c r="S528" s="212"/>
      <c r="T528" s="213"/>
      <c r="AT528" s="214" t="s">
        <v>171</v>
      </c>
      <c r="AU528" s="214" t="s">
        <v>84</v>
      </c>
      <c r="AV528" s="11" t="s">
        <v>84</v>
      </c>
      <c r="AW528" s="11" t="s">
        <v>37</v>
      </c>
      <c r="AX528" s="11" t="s">
        <v>75</v>
      </c>
      <c r="AY528" s="214" t="s">
        <v>162</v>
      </c>
    </row>
    <row r="529" spans="2:65" s="1" customFormat="1" ht="22.5" customHeight="1">
      <c r="B529" s="39"/>
      <c r="C529" s="219" t="s">
        <v>1160</v>
      </c>
      <c r="D529" s="219" t="s">
        <v>273</v>
      </c>
      <c r="E529" s="220" t="s">
        <v>1161</v>
      </c>
      <c r="F529" s="221" t="s">
        <v>1162</v>
      </c>
      <c r="G529" s="222" t="s">
        <v>596</v>
      </c>
      <c r="H529" s="223">
        <v>27.103999999999999</v>
      </c>
      <c r="I529" s="224"/>
      <c r="J529" s="225">
        <f>ROUND(I529*H529,0)</f>
        <v>0</v>
      </c>
      <c r="K529" s="221" t="s">
        <v>169</v>
      </c>
      <c r="L529" s="226"/>
      <c r="M529" s="227" t="s">
        <v>23</v>
      </c>
      <c r="N529" s="228" t="s">
        <v>46</v>
      </c>
      <c r="O529" s="40"/>
      <c r="P529" s="200">
        <f>O529*H529</f>
        <v>0</v>
      </c>
      <c r="Q529" s="200">
        <v>5.9999999999999995E-4</v>
      </c>
      <c r="R529" s="200">
        <f>Q529*H529</f>
        <v>1.62624E-2</v>
      </c>
      <c r="S529" s="200">
        <v>0</v>
      </c>
      <c r="T529" s="201">
        <f>S529*H529</f>
        <v>0</v>
      </c>
      <c r="AR529" s="22" t="s">
        <v>229</v>
      </c>
      <c r="AT529" s="22" t="s">
        <v>273</v>
      </c>
      <c r="AU529" s="22" t="s">
        <v>84</v>
      </c>
      <c r="AY529" s="22" t="s">
        <v>162</v>
      </c>
      <c r="BE529" s="202">
        <f>IF(N529="základní",J529,0)</f>
        <v>0</v>
      </c>
      <c r="BF529" s="202">
        <f>IF(N529="snížená",J529,0)</f>
        <v>0</v>
      </c>
      <c r="BG529" s="202">
        <f>IF(N529="zákl. přenesená",J529,0)</f>
        <v>0</v>
      </c>
      <c r="BH529" s="202">
        <f>IF(N529="sníž. přenesená",J529,0)</f>
        <v>0</v>
      </c>
      <c r="BI529" s="202">
        <f>IF(N529="nulová",J529,0)</f>
        <v>0</v>
      </c>
      <c r="BJ529" s="22" t="s">
        <v>10</v>
      </c>
      <c r="BK529" s="202">
        <f>ROUND(I529*H529,0)</f>
        <v>0</v>
      </c>
      <c r="BL529" s="22" t="s">
        <v>164</v>
      </c>
      <c r="BM529" s="22" t="s">
        <v>1163</v>
      </c>
    </row>
    <row r="530" spans="2:65" s="11" customFormat="1" ht="13.5">
      <c r="B530" s="203"/>
      <c r="C530" s="204"/>
      <c r="D530" s="205" t="s">
        <v>171</v>
      </c>
      <c r="E530" s="206" t="s">
        <v>1164</v>
      </c>
      <c r="F530" s="207" t="s">
        <v>1165</v>
      </c>
      <c r="G530" s="204"/>
      <c r="H530" s="208">
        <v>27.103999999999999</v>
      </c>
      <c r="I530" s="209"/>
      <c r="J530" s="204"/>
      <c r="K530" s="204"/>
      <c r="L530" s="210"/>
      <c r="M530" s="211"/>
      <c r="N530" s="212"/>
      <c r="O530" s="212"/>
      <c r="P530" s="212"/>
      <c r="Q530" s="212"/>
      <c r="R530" s="212"/>
      <c r="S530" s="212"/>
      <c r="T530" s="213"/>
      <c r="AT530" s="214" t="s">
        <v>171</v>
      </c>
      <c r="AU530" s="214" t="s">
        <v>84</v>
      </c>
      <c r="AV530" s="11" t="s">
        <v>84</v>
      </c>
      <c r="AW530" s="11" t="s">
        <v>37</v>
      </c>
      <c r="AX530" s="11" t="s">
        <v>10</v>
      </c>
      <c r="AY530" s="214" t="s">
        <v>162</v>
      </c>
    </row>
    <row r="531" spans="2:65" s="1" customFormat="1" ht="22.5" customHeight="1">
      <c r="B531" s="39"/>
      <c r="C531" s="219" t="s">
        <v>1166</v>
      </c>
      <c r="D531" s="219" t="s">
        <v>273</v>
      </c>
      <c r="E531" s="220" t="s">
        <v>1167</v>
      </c>
      <c r="F531" s="221" t="s">
        <v>1168</v>
      </c>
      <c r="G531" s="222" t="s">
        <v>596</v>
      </c>
      <c r="H531" s="223">
        <v>140.03</v>
      </c>
      <c r="I531" s="224"/>
      <c r="J531" s="225">
        <f>ROUND(I531*H531,0)</f>
        <v>0</v>
      </c>
      <c r="K531" s="221" t="s">
        <v>169</v>
      </c>
      <c r="L531" s="226"/>
      <c r="M531" s="227" t="s">
        <v>23</v>
      </c>
      <c r="N531" s="228" t="s">
        <v>46</v>
      </c>
      <c r="O531" s="40"/>
      <c r="P531" s="200">
        <f>O531*H531</f>
        <v>0</v>
      </c>
      <c r="Q531" s="200">
        <v>7.2000000000000005E-4</v>
      </c>
      <c r="R531" s="200">
        <f>Q531*H531</f>
        <v>0.10082160000000001</v>
      </c>
      <c r="S531" s="200">
        <v>0</v>
      </c>
      <c r="T531" s="201">
        <f>S531*H531</f>
        <v>0</v>
      </c>
      <c r="AR531" s="22" t="s">
        <v>229</v>
      </c>
      <c r="AT531" s="22" t="s">
        <v>273</v>
      </c>
      <c r="AU531" s="22" t="s">
        <v>84</v>
      </c>
      <c r="AY531" s="22" t="s">
        <v>162</v>
      </c>
      <c r="BE531" s="202">
        <f>IF(N531="základní",J531,0)</f>
        <v>0</v>
      </c>
      <c r="BF531" s="202">
        <f>IF(N531="snížená",J531,0)</f>
        <v>0</v>
      </c>
      <c r="BG531" s="202">
        <f>IF(N531="zákl. přenesená",J531,0)</f>
        <v>0</v>
      </c>
      <c r="BH531" s="202">
        <f>IF(N531="sníž. přenesená",J531,0)</f>
        <v>0</v>
      </c>
      <c r="BI531" s="202">
        <f>IF(N531="nulová",J531,0)</f>
        <v>0</v>
      </c>
      <c r="BJ531" s="22" t="s">
        <v>10</v>
      </c>
      <c r="BK531" s="202">
        <f>ROUND(I531*H531,0)</f>
        <v>0</v>
      </c>
      <c r="BL531" s="22" t="s">
        <v>164</v>
      </c>
      <c r="BM531" s="22" t="s">
        <v>1169</v>
      </c>
    </row>
    <row r="532" spans="2:65" s="11" customFormat="1" ht="13.5">
      <c r="B532" s="203"/>
      <c r="C532" s="204"/>
      <c r="D532" s="205" t="s">
        <v>171</v>
      </c>
      <c r="E532" s="206" t="s">
        <v>1170</v>
      </c>
      <c r="F532" s="207" t="s">
        <v>1171</v>
      </c>
      <c r="G532" s="204"/>
      <c r="H532" s="208">
        <v>140.03</v>
      </c>
      <c r="I532" s="209"/>
      <c r="J532" s="204"/>
      <c r="K532" s="204"/>
      <c r="L532" s="210"/>
      <c r="M532" s="211"/>
      <c r="N532" s="212"/>
      <c r="O532" s="212"/>
      <c r="P532" s="212"/>
      <c r="Q532" s="212"/>
      <c r="R532" s="212"/>
      <c r="S532" s="212"/>
      <c r="T532" s="213"/>
      <c r="AT532" s="214" t="s">
        <v>171</v>
      </c>
      <c r="AU532" s="214" t="s">
        <v>84</v>
      </c>
      <c r="AV532" s="11" t="s">
        <v>84</v>
      </c>
      <c r="AW532" s="11" t="s">
        <v>37</v>
      </c>
      <c r="AX532" s="11" t="s">
        <v>75</v>
      </c>
      <c r="AY532" s="214" t="s">
        <v>162</v>
      </c>
    </row>
    <row r="533" spans="2:65" s="1" customFormat="1" ht="22.5" customHeight="1">
      <c r="B533" s="39"/>
      <c r="C533" s="191" t="s">
        <v>1172</v>
      </c>
      <c r="D533" s="191" t="s">
        <v>165</v>
      </c>
      <c r="E533" s="192" t="s">
        <v>1173</v>
      </c>
      <c r="F533" s="193" t="s">
        <v>1174</v>
      </c>
      <c r="G533" s="194" t="s">
        <v>596</v>
      </c>
      <c r="H533" s="195">
        <v>330.55</v>
      </c>
      <c r="I533" s="196"/>
      <c r="J533" s="197">
        <f>ROUND(I533*H533,0)</f>
        <v>0</v>
      </c>
      <c r="K533" s="193" t="s">
        <v>169</v>
      </c>
      <c r="L533" s="59"/>
      <c r="M533" s="198" t="s">
        <v>23</v>
      </c>
      <c r="N533" s="199" t="s">
        <v>46</v>
      </c>
      <c r="O533" s="40"/>
      <c r="P533" s="200">
        <f>O533*H533</f>
        <v>0</v>
      </c>
      <c r="Q533" s="200">
        <v>2.5000000000000001E-4</v>
      </c>
      <c r="R533" s="200">
        <f>Q533*H533</f>
        <v>8.2637500000000003E-2</v>
      </c>
      <c r="S533" s="200">
        <v>0</v>
      </c>
      <c r="T533" s="201">
        <f>S533*H533</f>
        <v>0</v>
      </c>
      <c r="AR533" s="22" t="s">
        <v>164</v>
      </c>
      <c r="AT533" s="22" t="s">
        <v>165</v>
      </c>
      <c r="AU533" s="22" t="s">
        <v>84</v>
      </c>
      <c r="AY533" s="22" t="s">
        <v>162</v>
      </c>
      <c r="BE533" s="202">
        <f>IF(N533="základní",J533,0)</f>
        <v>0</v>
      </c>
      <c r="BF533" s="202">
        <f>IF(N533="snížená",J533,0)</f>
        <v>0</v>
      </c>
      <c r="BG533" s="202">
        <f>IF(N533="zákl. přenesená",J533,0)</f>
        <v>0</v>
      </c>
      <c r="BH533" s="202">
        <f>IF(N533="sníž. přenesená",J533,0)</f>
        <v>0</v>
      </c>
      <c r="BI533" s="202">
        <f>IF(N533="nulová",J533,0)</f>
        <v>0</v>
      </c>
      <c r="BJ533" s="22" t="s">
        <v>10</v>
      </c>
      <c r="BK533" s="202">
        <f>ROUND(I533*H533,0)</f>
        <v>0</v>
      </c>
      <c r="BL533" s="22" t="s">
        <v>164</v>
      </c>
      <c r="BM533" s="22" t="s">
        <v>1175</v>
      </c>
    </row>
    <row r="534" spans="2:65" s="11" customFormat="1" ht="13.5">
      <c r="B534" s="203"/>
      <c r="C534" s="204"/>
      <c r="D534" s="215" t="s">
        <v>171</v>
      </c>
      <c r="E534" s="216" t="s">
        <v>1176</v>
      </c>
      <c r="F534" s="217" t="s">
        <v>1177</v>
      </c>
      <c r="G534" s="204"/>
      <c r="H534" s="218">
        <v>38.950000000000003</v>
      </c>
      <c r="I534" s="209"/>
      <c r="J534" s="204"/>
      <c r="K534" s="204"/>
      <c r="L534" s="210"/>
      <c r="M534" s="211"/>
      <c r="N534" s="212"/>
      <c r="O534" s="212"/>
      <c r="P534" s="212"/>
      <c r="Q534" s="212"/>
      <c r="R534" s="212"/>
      <c r="S534" s="212"/>
      <c r="T534" s="213"/>
      <c r="AT534" s="214" t="s">
        <v>171</v>
      </c>
      <c r="AU534" s="214" t="s">
        <v>84</v>
      </c>
      <c r="AV534" s="11" t="s">
        <v>84</v>
      </c>
      <c r="AW534" s="11" t="s">
        <v>37</v>
      </c>
      <c r="AX534" s="11" t="s">
        <v>75</v>
      </c>
      <c r="AY534" s="214" t="s">
        <v>162</v>
      </c>
    </row>
    <row r="535" spans="2:65" s="11" customFormat="1" ht="13.5">
      <c r="B535" s="203"/>
      <c r="C535" s="204"/>
      <c r="D535" s="215" t="s">
        <v>171</v>
      </c>
      <c r="E535" s="216" t="s">
        <v>1178</v>
      </c>
      <c r="F535" s="217" t="s">
        <v>1179</v>
      </c>
      <c r="G535" s="204"/>
      <c r="H535" s="218">
        <v>10.38</v>
      </c>
      <c r="I535" s="209"/>
      <c r="J535" s="204"/>
      <c r="K535" s="204"/>
      <c r="L535" s="210"/>
      <c r="M535" s="211"/>
      <c r="N535" s="212"/>
      <c r="O535" s="212"/>
      <c r="P535" s="212"/>
      <c r="Q535" s="212"/>
      <c r="R535" s="212"/>
      <c r="S535" s="212"/>
      <c r="T535" s="213"/>
      <c r="AT535" s="214" t="s">
        <v>171</v>
      </c>
      <c r="AU535" s="214" t="s">
        <v>84</v>
      </c>
      <c r="AV535" s="11" t="s">
        <v>84</v>
      </c>
      <c r="AW535" s="11" t="s">
        <v>37</v>
      </c>
      <c r="AX535" s="11" t="s">
        <v>75</v>
      </c>
      <c r="AY535" s="214" t="s">
        <v>162</v>
      </c>
    </row>
    <row r="536" spans="2:65" s="11" customFormat="1" ht="13.5">
      <c r="B536" s="203"/>
      <c r="C536" s="204"/>
      <c r="D536" s="215" t="s">
        <v>171</v>
      </c>
      <c r="E536" s="216" t="s">
        <v>1180</v>
      </c>
      <c r="F536" s="217" t="s">
        <v>1142</v>
      </c>
      <c r="G536" s="204"/>
      <c r="H536" s="218">
        <v>57.86</v>
      </c>
      <c r="I536" s="209"/>
      <c r="J536" s="204"/>
      <c r="K536" s="204"/>
      <c r="L536" s="210"/>
      <c r="M536" s="211"/>
      <c r="N536" s="212"/>
      <c r="O536" s="212"/>
      <c r="P536" s="212"/>
      <c r="Q536" s="212"/>
      <c r="R536" s="212"/>
      <c r="S536" s="212"/>
      <c r="T536" s="213"/>
      <c r="AT536" s="214" t="s">
        <v>171</v>
      </c>
      <c r="AU536" s="214" t="s">
        <v>84</v>
      </c>
      <c r="AV536" s="11" t="s">
        <v>84</v>
      </c>
      <c r="AW536" s="11" t="s">
        <v>37</v>
      </c>
      <c r="AX536" s="11" t="s">
        <v>75</v>
      </c>
      <c r="AY536" s="214" t="s">
        <v>162</v>
      </c>
    </row>
    <row r="537" spans="2:65" s="11" customFormat="1" ht="13.5">
      <c r="B537" s="203"/>
      <c r="C537" s="204"/>
      <c r="D537" s="215" t="s">
        <v>171</v>
      </c>
      <c r="E537" s="216" t="s">
        <v>1181</v>
      </c>
      <c r="F537" s="217" t="s">
        <v>1182</v>
      </c>
      <c r="G537" s="204"/>
      <c r="H537" s="218">
        <v>34.86</v>
      </c>
      <c r="I537" s="209"/>
      <c r="J537" s="204"/>
      <c r="K537" s="204"/>
      <c r="L537" s="210"/>
      <c r="M537" s="211"/>
      <c r="N537" s="212"/>
      <c r="O537" s="212"/>
      <c r="P537" s="212"/>
      <c r="Q537" s="212"/>
      <c r="R537" s="212"/>
      <c r="S537" s="212"/>
      <c r="T537" s="213"/>
      <c r="AT537" s="214" t="s">
        <v>171</v>
      </c>
      <c r="AU537" s="214" t="s">
        <v>84</v>
      </c>
      <c r="AV537" s="11" t="s">
        <v>84</v>
      </c>
      <c r="AW537" s="11" t="s">
        <v>37</v>
      </c>
      <c r="AX537" s="11" t="s">
        <v>75</v>
      </c>
      <c r="AY537" s="214" t="s">
        <v>162</v>
      </c>
    </row>
    <row r="538" spans="2:65" s="11" customFormat="1" ht="13.5">
      <c r="B538" s="203"/>
      <c r="C538" s="204"/>
      <c r="D538" s="215" t="s">
        <v>171</v>
      </c>
      <c r="E538" s="216" t="s">
        <v>1183</v>
      </c>
      <c r="F538" s="217" t="s">
        <v>1146</v>
      </c>
      <c r="G538" s="204"/>
      <c r="H538" s="218">
        <v>123.3</v>
      </c>
      <c r="I538" s="209"/>
      <c r="J538" s="204"/>
      <c r="K538" s="204"/>
      <c r="L538" s="210"/>
      <c r="M538" s="211"/>
      <c r="N538" s="212"/>
      <c r="O538" s="212"/>
      <c r="P538" s="212"/>
      <c r="Q538" s="212"/>
      <c r="R538" s="212"/>
      <c r="S538" s="212"/>
      <c r="T538" s="213"/>
      <c r="AT538" s="214" t="s">
        <v>171</v>
      </c>
      <c r="AU538" s="214" t="s">
        <v>84</v>
      </c>
      <c r="AV538" s="11" t="s">
        <v>84</v>
      </c>
      <c r="AW538" s="11" t="s">
        <v>37</v>
      </c>
      <c r="AX538" s="11" t="s">
        <v>75</v>
      </c>
      <c r="AY538" s="214" t="s">
        <v>162</v>
      </c>
    </row>
    <row r="539" spans="2:65" s="11" customFormat="1" ht="13.5">
      <c r="B539" s="203"/>
      <c r="C539" s="204"/>
      <c r="D539" s="215" t="s">
        <v>171</v>
      </c>
      <c r="E539" s="216" t="s">
        <v>1184</v>
      </c>
      <c r="F539" s="217" t="s">
        <v>1185</v>
      </c>
      <c r="G539" s="204"/>
      <c r="H539" s="218">
        <v>9.52</v>
      </c>
      <c r="I539" s="209"/>
      <c r="J539" s="204"/>
      <c r="K539" s="204"/>
      <c r="L539" s="210"/>
      <c r="M539" s="211"/>
      <c r="N539" s="212"/>
      <c r="O539" s="212"/>
      <c r="P539" s="212"/>
      <c r="Q539" s="212"/>
      <c r="R539" s="212"/>
      <c r="S539" s="212"/>
      <c r="T539" s="213"/>
      <c r="AT539" s="214" t="s">
        <v>171</v>
      </c>
      <c r="AU539" s="214" t="s">
        <v>84</v>
      </c>
      <c r="AV539" s="11" t="s">
        <v>84</v>
      </c>
      <c r="AW539" s="11" t="s">
        <v>37</v>
      </c>
      <c r="AX539" s="11" t="s">
        <v>75</v>
      </c>
      <c r="AY539" s="214" t="s">
        <v>162</v>
      </c>
    </row>
    <row r="540" spans="2:65" s="11" customFormat="1" ht="13.5">
      <c r="B540" s="203"/>
      <c r="C540" s="204"/>
      <c r="D540" s="205" t="s">
        <v>171</v>
      </c>
      <c r="E540" s="206" t="s">
        <v>1186</v>
      </c>
      <c r="F540" s="207" t="s">
        <v>1187</v>
      </c>
      <c r="G540" s="204"/>
      <c r="H540" s="208">
        <v>55.68</v>
      </c>
      <c r="I540" s="209"/>
      <c r="J540" s="204"/>
      <c r="K540" s="204"/>
      <c r="L540" s="210"/>
      <c r="M540" s="211"/>
      <c r="N540" s="212"/>
      <c r="O540" s="212"/>
      <c r="P540" s="212"/>
      <c r="Q540" s="212"/>
      <c r="R540" s="212"/>
      <c r="S540" s="212"/>
      <c r="T540" s="213"/>
      <c r="AT540" s="214" t="s">
        <v>171</v>
      </c>
      <c r="AU540" s="214" t="s">
        <v>84</v>
      </c>
      <c r="AV540" s="11" t="s">
        <v>84</v>
      </c>
      <c r="AW540" s="11" t="s">
        <v>37</v>
      </c>
      <c r="AX540" s="11" t="s">
        <v>75</v>
      </c>
      <c r="AY540" s="214" t="s">
        <v>162</v>
      </c>
    </row>
    <row r="541" spans="2:65" s="1" customFormat="1" ht="22.5" customHeight="1">
      <c r="B541" s="39"/>
      <c r="C541" s="219" t="s">
        <v>1188</v>
      </c>
      <c r="D541" s="219" t="s">
        <v>273</v>
      </c>
      <c r="E541" s="220" t="s">
        <v>1189</v>
      </c>
      <c r="F541" s="221" t="s">
        <v>1190</v>
      </c>
      <c r="G541" s="222" t="s">
        <v>596</v>
      </c>
      <c r="H541" s="223">
        <v>249.04</v>
      </c>
      <c r="I541" s="224"/>
      <c r="J541" s="225">
        <f>ROUND(I541*H541,0)</f>
        <v>0</v>
      </c>
      <c r="K541" s="221" t="s">
        <v>169</v>
      </c>
      <c r="L541" s="226"/>
      <c r="M541" s="227" t="s">
        <v>23</v>
      </c>
      <c r="N541" s="228" t="s">
        <v>46</v>
      </c>
      <c r="O541" s="40"/>
      <c r="P541" s="200">
        <f>O541*H541</f>
        <v>0</v>
      </c>
      <c r="Q541" s="200">
        <v>3.0000000000000001E-5</v>
      </c>
      <c r="R541" s="200">
        <f>Q541*H541</f>
        <v>7.4711999999999999E-3</v>
      </c>
      <c r="S541" s="200">
        <v>0</v>
      </c>
      <c r="T541" s="201">
        <f>S541*H541</f>
        <v>0</v>
      </c>
      <c r="AR541" s="22" t="s">
        <v>229</v>
      </c>
      <c r="AT541" s="22" t="s">
        <v>273</v>
      </c>
      <c r="AU541" s="22" t="s">
        <v>84</v>
      </c>
      <c r="AY541" s="22" t="s">
        <v>162</v>
      </c>
      <c r="BE541" s="202">
        <f>IF(N541="základní",J541,0)</f>
        <v>0</v>
      </c>
      <c r="BF541" s="202">
        <f>IF(N541="snížená",J541,0)</f>
        <v>0</v>
      </c>
      <c r="BG541" s="202">
        <f>IF(N541="zákl. přenesená",J541,0)</f>
        <v>0</v>
      </c>
      <c r="BH541" s="202">
        <f>IF(N541="sníž. přenesená",J541,0)</f>
        <v>0</v>
      </c>
      <c r="BI541" s="202">
        <f>IF(N541="nulová",J541,0)</f>
        <v>0</v>
      </c>
      <c r="BJ541" s="22" t="s">
        <v>10</v>
      </c>
      <c r="BK541" s="202">
        <f>ROUND(I541*H541,0)</f>
        <v>0</v>
      </c>
      <c r="BL541" s="22" t="s">
        <v>164</v>
      </c>
      <c r="BM541" s="22" t="s">
        <v>1191</v>
      </c>
    </row>
    <row r="542" spans="2:65" s="11" customFormat="1" ht="13.5">
      <c r="B542" s="203"/>
      <c r="C542" s="204"/>
      <c r="D542" s="205" t="s">
        <v>171</v>
      </c>
      <c r="E542" s="206" t="s">
        <v>1192</v>
      </c>
      <c r="F542" s="207" t="s">
        <v>1193</v>
      </c>
      <c r="G542" s="204"/>
      <c r="H542" s="208">
        <v>249.04</v>
      </c>
      <c r="I542" s="209"/>
      <c r="J542" s="204"/>
      <c r="K542" s="204"/>
      <c r="L542" s="210"/>
      <c r="M542" s="211"/>
      <c r="N542" s="212"/>
      <c r="O542" s="212"/>
      <c r="P542" s="212"/>
      <c r="Q542" s="212"/>
      <c r="R542" s="212"/>
      <c r="S542" s="212"/>
      <c r="T542" s="213"/>
      <c r="AT542" s="214" t="s">
        <v>171</v>
      </c>
      <c r="AU542" s="214" t="s">
        <v>84</v>
      </c>
      <c r="AV542" s="11" t="s">
        <v>84</v>
      </c>
      <c r="AW542" s="11" t="s">
        <v>37</v>
      </c>
      <c r="AX542" s="11" t="s">
        <v>75</v>
      </c>
      <c r="AY542" s="214" t="s">
        <v>162</v>
      </c>
    </row>
    <row r="543" spans="2:65" s="1" customFormat="1" ht="22.5" customHeight="1">
      <c r="B543" s="39"/>
      <c r="C543" s="219" t="s">
        <v>1194</v>
      </c>
      <c r="D543" s="219" t="s">
        <v>273</v>
      </c>
      <c r="E543" s="220" t="s">
        <v>1195</v>
      </c>
      <c r="F543" s="221" t="s">
        <v>1196</v>
      </c>
      <c r="G543" s="222" t="s">
        <v>596</v>
      </c>
      <c r="H543" s="223">
        <v>42.844999999999999</v>
      </c>
      <c r="I543" s="224"/>
      <c r="J543" s="225">
        <f>ROUND(I543*H543,0)</f>
        <v>0</v>
      </c>
      <c r="K543" s="221" t="s">
        <v>169</v>
      </c>
      <c r="L543" s="226"/>
      <c r="M543" s="227" t="s">
        <v>23</v>
      </c>
      <c r="N543" s="228" t="s">
        <v>46</v>
      </c>
      <c r="O543" s="40"/>
      <c r="P543" s="200">
        <f>O543*H543</f>
        <v>0</v>
      </c>
      <c r="Q543" s="200">
        <v>3.0000000000000001E-5</v>
      </c>
      <c r="R543" s="200">
        <f>Q543*H543</f>
        <v>1.28535E-3</v>
      </c>
      <c r="S543" s="200">
        <v>0</v>
      </c>
      <c r="T543" s="201">
        <f>S543*H543</f>
        <v>0</v>
      </c>
      <c r="AR543" s="22" t="s">
        <v>229</v>
      </c>
      <c r="AT543" s="22" t="s">
        <v>273</v>
      </c>
      <c r="AU543" s="22" t="s">
        <v>84</v>
      </c>
      <c r="AY543" s="22" t="s">
        <v>162</v>
      </c>
      <c r="BE543" s="202">
        <f>IF(N543="základní",J543,0)</f>
        <v>0</v>
      </c>
      <c r="BF543" s="202">
        <f>IF(N543="snížená",J543,0)</f>
        <v>0</v>
      </c>
      <c r="BG543" s="202">
        <f>IF(N543="zákl. přenesená",J543,0)</f>
        <v>0</v>
      </c>
      <c r="BH543" s="202">
        <f>IF(N543="sníž. přenesená",J543,0)</f>
        <v>0</v>
      </c>
      <c r="BI543" s="202">
        <f>IF(N543="nulová",J543,0)</f>
        <v>0</v>
      </c>
      <c r="BJ543" s="22" t="s">
        <v>10</v>
      </c>
      <c r="BK543" s="202">
        <f>ROUND(I543*H543,0)</f>
        <v>0</v>
      </c>
      <c r="BL543" s="22" t="s">
        <v>164</v>
      </c>
      <c r="BM543" s="22" t="s">
        <v>1197</v>
      </c>
    </row>
    <row r="544" spans="2:65" s="11" customFormat="1" ht="13.5">
      <c r="B544" s="203"/>
      <c r="C544" s="204"/>
      <c r="D544" s="205" t="s">
        <v>171</v>
      </c>
      <c r="E544" s="206" t="s">
        <v>1198</v>
      </c>
      <c r="F544" s="207" t="s">
        <v>1199</v>
      </c>
      <c r="G544" s="204"/>
      <c r="H544" s="208">
        <v>42.844999999999999</v>
      </c>
      <c r="I544" s="209"/>
      <c r="J544" s="204"/>
      <c r="K544" s="204"/>
      <c r="L544" s="210"/>
      <c r="M544" s="211"/>
      <c r="N544" s="212"/>
      <c r="O544" s="212"/>
      <c r="P544" s="212"/>
      <c r="Q544" s="212"/>
      <c r="R544" s="212"/>
      <c r="S544" s="212"/>
      <c r="T544" s="213"/>
      <c r="AT544" s="214" t="s">
        <v>171</v>
      </c>
      <c r="AU544" s="214" t="s">
        <v>84</v>
      </c>
      <c r="AV544" s="11" t="s">
        <v>84</v>
      </c>
      <c r="AW544" s="11" t="s">
        <v>37</v>
      </c>
      <c r="AX544" s="11" t="s">
        <v>75</v>
      </c>
      <c r="AY544" s="214" t="s">
        <v>162</v>
      </c>
    </row>
    <row r="545" spans="2:65" s="1" customFormat="1" ht="22.5" customHeight="1">
      <c r="B545" s="39"/>
      <c r="C545" s="219" t="s">
        <v>1200</v>
      </c>
      <c r="D545" s="219" t="s">
        <v>273</v>
      </c>
      <c r="E545" s="220" t="s">
        <v>1201</v>
      </c>
      <c r="F545" s="221" t="s">
        <v>1202</v>
      </c>
      <c r="G545" s="222" t="s">
        <v>596</v>
      </c>
      <c r="H545" s="223">
        <v>71.72</v>
      </c>
      <c r="I545" s="224"/>
      <c r="J545" s="225">
        <f>ROUND(I545*H545,0)</f>
        <v>0</v>
      </c>
      <c r="K545" s="221" t="s">
        <v>169</v>
      </c>
      <c r="L545" s="226"/>
      <c r="M545" s="227" t="s">
        <v>23</v>
      </c>
      <c r="N545" s="228" t="s">
        <v>46</v>
      </c>
      <c r="O545" s="40"/>
      <c r="P545" s="200">
        <f>O545*H545</f>
        <v>0</v>
      </c>
      <c r="Q545" s="200">
        <v>2.0000000000000001E-4</v>
      </c>
      <c r="R545" s="200">
        <f>Q545*H545</f>
        <v>1.4344000000000001E-2</v>
      </c>
      <c r="S545" s="200">
        <v>0</v>
      </c>
      <c r="T545" s="201">
        <f>S545*H545</f>
        <v>0</v>
      </c>
      <c r="AR545" s="22" t="s">
        <v>229</v>
      </c>
      <c r="AT545" s="22" t="s">
        <v>273</v>
      </c>
      <c r="AU545" s="22" t="s">
        <v>84</v>
      </c>
      <c r="AY545" s="22" t="s">
        <v>162</v>
      </c>
      <c r="BE545" s="202">
        <f>IF(N545="základní",J545,0)</f>
        <v>0</v>
      </c>
      <c r="BF545" s="202">
        <f>IF(N545="snížená",J545,0)</f>
        <v>0</v>
      </c>
      <c r="BG545" s="202">
        <f>IF(N545="zákl. přenesená",J545,0)</f>
        <v>0</v>
      </c>
      <c r="BH545" s="202">
        <f>IF(N545="sníž. přenesená",J545,0)</f>
        <v>0</v>
      </c>
      <c r="BI545" s="202">
        <f>IF(N545="nulová",J545,0)</f>
        <v>0</v>
      </c>
      <c r="BJ545" s="22" t="s">
        <v>10</v>
      </c>
      <c r="BK545" s="202">
        <f>ROUND(I545*H545,0)</f>
        <v>0</v>
      </c>
      <c r="BL545" s="22" t="s">
        <v>164</v>
      </c>
      <c r="BM545" s="22" t="s">
        <v>1203</v>
      </c>
    </row>
    <row r="546" spans="2:65" s="11" customFormat="1" ht="13.5">
      <c r="B546" s="203"/>
      <c r="C546" s="204"/>
      <c r="D546" s="205" t="s">
        <v>171</v>
      </c>
      <c r="E546" s="206" t="s">
        <v>1204</v>
      </c>
      <c r="F546" s="207" t="s">
        <v>1205</v>
      </c>
      <c r="G546" s="204"/>
      <c r="H546" s="208">
        <v>71.72</v>
      </c>
      <c r="I546" s="209"/>
      <c r="J546" s="204"/>
      <c r="K546" s="204"/>
      <c r="L546" s="210"/>
      <c r="M546" s="211"/>
      <c r="N546" s="212"/>
      <c r="O546" s="212"/>
      <c r="P546" s="212"/>
      <c r="Q546" s="212"/>
      <c r="R546" s="212"/>
      <c r="S546" s="212"/>
      <c r="T546" s="213"/>
      <c r="AT546" s="214" t="s">
        <v>171</v>
      </c>
      <c r="AU546" s="214" t="s">
        <v>84</v>
      </c>
      <c r="AV546" s="11" t="s">
        <v>84</v>
      </c>
      <c r="AW546" s="11" t="s">
        <v>37</v>
      </c>
      <c r="AX546" s="11" t="s">
        <v>75</v>
      </c>
      <c r="AY546" s="214" t="s">
        <v>162</v>
      </c>
    </row>
    <row r="547" spans="2:65" s="1" customFormat="1" ht="22.5" customHeight="1">
      <c r="B547" s="39"/>
      <c r="C547" s="191" t="s">
        <v>1206</v>
      </c>
      <c r="D547" s="191" t="s">
        <v>165</v>
      </c>
      <c r="E547" s="192" t="s">
        <v>1207</v>
      </c>
      <c r="F547" s="193" t="s">
        <v>1208</v>
      </c>
      <c r="G547" s="194" t="s">
        <v>254</v>
      </c>
      <c r="H547" s="195">
        <v>707.77300000000002</v>
      </c>
      <c r="I547" s="196"/>
      <c r="J547" s="197">
        <f>ROUND(I547*H547,0)</f>
        <v>0</v>
      </c>
      <c r="K547" s="193" t="s">
        <v>169</v>
      </c>
      <c r="L547" s="59"/>
      <c r="M547" s="198" t="s">
        <v>23</v>
      </c>
      <c r="N547" s="199" t="s">
        <v>46</v>
      </c>
      <c r="O547" s="40"/>
      <c r="P547" s="200">
        <f>O547*H547</f>
        <v>0</v>
      </c>
      <c r="Q547" s="200">
        <v>2.6800000000000001E-3</v>
      </c>
      <c r="R547" s="200">
        <f>Q547*H547</f>
        <v>1.89683164</v>
      </c>
      <c r="S547" s="200">
        <v>0</v>
      </c>
      <c r="T547" s="201">
        <f>S547*H547</f>
        <v>0</v>
      </c>
      <c r="AR547" s="22" t="s">
        <v>164</v>
      </c>
      <c r="AT547" s="22" t="s">
        <v>165</v>
      </c>
      <c r="AU547" s="22" t="s">
        <v>84</v>
      </c>
      <c r="AY547" s="22" t="s">
        <v>162</v>
      </c>
      <c r="BE547" s="202">
        <f>IF(N547="základní",J547,0)</f>
        <v>0</v>
      </c>
      <c r="BF547" s="202">
        <f>IF(N547="snížená",J547,0)</f>
        <v>0</v>
      </c>
      <c r="BG547" s="202">
        <f>IF(N547="zákl. přenesená",J547,0)</f>
        <v>0</v>
      </c>
      <c r="BH547" s="202">
        <f>IF(N547="sníž. přenesená",J547,0)</f>
        <v>0</v>
      </c>
      <c r="BI547" s="202">
        <f>IF(N547="nulová",J547,0)</f>
        <v>0</v>
      </c>
      <c r="BJ547" s="22" t="s">
        <v>10</v>
      </c>
      <c r="BK547" s="202">
        <f>ROUND(I547*H547,0)</f>
        <v>0</v>
      </c>
      <c r="BL547" s="22" t="s">
        <v>164</v>
      </c>
      <c r="BM547" s="22" t="s">
        <v>1209</v>
      </c>
    </row>
    <row r="548" spans="2:65" s="11" customFormat="1" ht="13.5">
      <c r="B548" s="203"/>
      <c r="C548" s="204"/>
      <c r="D548" s="205" t="s">
        <v>171</v>
      </c>
      <c r="E548" s="206" t="s">
        <v>1210</v>
      </c>
      <c r="F548" s="207" t="s">
        <v>1211</v>
      </c>
      <c r="G548" s="204"/>
      <c r="H548" s="208">
        <v>707.77300000000002</v>
      </c>
      <c r="I548" s="209"/>
      <c r="J548" s="204"/>
      <c r="K548" s="204"/>
      <c r="L548" s="210"/>
      <c r="M548" s="211"/>
      <c r="N548" s="212"/>
      <c r="O548" s="212"/>
      <c r="P548" s="212"/>
      <c r="Q548" s="212"/>
      <c r="R548" s="212"/>
      <c r="S548" s="212"/>
      <c r="T548" s="213"/>
      <c r="AT548" s="214" t="s">
        <v>171</v>
      </c>
      <c r="AU548" s="214" t="s">
        <v>84</v>
      </c>
      <c r="AV548" s="11" t="s">
        <v>84</v>
      </c>
      <c r="AW548" s="11" t="s">
        <v>37</v>
      </c>
      <c r="AX548" s="11" t="s">
        <v>75</v>
      </c>
      <c r="AY548" s="214" t="s">
        <v>162</v>
      </c>
    </row>
    <row r="549" spans="2:65" s="1" customFormat="1" ht="22.5" customHeight="1">
      <c r="B549" s="39"/>
      <c r="C549" s="191" t="s">
        <v>1212</v>
      </c>
      <c r="D549" s="191" t="s">
        <v>165</v>
      </c>
      <c r="E549" s="192" t="s">
        <v>1213</v>
      </c>
      <c r="F549" s="193" t="s">
        <v>1214</v>
      </c>
      <c r="G549" s="194" t="s">
        <v>254</v>
      </c>
      <c r="H549" s="195">
        <v>8.5250000000000004</v>
      </c>
      <c r="I549" s="196"/>
      <c r="J549" s="197">
        <f>ROUND(I549*H549,0)</f>
        <v>0</v>
      </c>
      <c r="K549" s="193" t="s">
        <v>169</v>
      </c>
      <c r="L549" s="59"/>
      <c r="M549" s="198" t="s">
        <v>23</v>
      </c>
      <c r="N549" s="199" t="s">
        <v>46</v>
      </c>
      <c r="O549" s="40"/>
      <c r="P549" s="200">
        <f>O549*H549</f>
        <v>0</v>
      </c>
      <c r="Q549" s="200">
        <v>2.3099999999999999E-2</v>
      </c>
      <c r="R549" s="200">
        <f>Q549*H549</f>
        <v>0.19692750000000001</v>
      </c>
      <c r="S549" s="200">
        <v>0</v>
      </c>
      <c r="T549" s="201">
        <f>S549*H549</f>
        <v>0</v>
      </c>
      <c r="AR549" s="22" t="s">
        <v>164</v>
      </c>
      <c r="AT549" s="22" t="s">
        <v>165</v>
      </c>
      <c r="AU549" s="22" t="s">
        <v>84</v>
      </c>
      <c r="AY549" s="22" t="s">
        <v>162</v>
      </c>
      <c r="BE549" s="202">
        <f>IF(N549="základní",J549,0)</f>
        <v>0</v>
      </c>
      <c r="BF549" s="202">
        <f>IF(N549="snížená",J549,0)</f>
        <v>0</v>
      </c>
      <c r="BG549" s="202">
        <f>IF(N549="zákl. přenesená",J549,0)</f>
        <v>0</v>
      </c>
      <c r="BH549" s="202">
        <f>IF(N549="sníž. přenesená",J549,0)</f>
        <v>0</v>
      </c>
      <c r="BI549" s="202">
        <f>IF(N549="nulová",J549,0)</f>
        <v>0</v>
      </c>
      <c r="BJ549" s="22" t="s">
        <v>10</v>
      </c>
      <c r="BK549" s="202">
        <f>ROUND(I549*H549,0)</f>
        <v>0</v>
      </c>
      <c r="BL549" s="22" t="s">
        <v>164</v>
      </c>
      <c r="BM549" s="22" t="s">
        <v>1215</v>
      </c>
    </row>
    <row r="550" spans="2:65" s="11" customFormat="1" ht="13.5">
      <c r="B550" s="203"/>
      <c r="C550" s="204"/>
      <c r="D550" s="205" t="s">
        <v>171</v>
      </c>
      <c r="E550" s="206" t="s">
        <v>1216</v>
      </c>
      <c r="F550" s="207" t="s">
        <v>1217</v>
      </c>
      <c r="G550" s="204"/>
      <c r="H550" s="208">
        <v>8.5250000000000004</v>
      </c>
      <c r="I550" s="209"/>
      <c r="J550" s="204"/>
      <c r="K550" s="204"/>
      <c r="L550" s="210"/>
      <c r="M550" s="211"/>
      <c r="N550" s="212"/>
      <c r="O550" s="212"/>
      <c r="P550" s="212"/>
      <c r="Q550" s="212"/>
      <c r="R550" s="212"/>
      <c r="S550" s="212"/>
      <c r="T550" s="213"/>
      <c r="AT550" s="214" t="s">
        <v>171</v>
      </c>
      <c r="AU550" s="214" t="s">
        <v>84</v>
      </c>
      <c r="AV550" s="11" t="s">
        <v>84</v>
      </c>
      <c r="AW550" s="11" t="s">
        <v>37</v>
      </c>
      <c r="AX550" s="11" t="s">
        <v>75</v>
      </c>
      <c r="AY550" s="214" t="s">
        <v>162</v>
      </c>
    </row>
    <row r="551" spans="2:65" s="1" customFormat="1" ht="31.5" customHeight="1">
      <c r="B551" s="39"/>
      <c r="C551" s="191" t="s">
        <v>1218</v>
      </c>
      <c r="D551" s="191" t="s">
        <v>165</v>
      </c>
      <c r="E551" s="192" t="s">
        <v>1219</v>
      </c>
      <c r="F551" s="193" t="s">
        <v>1220</v>
      </c>
      <c r="G551" s="194" t="s">
        <v>254</v>
      </c>
      <c r="H551" s="195">
        <v>8.5250000000000004</v>
      </c>
      <c r="I551" s="196"/>
      <c r="J551" s="197">
        <f>ROUND(I551*H551,0)</f>
        <v>0</v>
      </c>
      <c r="K551" s="193" t="s">
        <v>169</v>
      </c>
      <c r="L551" s="59"/>
      <c r="M551" s="198" t="s">
        <v>23</v>
      </c>
      <c r="N551" s="199" t="s">
        <v>46</v>
      </c>
      <c r="O551" s="40"/>
      <c r="P551" s="200">
        <f>O551*H551</f>
        <v>0</v>
      </c>
      <c r="Q551" s="200">
        <v>2.6800000000000001E-3</v>
      </c>
      <c r="R551" s="200">
        <f>Q551*H551</f>
        <v>2.2847000000000003E-2</v>
      </c>
      <c r="S551" s="200">
        <v>0</v>
      </c>
      <c r="T551" s="201">
        <f>S551*H551</f>
        <v>0</v>
      </c>
      <c r="AR551" s="22" t="s">
        <v>164</v>
      </c>
      <c r="AT551" s="22" t="s">
        <v>165</v>
      </c>
      <c r="AU551" s="22" t="s">
        <v>84</v>
      </c>
      <c r="AY551" s="22" t="s">
        <v>162</v>
      </c>
      <c r="BE551" s="202">
        <f>IF(N551="základní",J551,0)</f>
        <v>0</v>
      </c>
      <c r="BF551" s="202">
        <f>IF(N551="snížená",J551,0)</f>
        <v>0</v>
      </c>
      <c r="BG551" s="202">
        <f>IF(N551="zákl. přenesená",J551,0)</f>
        <v>0</v>
      </c>
      <c r="BH551" s="202">
        <f>IF(N551="sníž. přenesená",J551,0)</f>
        <v>0</v>
      </c>
      <c r="BI551" s="202">
        <f>IF(N551="nulová",J551,0)</f>
        <v>0</v>
      </c>
      <c r="BJ551" s="22" t="s">
        <v>10</v>
      </c>
      <c r="BK551" s="202">
        <f>ROUND(I551*H551,0)</f>
        <v>0</v>
      </c>
      <c r="BL551" s="22" t="s">
        <v>164</v>
      </c>
      <c r="BM551" s="22" t="s">
        <v>1221</v>
      </c>
    </row>
    <row r="552" spans="2:65" s="1" customFormat="1" ht="22.5" customHeight="1">
      <c r="B552" s="39"/>
      <c r="C552" s="191" t="s">
        <v>1222</v>
      </c>
      <c r="D552" s="191" t="s">
        <v>165</v>
      </c>
      <c r="E552" s="192" t="s">
        <v>1223</v>
      </c>
      <c r="F552" s="193" t="s">
        <v>1224</v>
      </c>
      <c r="G552" s="194" t="s">
        <v>254</v>
      </c>
      <c r="H552" s="195">
        <v>141.886</v>
      </c>
      <c r="I552" s="196"/>
      <c r="J552" s="197">
        <f>ROUND(I552*H552,0)</f>
        <v>0</v>
      </c>
      <c r="K552" s="193" t="s">
        <v>169</v>
      </c>
      <c r="L552" s="59"/>
      <c r="M552" s="198" t="s">
        <v>23</v>
      </c>
      <c r="N552" s="199" t="s">
        <v>46</v>
      </c>
      <c r="O552" s="40"/>
      <c r="P552" s="200">
        <f>O552*H552</f>
        <v>0</v>
      </c>
      <c r="Q552" s="200">
        <v>1.2E-4</v>
      </c>
      <c r="R552" s="200">
        <f>Q552*H552</f>
        <v>1.7026320000000001E-2</v>
      </c>
      <c r="S552" s="200">
        <v>0</v>
      </c>
      <c r="T552" s="201">
        <f>S552*H552</f>
        <v>0</v>
      </c>
      <c r="AR552" s="22" t="s">
        <v>164</v>
      </c>
      <c r="AT552" s="22" t="s">
        <v>165</v>
      </c>
      <c r="AU552" s="22" t="s">
        <v>84</v>
      </c>
      <c r="AY552" s="22" t="s">
        <v>162</v>
      </c>
      <c r="BE552" s="202">
        <f>IF(N552="základní",J552,0)</f>
        <v>0</v>
      </c>
      <c r="BF552" s="202">
        <f>IF(N552="snížená",J552,0)</f>
        <v>0</v>
      </c>
      <c r="BG552" s="202">
        <f>IF(N552="zákl. přenesená",J552,0)</f>
        <v>0</v>
      </c>
      <c r="BH552" s="202">
        <f>IF(N552="sníž. přenesená",J552,0)</f>
        <v>0</v>
      </c>
      <c r="BI552" s="202">
        <f>IF(N552="nulová",J552,0)</f>
        <v>0</v>
      </c>
      <c r="BJ552" s="22" t="s">
        <v>10</v>
      </c>
      <c r="BK552" s="202">
        <f>ROUND(I552*H552,0)</f>
        <v>0</v>
      </c>
      <c r="BL552" s="22" t="s">
        <v>164</v>
      </c>
      <c r="BM552" s="22" t="s">
        <v>1225</v>
      </c>
    </row>
    <row r="553" spans="2:65" s="11" customFormat="1" ht="27">
      <c r="B553" s="203"/>
      <c r="C553" s="204"/>
      <c r="D553" s="215" t="s">
        <v>171</v>
      </c>
      <c r="E553" s="216" t="s">
        <v>23</v>
      </c>
      <c r="F553" s="217" t="s">
        <v>1065</v>
      </c>
      <c r="G553" s="204"/>
      <c r="H553" s="218">
        <v>141.886</v>
      </c>
      <c r="I553" s="209"/>
      <c r="J553" s="204"/>
      <c r="K553" s="204"/>
      <c r="L553" s="210"/>
      <c r="M553" s="211"/>
      <c r="N553" s="212"/>
      <c r="O553" s="212"/>
      <c r="P553" s="212"/>
      <c r="Q553" s="212"/>
      <c r="R553" s="212"/>
      <c r="S553" s="212"/>
      <c r="T553" s="213"/>
      <c r="AT553" s="214" t="s">
        <v>171</v>
      </c>
      <c r="AU553" s="214" t="s">
        <v>84</v>
      </c>
      <c r="AV553" s="11" t="s">
        <v>84</v>
      </c>
      <c r="AW553" s="11" t="s">
        <v>37</v>
      </c>
      <c r="AX553" s="11" t="s">
        <v>75</v>
      </c>
      <c r="AY553" s="214" t="s">
        <v>162</v>
      </c>
    </row>
    <row r="554" spans="2:65" s="10" customFormat="1" ht="29.85" customHeight="1">
      <c r="B554" s="174"/>
      <c r="C554" s="175"/>
      <c r="D554" s="188" t="s">
        <v>74</v>
      </c>
      <c r="E554" s="189" t="s">
        <v>630</v>
      </c>
      <c r="F554" s="189" t="s">
        <v>1226</v>
      </c>
      <c r="G554" s="175"/>
      <c r="H554" s="175"/>
      <c r="I554" s="178"/>
      <c r="J554" s="190">
        <f>BK554</f>
        <v>0</v>
      </c>
      <c r="K554" s="175"/>
      <c r="L554" s="180"/>
      <c r="M554" s="181"/>
      <c r="N554" s="182"/>
      <c r="O554" s="182"/>
      <c r="P554" s="183">
        <f>SUM(P555:P606)</f>
        <v>0</v>
      </c>
      <c r="Q554" s="182"/>
      <c r="R554" s="183">
        <f>SUM(R555:R606)</f>
        <v>245.62177674000003</v>
      </c>
      <c r="S554" s="182"/>
      <c r="T554" s="184">
        <f>SUM(T555:T606)</f>
        <v>0</v>
      </c>
      <c r="AR554" s="185" t="s">
        <v>164</v>
      </c>
      <c r="AT554" s="186" t="s">
        <v>74</v>
      </c>
      <c r="AU554" s="186" t="s">
        <v>10</v>
      </c>
      <c r="AY554" s="185" t="s">
        <v>162</v>
      </c>
      <c r="BK554" s="187">
        <f>SUM(BK555:BK606)</f>
        <v>0</v>
      </c>
    </row>
    <row r="555" spans="2:65" s="1" customFormat="1" ht="31.5" customHeight="1">
      <c r="B555" s="39"/>
      <c r="C555" s="191" t="s">
        <v>1227</v>
      </c>
      <c r="D555" s="191" t="s">
        <v>165</v>
      </c>
      <c r="E555" s="192" t="s">
        <v>1228</v>
      </c>
      <c r="F555" s="193" t="s">
        <v>1229</v>
      </c>
      <c r="G555" s="194" t="s">
        <v>168</v>
      </c>
      <c r="H555" s="195">
        <v>0.34599999999999997</v>
      </c>
      <c r="I555" s="196"/>
      <c r="J555" s="197">
        <f>ROUND(I555*H555,0)</f>
        <v>0</v>
      </c>
      <c r="K555" s="193" t="s">
        <v>169</v>
      </c>
      <c r="L555" s="59"/>
      <c r="M555" s="198" t="s">
        <v>23</v>
      </c>
      <c r="N555" s="199" t="s">
        <v>46</v>
      </c>
      <c r="O555" s="40"/>
      <c r="P555" s="200">
        <f>O555*H555</f>
        <v>0</v>
      </c>
      <c r="Q555" s="200">
        <v>2.2563399999999998</v>
      </c>
      <c r="R555" s="200">
        <f>Q555*H555</f>
        <v>0.78069363999999986</v>
      </c>
      <c r="S555" s="200">
        <v>0</v>
      </c>
      <c r="T555" s="201">
        <f>S555*H555</f>
        <v>0</v>
      </c>
      <c r="AR555" s="22" t="s">
        <v>164</v>
      </c>
      <c r="AT555" s="22" t="s">
        <v>165</v>
      </c>
      <c r="AU555" s="22" t="s">
        <v>84</v>
      </c>
      <c r="AY555" s="22" t="s">
        <v>162</v>
      </c>
      <c r="BE555" s="202">
        <f>IF(N555="základní",J555,0)</f>
        <v>0</v>
      </c>
      <c r="BF555" s="202">
        <f>IF(N555="snížená",J555,0)</f>
        <v>0</v>
      </c>
      <c r="BG555" s="202">
        <f>IF(N555="zákl. přenesená",J555,0)</f>
        <v>0</v>
      </c>
      <c r="BH555" s="202">
        <f>IF(N555="sníž. přenesená",J555,0)</f>
        <v>0</v>
      </c>
      <c r="BI555" s="202">
        <f>IF(N555="nulová",J555,0)</f>
        <v>0</v>
      </c>
      <c r="BJ555" s="22" t="s">
        <v>10</v>
      </c>
      <c r="BK555" s="202">
        <f>ROUND(I555*H555,0)</f>
        <v>0</v>
      </c>
      <c r="BL555" s="22" t="s">
        <v>164</v>
      </c>
      <c r="BM555" s="22" t="s">
        <v>1230</v>
      </c>
    </row>
    <row r="556" spans="2:65" s="11" customFormat="1" ht="13.5">
      <c r="B556" s="203"/>
      <c r="C556" s="204"/>
      <c r="D556" s="205" t="s">
        <v>171</v>
      </c>
      <c r="E556" s="206" t="s">
        <v>1231</v>
      </c>
      <c r="F556" s="207" t="s">
        <v>1232</v>
      </c>
      <c r="G556" s="204"/>
      <c r="H556" s="208">
        <v>0.34599999999999997</v>
      </c>
      <c r="I556" s="209"/>
      <c r="J556" s="204"/>
      <c r="K556" s="204"/>
      <c r="L556" s="210"/>
      <c r="M556" s="211"/>
      <c r="N556" s="212"/>
      <c r="O556" s="212"/>
      <c r="P556" s="212"/>
      <c r="Q556" s="212"/>
      <c r="R556" s="212"/>
      <c r="S556" s="212"/>
      <c r="T556" s="213"/>
      <c r="AT556" s="214" t="s">
        <v>171</v>
      </c>
      <c r="AU556" s="214" t="s">
        <v>84</v>
      </c>
      <c r="AV556" s="11" t="s">
        <v>84</v>
      </c>
      <c r="AW556" s="11" t="s">
        <v>37</v>
      </c>
      <c r="AX556" s="11" t="s">
        <v>75</v>
      </c>
      <c r="AY556" s="214" t="s">
        <v>162</v>
      </c>
    </row>
    <row r="557" spans="2:65" s="1" customFormat="1" ht="31.5" customHeight="1">
      <c r="B557" s="39"/>
      <c r="C557" s="191" t="s">
        <v>1233</v>
      </c>
      <c r="D557" s="191" t="s">
        <v>165</v>
      </c>
      <c r="E557" s="192" t="s">
        <v>1234</v>
      </c>
      <c r="F557" s="193" t="s">
        <v>1235</v>
      </c>
      <c r="G557" s="194" t="s">
        <v>168</v>
      </c>
      <c r="H557" s="195">
        <v>23.716000000000001</v>
      </c>
      <c r="I557" s="196"/>
      <c r="J557" s="197">
        <f>ROUND(I557*H557,0)</f>
        <v>0</v>
      </c>
      <c r="K557" s="193" t="s">
        <v>169</v>
      </c>
      <c r="L557" s="59"/>
      <c r="M557" s="198" t="s">
        <v>23</v>
      </c>
      <c r="N557" s="199" t="s">
        <v>46</v>
      </c>
      <c r="O557" s="40"/>
      <c r="P557" s="200">
        <f>O557*H557</f>
        <v>0</v>
      </c>
      <c r="Q557" s="200">
        <v>2.45329</v>
      </c>
      <c r="R557" s="200">
        <f>Q557*H557</f>
        <v>58.182225639999999</v>
      </c>
      <c r="S557" s="200">
        <v>0</v>
      </c>
      <c r="T557" s="201">
        <f>S557*H557</f>
        <v>0</v>
      </c>
      <c r="AR557" s="22" t="s">
        <v>164</v>
      </c>
      <c r="AT557" s="22" t="s">
        <v>165</v>
      </c>
      <c r="AU557" s="22" t="s">
        <v>84</v>
      </c>
      <c r="AY557" s="22" t="s">
        <v>162</v>
      </c>
      <c r="BE557" s="202">
        <f>IF(N557="základní",J557,0)</f>
        <v>0</v>
      </c>
      <c r="BF557" s="202">
        <f>IF(N557="snížená",J557,0)</f>
        <v>0</v>
      </c>
      <c r="BG557" s="202">
        <f>IF(N557="zákl. přenesená",J557,0)</f>
        <v>0</v>
      </c>
      <c r="BH557" s="202">
        <f>IF(N557="sníž. přenesená",J557,0)</f>
        <v>0</v>
      </c>
      <c r="BI557" s="202">
        <f>IF(N557="nulová",J557,0)</f>
        <v>0</v>
      </c>
      <c r="BJ557" s="22" t="s">
        <v>10</v>
      </c>
      <c r="BK557" s="202">
        <f>ROUND(I557*H557,0)</f>
        <v>0</v>
      </c>
      <c r="BL557" s="22" t="s">
        <v>164</v>
      </c>
      <c r="BM557" s="22" t="s">
        <v>1236</v>
      </c>
    </row>
    <row r="558" spans="2:65" s="11" customFormat="1" ht="13.5">
      <c r="B558" s="203"/>
      <c r="C558" s="204"/>
      <c r="D558" s="215" t="s">
        <v>171</v>
      </c>
      <c r="E558" s="216" t="s">
        <v>1237</v>
      </c>
      <c r="F558" s="217" t="s">
        <v>1238</v>
      </c>
      <c r="G558" s="204"/>
      <c r="H558" s="218">
        <v>12.023</v>
      </c>
      <c r="I558" s="209"/>
      <c r="J558" s="204"/>
      <c r="K558" s="204"/>
      <c r="L558" s="210"/>
      <c r="M558" s="211"/>
      <c r="N558" s="212"/>
      <c r="O558" s="212"/>
      <c r="P558" s="212"/>
      <c r="Q558" s="212"/>
      <c r="R558" s="212"/>
      <c r="S558" s="212"/>
      <c r="T558" s="213"/>
      <c r="AT558" s="214" t="s">
        <v>171</v>
      </c>
      <c r="AU558" s="214" t="s">
        <v>84</v>
      </c>
      <c r="AV558" s="11" t="s">
        <v>84</v>
      </c>
      <c r="AW558" s="11" t="s">
        <v>37</v>
      </c>
      <c r="AX558" s="11" t="s">
        <v>75</v>
      </c>
      <c r="AY558" s="214" t="s">
        <v>162</v>
      </c>
    </row>
    <row r="559" spans="2:65" s="11" customFormat="1" ht="13.5">
      <c r="B559" s="203"/>
      <c r="C559" s="204"/>
      <c r="D559" s="215" t="s">
        <v>171</v>
      </c>
      <c r="E559" s="216" t="s">
        <v>1239</v>
      </c>
      <c r="F559" s="217" t="s">
        <v>1240</v>
      </c>
      <c r="G559" s="204"/>
      <c r="H559" s="218">
        <v>9.9350000000000005</v>
      </c>
      <c r="I559" s="209"/>
      <c r="J559" s="204"/>
      <c r="K559" s="204"/>
      <c r="L559" s="210"/>
      <c r="M559" s="211"/>
      <c r="N559" s="212"/>
      <c r="O559" s="212"/>
      <c r="P559" s="212"/>
      <c r="Q559" s="212"/>
      <c r="R559" s="212"/>
      <c r="S559" s="212"/>
      <c r="T559" s="213"/>
      <c r="AT559" s="214" t="s">
        <v>171</v>
      </c>
      <c r="AU559" s="214" t="s">
        <v>84</v>
      </c>
      <c r="AV559" s="11" t="s">
        <v>84</v>
      </c>
      <c r="AW559" s="11" t="s">
        <v>37</v>
      </c>
      <c r="AX559" s="11" t="s">
        <v>75</v>
      </c>
      <c r="AY559" s="214" t="s">
        <v>162</v>
      </c>
    </row>
    <row r="560" spans="2:65" s="11" customFormat="1" ht="13.5">
      <c r="B560" s="203"/>
      <c r="C560" s="204"/>
      <c r="D560" s="215" t="s">
        <v>171</v>
      </c>
      <c r="E560" s="216" t="s">
        <v>1241</v>
      </c>
      <c r="F560" s="217" t="s">
        <v>1242</v>
      </c>
      <c r="G560" s="204"/>
      <c r="H560" s="218">
        <v>1.1339999999999999</v>
      </c>
      <c r="I560" s="209"/>
      <c r="J560" s="204"/>
      <c r="K560" s="204"/>
      <c r="L560" s="210"/>
      <c r="M560" s="211"/>
      <c r="N560" s="212"/>
      <c r="O560" s="212"/>
      <c r="P560" s="212"/>
      <c r="Q560" s="212"/>
      <c r="R560" s="212"/>
      <c r="S560" s="212"/>
      <c r="T560" s="213"/>
      <c r="AT560" s="214" t="s">
        <v>171</v>
      </c>
      <c r="AU560" s="214" t="s">
        <v>84</v>
      </c>
      <c r="AV560" s="11" t="s">
        <v>84</v>
      </c>
      <c r="AW560" s="11" t="s">
        <v>37</v>
      </c>
      <c r="AX560" s="11" t="s">
        <v>75</v>
      </c>
      <c r="AY560" s="214" t="s">
        <v>162</v>
      </c>
    </row>
    <row r="561" spans="2:65" s="11" customFormat="1" ht="13.5">
      <c r="B561" s="203"/>
      <c r="C561" s="204"/>
      <c r="D561" s="205" t="s">
        <v>171</v>
      </c>
      <c r="E561" s="206" t="s">
        <v>1243</v>
      </c>
      <c r="F561" s="207" t="s">
        <v>1244</v>
      </c>
      <c r="G561" s="204"/>
      <c r="H561" s="208">
        <v>0.624</v>
      </c>
      <c r="I561" s="209"/>
      <c r="J561" s="204"/>
      <c r="K561" s="204"/>
      <c r="L561" s="210"/>
      <c r="M561" s="211"/>
      <c r="N561" s="212"/>
      <c r="O561" s="212"/>
      <c r="P561" s="212"/>
      <c r="Q561" s="212"/>
      <c r="R561" s="212"/>
      <c r="S561" s="212"/>
      <c r="T561" s="213"/>
      <c r="AT561" s="214" t="s">
        <v>171</v>
      </c>
      <c r="AU561" s="214" t="s">
        <v>84</v>
      </c>
      <c r="AV561" s="11" t="s">
        <v>84</v>
      </c>
      <c r="AW561" s="11" t="s">
        <v>37</v>
      </c>
      <c r="AX561" s="11" t="s">
        <v>75</v>
      </c>
      <c r="AY561" s="214" t="s">
        <v>162</v>
      </c>
    </row>
    <row r="562" spans="2:65" s="1" customFormat="1" ht="22.5" customHeight="1">
      <c r="B562" s="39"/>
      <c r="C562" s="191" t="s">
        <v>1245</v>
      </c>
      <c r="D562" s="191" t="s">
        <v>165</v>
      </c>
      <c r="E562" s="192" t="s">
        <v>1246</v>
      </c>
      <c r="F562" s="193" t="s">
        <v>1247</v>
      </c>
      <c r="G562" s="194" t="s">
        <v>168</v>
      </c>
      <c r="H562" s="195">
        <v>0.34599999999999997</v>
      </c>
      <c r="I562" s="196"/>
      <c r="J562" s="197">
        <f>ROUND(I562*H562,0)</f>
        <v>0</v>
      </c>
      <c r="K562" s="193" t="s">
        <v>169</v>
      </c>
      <c r="L562" s="59"/>
      <c r="M562" s="198" t="s">
        <v>23</v>
      </c>
      <c r="N562" s="199" t="s">
        <v>46</v>
      </c>
      <c r="O562" s="40"/>
      <c r="P562" s="200">
        <f>O562*H562</f>
        <v>0</v>
      </c>
      <c r="Q562" s="200">
        <v>0.02</v>
      </c>
      <c r="R562" s="200">
        <f>Q562*H562</f>
        <v>6.9199999999999999E-3</v>
      </c>
      <c r="S562" s="200">
        <v>0</v>
      </c>
      <c r="T562" s="201">
        <f>S562*H562</f>
        <v>0</v>
      </c>
      <c r="AR562" s="22" t="s">
        <v>164</v>
      </c>
      <c r="AT562" s="22" t="s">
        <v>165</v>
      </c>
      <c r="AU562" s="22" t="s">
        <v>84</v>
      </c>
      <c r="AY562" s="22" t="s">
        <v>162</v>
      </c>
      <c r="BE562" s="202">
        <f>IF(N562="základní",J562,0)</f>
        <v>0</v>
      </c>
      <c r="BF562" s="202">
        <f>IF(N562="snížená",J562,0)</f>
        <v>0</v>
      </c>
      <c r="BG562" s="202">
        <f>IF(N562="zákl. přenesená",J562,0)</f>
        <v>0</v>
      </c>
      <c r="BH562" s="202">
        <f>IF(N562="sníž. přenesená",J562,0)</f>
        <v>0</v>
      </c>
      <c r="BI562" s="202">
        <f>IF(N562="nulová",J562,0)</f>
        <v>0</v>
      </c>
      <c r="BJ562" s="22" t="s">
        <v>10</v>
      </c>
      <c r="BK562" s="202">
        <f>ROUND(I562*H562,0)</f>
        <v>0</v>
      </c>
      <c r="BL562" s="22" t="s">
        <v>164</v>
      </c>
      <c r="BM562" s="22" t="s">
        <v>1248</v>
      </c>
    </row>
    <row r="563" spans="2:65" s="11" customFormat="1" ht="13.5">
      <c r="B563" s="203"/>
      <c r="C563" s="204"/>
      <c r="D563" s="205" t="s">
        <v>171</v>
      </c>
      <c r="E563" s="206" t="s">
        <v>1249</v>
      </c>
      <c r="F563" s="207" t="s">
        <v>1232</v>
      </c>
      <c r="G563" s="204"/>
      <c r="H563" s="208">
        <v>0.34599999999999997</v>
      </c>
      <c r="I563" s="209"/>
      <c r="J563" s="204"/>
      <c r="K563" s="204"/>
      <c r="L563" s="210"/>
      <c r="M563" s="211"/>
      <c r="N563" s="212"/>
      <c r="O563" s="212"/>
      <c r="P563" s="212"/>
      <c r="Q563" s="212"/>
      <c r="R563" s="212"/>
      <c r="S563" s="212"/>
      <c r="T563" s="213"/>
      <c r="AT563" s="214" t="s">
        <v>171</v>
      </c>
      <c r="AU563" s="214" t="s">
        <v>84</v>
      </c>
      <c r="AV563" s="11" t="s">
        <v>84</v>
      </c>
      <c r="AW563" s="11" t="s">
        <v>37</v>
      </c>
      <c r="AX563" s="11" t="s">
        <v>75</v>
      </c>
      <c r="AY563" s="214" t="s">
        <v>162</v>
      </c>
    </row>
    <row r="564" spans="2:65" s="1" customFormat="1" ht="22.5" customHeight="1">
      <c r="B564" s="39"/>
      <c r="C564" s="191" t="s">
        <v>1250</v>
      </c>
      <c r="D564" s="191" t="s">
        <v>165</v>
      </c>
      <c r="E564" s="192" t="s">
        <v>1251</v>
      </c>
      <c r="F564" s="193" t="s">
        <v>1252</v>
      </c>
      <c r="G564" s="194" t="s">
        <v>168</v>
      </c>
      <c r="H564" s="195">
        <v>23.716000000000001</v>
      </c>
      <c r="I564" s="196"/>
      <c r="J564" s="197">
        <f>ROUND(I564*H564,0)</f>
        <v>0</v>
      </c>
      <c r="K564" s="193" t="s">
        <v>169</v>
      </c>
      <c r="L564" s="59"/>
      <c r="M564" s="198" t="s">
        <v>23</v>
      </c>
      <c r="N564" s="199" t="s">
        <v>46</v>
      </c>
      <c r="O564" s="40"/>
      <c r="P564" s="200">
        <f>O564*H564</f>
        <v>0</v>
      </c>
      <c r="Q564" s="200">
        <v>0</v>
      </c>
      <c r="R564" s="200">
        <f>Q564*H564</f>
        <v>0</v>
      </c>
      <c r="S564" s="200">
        <v>0</v>
      </c>
      <c r="T564" s="201">
        <f>S564*H564</f>
        <v>0</v>
      </c>
      <c r="AR564" s="22" t="s">
        <v>164</v>
      </c>
      <c r="AT564" s="22" t="s">
        <v>165</v>
      </c>
      <c r="AU564" s="22" t="s">
        <v>84</v>
      </c>
      <c r="AY564" s="22" t="s">
        <v>162</v>
      </c>
      <c r="BE564" s="202">
        <f>IF(N564="základní",J564,0)</f>
        <v>0</v>
      </c>
      <c r="BF564" s="202">
        <f>IF(N564="snížená",J564,0)</f>
        <v>0</v>
      </c>
      <c r="BG564" s="202">
        <f>IF(N564="zákl. přenesená",J564,0)</f>
        <v>0</v>
      </c>
      <c r="BH564" s="202">
        <f>IF(N564="sníž. přenesená",J564,0)</f>
        <v>0</v>
      </c>
      <c r="BI564" s="202">
        <f>IF(N564="nulová",J564,0)</f>
        <v>0</v>
      </c>
      <c r="BJ564" s="22" t="s">
        <v>10</v>
      </c>
      <c r="BK564" s="202">
        <f>ROUND(I564*H564,0)</f>
        <v>0</v>
      </c>
      <c r="BL564" s="22" t="s">
        <v>164</v>
      </c>
      <c r="BM564" s="22" t="s">
        <v>1253</v>
      </c>
    </row>
    <row r="565" spans="2:65" s="1" customFormat="1" ht="31.5" customHeight="1">
      <c r="B565" s="39"/>
      <c r="C565" s="191" t="s">
        <v>1254</v>
      </c>
      <c r="D565" s="191" t="s">
        <v>165</v>
      </c>
      <c r="E565" s="192" t="s">
        <v>1255</v>
      </c>
      <c r="F565" s="193" t="s">
        <v>1256</v>
      </c>
      <c r="G565" s="194" t="s">
        <v>168</v>
      </c>
      <c r="H565" s="195">
        <v>0.34599999999999997</v>
      </c>
      <c r="I565" s="196"/>
      <c r="J565" s="197">
        <f>ROUND(I565*H565,0)</f>
        <v>0</v>
      </c>
      <c r="K565" s="193" t="s">
        <v>169</v>
      </c>
      <c r="L565" s="59"/>
      <c r="M565" s="198" t="s">
        <v>23</v>
      </c>
      <c r="N565" s="199" t="s">
        <v>46</v>
      </c>
      <c r="O565" s="40"/>
      <c r="P565" s="200">
        <f>O565*H565</f>
        <v>0</v>
      </c>
      <c r="Q565" s="200">
        <v>0</v>
      </c>
      <c r="R565" s="200">
        <f>Q565*H565</f>
        <v>0</v>
      </c>
      <c r="S565" s="200">
        <v>0</v>
      </c>
      <c r="T565" s="201">
        <f>S565*H565</f>
        <v>0</v>
      </c>
      <c r="AR565" s="22" t="s">
        <v>164</v>
      </c>
      <c r="AT565" s="22" t="s">
        <v>165</v>
      </c>
      <c r="AU565" s="22" t="s">
        <v>84</v>
      </c>
      <c r="AY565" s="22" t="s">
        <v>162</v>
      </c>
      <c r="BE565" s="202">
        <f>IF(N565="základní",J565,0)</f>
        <v>0</v>
      </c>
      <c r="BF565" s="202">
        <f>IF(N565="snížená",J565,0)</f>
        <v>0</v>
      </c>
      <c r="BG565" s="202">
        <f>IF(N565="zákl. přenesená",J565,0)</f>
        <v>0</v>
      </c>
      <c r="BH565" s="202">
        <f>IF(N565="sníž. přenesená",J565,0)</f>
        <v>0</v>
      </c>
      <c r="BI565" s="202">
        <f>IF(N565="nulová",J565,0)</f>
        <v>0</v>
      </c>
      <c r="BJ565" s="22" t="s">
        <v>10</v>
      </c>
      <c r="BK565" s="202">
        <f>ROUND(I565*H565,0)</f>
        <v>0</v>
      </c>
      <c r="BL565" s="22" t="s">
        <v>164</v>
      </c>
      <c r="BM565" s="22" t="s">
        <v>1257</v>
      </c>
    </row>
    <row r="566" spans="2:65" s="11" customFormat="1" ht="13.5">
      <c r="B566" s="203"/>
      <c r="C566" s="204"/>
      <c r="D566" s="205" t="s">
        <v>171</v>
      </c>
      <c r="E566" s="206" t="s">
        <v>1258</v>
      </c>
      <c r="F566" s="207" t="s">
        <v>1232</v>
      </c>
      <c r="G566" s="204"/>
      <c r="H566" s="208">
        <v>0.34599999999999997</v>
      </c>
      <c r="I566" s="209"/>
      <c r="J566" s="204"/>
      <c r="K566" s="204"/>
      <c r="L566" s="210"/>
      <c r="M566" s="211"/>
      <c r="N566" s="212"/>
      <c r="O566" s="212"/>
      <c r="P566" s="212"/>
      <c r="Q566" s="212"/>
      <c r="R566" s="212"/>
      <c r="S566" s="212"/>
      <c r="T566" s="213"/>
      <c r="AT566" s="214" t="s">
        <v>171</v>
      </c>
      <c r="AU566" s="214" t="s">
        <v>84</v>
      </c>
      <c r="AV566" s="11" t="s">
        <v>84</v>
      </c>
      <c r="AW566" s="11" t="s">
        <v>37</v>
      </c>
      <c r="AX566" s="11" t="s">
        <v>75</v>
      </c>
      <c r="AY566" s="214" t="s">
        <v>162</v>
      </c>
    </row>
    <row r="567" spans="2:65" s="1" customFormat="1" ht="22.5" customHeight="1">
      <c r="B567" s="39"/>
      <c r="C567" s="191" t="s">
        <v>1259</v>
      </c>
      <c r="D567" s="191" t="s">
        <v>165</v>
      </c>
      <c r="E567" s="192" t="s">
        <v>1260</v>
      </c>
      <c r="F567" s="193" t="s">
        <v>1261</v>
      </c>
      <c r="G567" s="194" t="s">
        <v>168</v>
      </c>
      <c r="H567" s="195">
        <v>1.1339999999999999</v>
      </c>
      <c r="I567" s="196"/>
      <c r="J567" s="197">
        <f>ROUND(I567*H567,0)</f>
        <v>0</v>
      </c>
      <c r="K567" s="193" t="s">
        <v>169</v>
      </c>
      <c r="L567" s="59"/>
      <c r="M567" s="198" t="s">
        <v>23</v>
      </c>
      <c r="N567" s="199" t="s">
        <v>46</v>
      </c>
      <c r="O567" s="40"/>
      <c r="P567" s="200">
        <f>O567*H567</f>
        <v>0</v>
      </c>
      <c r="Q567" s="200">
        <v>0</v>
      </c>
      <c r="R567" s="200">
        <f>Q567*H567</f>
        <v>0</v>
      </c>
      <c r="S567" s="200">
        <v>0</v>
      </c>
      <c r="T567" s="201">
        <f>S567*H567</f>
        <v>0</v>
      </c>
      <c r="AR567" s="22" t="s">
        <v>164</v>
      </c>
      <c r="AT567" s="22" t="s">
        <v>165</v>
      </c>
      <c r="AU567" s="22" t="s">
        <v>84</v>
      </c>
      <c r="AY567" s="22" t="s">
        <v>162</v>
      </c>
      <c r="BE567" s="202">
        <f>IF(N567="základní",J567,0)</f>
        <v>0</v>
      </c>
      <c r="BF567" s="202">
        <f>IF(N567="snížená",J567,0)</f>
        <v>0</v>
      </c>
      <c r="BG567" s="202">
        <f>IF(N567="zákl. přenesená",J567,0)</f>
        <v>0</v>
      </c>
      <c r="BH567" s="202">
        <f>IF(N567="sníž. přenesená",J567,0)</f>
        <v>0</v>
      </c>
      <c r="BI567" s="202">
        <f>IF(N567="nulová",J567,0)</f>
        <v>0</v>
      </c>
      <c r="BJ567" s="22" t="s">
        <v>10</v>
      </c>
      <c r="BK567" s="202">
        <f>ROUND(I567*H567,0)</f>
        <v>0</v>
      </c>
      <c r="BL567" s="22" t="s">
        <v>164</v>
      </c>
      <c r="BM567" s="22" t="s">
        <v>1262</v>
      </c>
    </row>
    <row r="568" spans="2:65" s="11" customFormat="1" ht="13.5">
      <c r="B568" s="203"/>
      <c r="C568" s="204"/>
      <c r="D568" s="205" t="s">
        <v>171</v>
      </c>
      <c r="E568" s="206" t="s">
        <v>1263</v>
      </c>
      <c r="F568" s="207" t="s">
        <v>1242</v>
      </c>
      <c r="G568" s="204"/>
      <c r="H568" s="208">
        <v>1.1339999999999999</v>
      </c>
      <c r="I568" s="209"/>
      <c r="J568" s="204"/>
      <c r="K568" s="204"/>
      <c r="L568" s="210"/>
      <c r="M568" s="211"/>
      <c r="N568" s="212"/>
      <c r="O568" s="212"/>
      <c r="P568" s="212"/>
      <c r="Q568" s="212"/>
      <c r="R568" s="212"/>
      <c r="S568" s="212"/>
      <c r="T568" s="213"/>
      <c r="AT568" s="214" t="s">
        <v>171</v>
      </c>
      <c r="AU568" s="214" t="s">
        <v>84</v>
      </c>
      <c r="AV568" s="11" t="s">
        <v>84</v>
      </c>
      <c r="AW568" s="11" t="s">
        <v>37</v>
      </c>
      <c r="AX568" s="11" t="s">
        <v>75</v>
      </c>
      <c r="AY568" s="214" t="s">
        <v>162</v>
      </c>
    </row>
    <row r="569" spans="2:65" s="1" customFormat="1" ht="22.5" customHeight="1">
      <c r="B569" s="39"/>
      <c r="C569" s="191" t="s">
        <v>1264</v>
      </c>
      <c r="D569" s="191" t="s">
        <v>165</v>
      </c>
      <c r="E569" s="192" t="s">
        <v>1265</v>
      </c>
      <c r="F569" s="193" t="s">
        <v>1266</v>
      </c>
      <c r="G569" s="194" t="s">
        <v>168</v>
      </c>
      <c r="H569" s="195">
        <v>0.34599999999999997</v>
      </c>
      <c r="I569" s="196"/>
      <c r="J569" s="197">
        <f>ROUND(I569*H569,0)</f>
        <v>0</v>
      </c>
      <c r="K569" s="193" t="s">
        <v>169</v>
      </c>
      <c r="L569" s="59"/>
      <c r="M569" s="198" t="s">
        <v>23</v>
      </c>
      <c r="N569" s="199" t="s">
        <v>46</v>
      </c>
      <c r="O569" s="40"/>
      <c r="P569" s="200">
        <f>O569*H569</f>
        <v>0</v>
      </c>
      <c r="Q569" s="200">
        <v>0</v>
      </c>
      <c r="R569" s="200">
        <f>Q569*H569</f>
        <v>0</v>
      </c>
      <c r="S569" s="200">
        <v>0</v>
      </c>
      <c r="T569" s="201">
        <f>S569*H569</f>
        <v>0</v>
      </c>
      <c r="AR569" s="22" t="s">
        <v>164</v>
      </c>
      <c r="AT569" s="22" t="s">
        <v>165</v>
      </c>
      <c r="AU569" s="22" t="s">
        <v>84</v>
      </c>
      <c r="AY569" s="22" t="s">
        <v>162</v>
      </c>
      <c r="BE569" s="202">
        <f>IF(N569="základní",J569,0)</f>
        <v>0</v>
      </c>
      <c r="BF569" s="202">
        <f>IF(N569="snížená",J569,0)</f>
        <v>0</v>
      </c>
      <c r="BG569" s="202">
        <f>IF(N569="zákl. přenesená",J569,0)</f>
        <v>0</v>
      </c>
      <c r="BH569" s="202">
        <f>IF(N569="sníž. přenesená",J569,0)</f>
        <v>0</v>
      </c>
      <c r="BI569" s="202">
        <f>IF(N569="nulová",J569,0)</f>
        <v>0</v>
      </c>
      <c r="BJ569" s="22" t="s">
        <v>10</v>
      </c>
      <c r="BK569" s="202">
        <f>ROUND(I569*H569,0)</f>
        <v>0</v>
      </c>
      <c r="BL569" s="22" t="s">
        <v>164</v>
      </c>
      <c r="BM569" s="22" t="s">
        <v>1267</v>
      </c>
    </row>
    <row r="570" spans="2:65" s="11" customFormat="1" ht="13.5">
      <c r="B570" s="203"/>
      <c r="C570" s="204"/>
      <c r="D570" s="205" t="s">
        <v>171</v>
      </c>
      <c r="E570" s="206" t="s">
        <v>1268</v>
      </c>
      <c r="F570" s="207" t="s">
        <v>1232</v>
      </c>
      <c r="G570" s="204"/>
      <c r="H570" s="208">
        <v>0.34599999999999997</v>
      </c>
      <c r="I570" s="209"/>
      <c r="J570" s="204"/>
      <c r="K570" s="204"/>
      <c r="L570" s="210"/>
      <c r="M570" s="211"/>
      <c r="N570" s="212"/>
      <c r="O570" s="212"/>
      <c r="P570" s="212"/>
      <c r="Q570" s="212"/>
      <c r="R570" s="212"/>
      <c r="S570" s="212"/>
      <c r="T570" s="213"/>
      <c r="AT570" s="214" t="s">
        <v>171</v>
      </c>
      <c r="AU570" s="214" t="s">
        <v>84</v>
      </c>
      <c r="AV570" s="11" t="s">
        <v>84</v>
      </c>
      <c r="AW570" s="11" t="s">
        <v>37</v>
      </c>
      <c r="AX570" s="11" t="s">
        <v>75</v>
      </c>
      <c r="AY570" s="214" t="s">
        <v>162</v>
      </c>
    </row>
    <row r="571" spans="2:65" s="1" customFormat="1" ht="22.5" customHeight="1">
      <c r="B571" s="39"/>
      <c r="C571" s="191" t="s">
        <v>1269</v>
      </c>
      <c r="D571" s="191" t="s">
        <v>165</v>
      </c>
      <c r="E571" s="192" t="s">
        <v>1270</v>
      </c>
      <c r="F571" s="193" t="s">
        <v>1271</v>
      </c>
      <c r="G571" s="194" t="s">
        <v>168</v>
      </c>
      <c r="H571" s="195">
        <v>1.1339999999999999</v>
      </c>
      <c r="I571" s="196"/>
      <c r="J571" s="197">
        <f>ROUND(I571*H571,0)</f>
        <v>0</v>
      </c>
      <c r="K571" s="193" t="s">
        <v>169</v>
      </c>
      <c r="L571" s="59"/>
      <c r="M571" s="198" t="s">
        <v>23</v>
      </c>
      <c r="N571" s="199" t="s">
        <v>46</v>
      </c>
      <c r="O571" s="40"/>
      <c r="P571" s="200">
        <f>O571*H571</f>
        <v>0</v>
      </c>
      <c r="Q571" s="200">
        <v>0</v>
      </c>
      <c r="R571" s="200">
        <f>Q571*H571</f>
        <v>0</v>
      </c>
      <c r="S571" s="200">
        <v>0</v>
      </c>
      <c r="T571" s="201">
        <f>S571*H571</f>
        <v>0</v>
      </c>
      <c r="AR571" s="22" t="s">
        <v>164</v>
      </c>
      <c r="AT571" s="22" t="s">
        <v>165</v>
      </c>
      <c r="AU571" s="22" t="s">
        <v>84</v>
      </c>
      <c r="AY571" s="22" t="s">
        <v>162</v>
      </c>
      <c r="BE571" s="202">
        <f>IF(N571="základní",J571,0)</f>
        <v>0</v>
      </c>
      <c r="BF571" s="202">
        <f>IF(N571="snížená",J571,0)</f>
        <v>0</v>
      </c>
      <c r="BG571" s="202">
        <f>IF(N571="zákl. přenesená",J571,0)</f>
        <v>0</v>
      </c>
      <c r="BH571" s="202">
        <f>IF(N571="sníž. přenesená",J571,0)</f>
        <v>0</v>
      </c>
      <c r="BI571" s="202">
        <f>IF(N571="nulová",J571,0)</f>
        <v>0</v>
      </c>
      <c r="BJ571" s="22" t="s">
        <v>10</v>
      </c>
      <c r="BK571" s="202">
        <f>ROUND(I571*H571,0)</f>
        <v>0</v>
      </c>
      <c r="BL571" s="22" t="s">
        <v>164</v>
      </c>
      <c r="BM571" s="22" t="s">
        <v>1272</v>
      </c>
    </row>
    <row r="572" spans="2:65" s="11" customFormat="1" ht="13.5">
      <c r="B572" s="203"/>
      <c r="C572" s="204"/>
      <c r="D572" s="205" t="s">
        <v>171</v>
      </c>
      <c r="E572" s="206" t="s">
        <v>1273</v>
      </c>
      <c r="F572" s="207" t="s">
        <v>1242</v>
      </c>
      <c r="G572" s="204"/>
      <c r="H572" s="208">
        <v>1.1339999999999999</v>
      </c>
      <c r="I572" s="209"/>
      <c r="J572" s="204"/>
      <c r="K572" s="204"/>
      <c r="L572" s="210"/>
      <c r="M572" s="211"/>
      <c r="N572" s="212"/>
      <c r="O572" s="212"/>
      <c r="P572" s="212"/>
      <c r="Q572" s="212"/>
      <c r="R572" s="212"/>
      <c r="S572" s="212"/>
      <c r="T572" s="213"/>
      <c r="AT572" s="214" t="s">
        <v>171</v>
      </c>
      <c r="AU572" s="214" t="s">
        <v>84</v>
      </c>
      <c r="AV572" s="11" t="s">
        <v>84</v>
      </c>
      <c r="AW572" s="11" t="s">
        <v>37</v>
      </c>
      <c r="AX572" s="11" t="s">
        <v>75</v>
      </c>
      <c r="AY572" s="214" t="s">
        <v>162</v>
      </c>
    </row>
    <row r="573" spans="2:65" s="1" customFormat="1" ht="22.5" customHeight="1">
      <c r="B573" s="39"/>
      <c r="C573" s="191" t="s">
        <v>1274</v>
      </c>
      <c r="D573" s="191" t="s">
        <v>165</v>
      </c>
      <c r="E573" s="192" t="s">
        <v>1275</v>
      </c>
      <c r="F573" s="193" t="s">
        <v>1276</v>
      </c>
      <c r="G573" s="194" t="s">
        <v>168</v>
      </c>
      <c r="H573" s="195">
        <v>0.46</v>
      </c>
      <c r="I573" s="196"/>
      <c r="J573" s="197">
        <f>ROUND(I573*H573,0)</f>
        <v>0</v>
      </c>
      <c r="K573" s="193" t="s">
        <v>169</v>
      </c>
      <c r="L573" s="59"/>
      <c r="M573" s="198" t="s">
        <v>23</v>
      </c>
      <c r="N573" s="199" t="s">
        <v>46</v>
      </c>
      <c r="O573" s="40"/>
      <c r="P573" s="200">
        <f>O573*H573</f>
        <v>0</v>
      </c>
      <c r="Q573" s="200">
        <v>1.6160000000000001</v>
      </c>
      <c r="R573" s="200">
        <f>Q573*H573</f>
        <v>0.74336000000000013</v>
      </c>
      <c r="S573" s="200">
        <v>0</v>
      </c>
      <c r="T573" s="201">
        <f>S573*H573</f>
        <v>0</v>
      </c>
      <c r="AR573" s="22" t="s">
        <v>164</v>
      </c>
      <c r="AT573" s="22" t="s">
        <v>165</v>
      </c>
      <c r="AU573" s="22" t="s">
        <v>84</v>
      </c>
      <c r="AY573" s="22" t="s">
        <v>162</v>
      </c>
      <c r="BE573" s="202">
        <f>IF(N573="základní",J573,0)</f>
        <v>0</v>
      </c>
      <c r="BF573" s="202">
        <f>IF(N573="snížená",J573,0)</f>
        <v>0</v>
      </c>
      <c r="BG573" s="202">
        <f>IF(N573="zákl. přenesená",J573,0)</f>
        <v>0</v>
      </c>
      <c r="BH573" s="202">
        <f>IF(N573="sníž. přenesená",J573,0)</f>
        <v>0</v>
      </c>
      <c r="BI573" s="202">
        <f>IF(N573="nulová",J573,0)</f>
        <v>0</v>
      </c>
      <c r="BJ573" s="22" t="s">
        <v>10</v>
      </c>
      <c r="BK573" s="202">
        <f>ROUND(I573*H573,0)</f>
        <v>0</v>
      </c>
      <c r="BL573" s="22" t="s">
        <v>164</v>
      </c>
      <c r="BM573" s="22" t="s">
        <v>1277</v>
      </c>
    </row>
    <row r="574" spans="2:65" s="11" customFormat="1" ht="13.5">
      <c r="B574" s="203"/>
      <c r="C574" s="204"/>
      <c r="D574" s="205" t="s">
        <v>171</v>
      </c>
      <c r="E574" s="206" t="s">
        <v>1278</v>
      </c>
      <c r="F574" s="207" t="s">
        <v>1279</v>
      </c>
      <c r="G574" s="204"/>
      <c r="H574" s="208">
        <v>0.46</v>
      </c>
      <c r="I574" s="209"/>
      <c r="J574" s="204"/>
      <c r="K574" s="204"/>
      <c r="L574" s="210"/>
      <c r="M574" s="211"/>
      <c r="N574" s="212"/>
      <c r="O574" s="212"/>
      <c r="P574" s="212"/>
      <c r="Q574" s="212"/>
      <c r="R574" s="212"/>
      <c r="S574" s="212"/>
      <c r="T574" s="213"/>
      <c r="AT574" s="214" t="s">
        <v>171</v>
      </c>
      <c r="AU574" s="214" t="s">
        <v>84</v>
      </c>
      <c r="AV574" s="11" t="s">
        <v>84</v>
      </c>
      <c r="AW574" s="11" t="s">
        <v>37</v>
      </c>
      <c r="AX574" s="11" t="s">
        <v>75</v>
      </c>
      <c r="AY574" s="214" t="s">
        <v>162</v>
      </c>
    </row>
    <row r="575" spans="2:65" s="1" customFormat="1" ht="22.5" customHeight="1">
      <c r="B575" s="39"/>
      <c r="C575" s="191" t="s">
        <v>1280</v>
      </c>
      <c r="D575" s="191" t="s">
        <v>165</v>
      </c>
      <c r="E575" s="192" t="s">
        <v>1281</v>
      </c>
      <c r="F575" s="193" t="s">
        <v>1282</v>
      </c>
      <c r="G575" s="194" t="s">
        <v>254</v>
      </c>
      <c r="H575" s="195">
        <v>6.0890000000000004</v>
      </c>
      <c r="I575" s="196"/>
      <c r="J575" s="197">
        <f>ROUND(I575*H575,0)</f>
        <v>0</v>
      </c>
      <c r="K575" s="193" t="s">
        <v>169</v>
      </c>
      <c r="L575" s="59"/>
      <c r="M575" s="198" t="s">
        <v>23</v>
      </c>
      <c r="N575" s="199" t="s">
        <v>46</v>
      </c>
      <c r="O575" s="40"/>
      <c r="P575" s="200">
        <f>O575*H575</f>
        <v>0</v>
      </c>
      <c r="Q575" s="200">
        <v>1.3520000000000001E-2</v>
      </c>
      <c r="R575" s="200">
        <f>Q575*H575</f>
        <v>8.2323280000000013E-2</v>
      </c>
      <c r="S575" s="200">
        <v>0</v>
      </c>
      <c r="T575" s="201">
        <f>S575*H575</f>
        <v>0</v>
      </c>
      <c r="AR575" s="22" t="s">
        <v>164</v>
      </c>
      <c r="AT575" s="22" t="s">
        <v>165</v>
      </c>
      <c r="AU575" s="22" t="s">
        <v>84</v>
      </c>
      <c r="AY575" s="22" t="s">
        <v>162</v>
      </c>
      <c r="BE575" s="202">
        <f>IF(N575="základní",J575,0)</f>
        <v>0</v>
      </c>
      <c r="BF575" s="202">
        <f>IF(N575="snížená",J575,0)</f>
        <v>0</v>
      </c>
      <c r="BG575" s="202">
        <f>IF(N575="zákl. přenesená",J575,0)</f>
        <v>0</v>
      </c>
      <c r="BH575" s="202">
        <f>IF(N575="sníž. přenesená",J575,0)</f>
        <v>0</v>
      </c>
      <c r="BI575" s="202">
        <f>IF(N575="nulová",J575,0)</f>
        <v>0</v>
      </c>
      <c r="BJ575" s="22" t="s">
        <v>10</v>
      </c>
      <c r="BK575" s="202">
        <f>ROUND(I575*H575,0)</f>
        <v>0</v>
      </c>
      <c r="BL575" s="22" t="s">
        <v>164</v>
      </c>
      <c r="BM575" s="22" t="s">
        <v>1283</v>
      </c>
    </row>
    <row r="576" spans="2:65" s="11" customFormat="1" ht="13.5">
      <c r="B576" s="203"/>
      <c r="C576" s="204"/>
      <c r="D576" s="215" t="s">
        <v>171</v>
      </c>
      <c r="E576" s="216" t="s">
        <v>1284</v>
      </c>
      <c r="F576" s="217" t="s">
        <v>1285</v>
      </c>
      <c r="G576" s="204"/>
      <c r="H576" s="218">
        <v>3.4</v>
      </c>
      <c r="I576" s="209"/>
      <c r="J576" s="204"/>
      <c r="K576" s="204"/>
      <c r="L576" s="210"/>
      <c r="M576" s="211"/>
      <c r="N576" s="212"/>
      <c r="O576" s="212"/>
      <c r="P576" s="212"/>
      <c r="Q576" s="212"/>
      <c r="R576" s="212"/>
      <c r="S576" s="212"/>
      <c r="T576" s="213"/>
      <c r="AT576" s="214" t="s">
        <v>171</v>
      </c>
      <c r="AU576" s="214" t="s">
        <v>84</v>
      </c>
      <c r="AV576" s="11" t="s">
        <v>84</v>
      </c>
      <c r="AW576" s="11" t="s">
        <v>37</v>
      </c>
      <c r="AX576" s="11" t="s">
        <v>75</v>
      </c>
      <c r="AY576" s="214" t="s">
        <v>162</v>
      </c>
    </row>
    <row r="577" spans="2:65" s="11" customFormat="1" ht="13.5">
      <c r="B577" s="203"/>
      <c r="C577" s="204"/>
      <c r="D577" s="215" t="s">
        <v>171</v>
      </c>
      <c r="E577" s="216" t="s">
        <v>1286</v>
      </c>
      <c r="F577" s="217" t="s">
        <v>1287</v>
      </c>
      <c r="G577" s="204"/>
      <c r="H577" s="218">
        <v>1.637</v>
      </c>
      <c r="I577" s="209"/>
      <c r="J577" s="204"/>
      <c r="K577" s="204"/>
      <c r="L577" s="210"/>
      <c r="M577" s="211"/>
      <c r="N577" s="212"/>
      <c r="O577" s="212"/>
      <c r="P577" s="212"/>
      <c r="Q577" s="212"/>
      <c r="R577" s="212"/>
      <c r="S577" s="212"/>
      <c r="T577" s="213"/>
      <c r="AT577" s="214" t="s">
        <v>171</v>
      </c>
      <c r="AU577" s="214" t="s">
        <v>84</v>
      </c>
      <c r="AV577" s="11" t="s">
        <v>84</v>
      </c>
      <c r="AW577" s="11" t="s">
        <v>37</v>
      </c>
      <c r="AX577" s="11" t="s">
        <v>75</v>
      </c>
      <c r="AY577" s="214" t="s">
        <v>162</v>
      </c>
    </row>
    <row r="578" spans="2:65" s="11" customFormat="1" ht="13.5">
      <c r="B578" s="203"/>
      <c r="C578" s="204"/>
      <c r="D578" s="205" t="s">
        <v>171</v>
      </c>
      <c r="E578" s="206" t="s">
        <v>1288</v>
      </c>
      <c r="F578" s="207" t="s">
        <v>1289</v>
      </c>
      <c r="G578" s="204"/>
      <c r="H578" s="208">
        <v>1.052</v>
      </c>
      <c r="I578" s="209"/>
      <c r="J578" s="204"/>
      <c r="K578" s="204"/>
      <c r="L578" s="210"/>
      <c r="M578" s="211"/>
      <c r="N578" s="212"/>
      <c r="O578" s="212"/>
      <c r="P578" s="212"/>
      <c r="Q578" s="212"/>
      <c r="R578" s="212"/>
      <c r="S578" s="212"/>
      <c r="T578" s="213"/>
      <c r="AT578" s="214" t="s">
        <v>171</v>
      </c>
      <c r="AU578" s="214" t="s">
        <v>84</v>
      </c>
      <c r="AV578" s="11" t="s">
        <v>84</v>
      </c>
      <c r="AW578" s="11" t="s">
        <v>37</v>
      </c>
      <c r="AX578" s="11" t="s">
        <v>75</v>
      </c>
      <c r="AY578" s="214" t="s">
        <v>162</v>
      </c>
    </row>
    <row r="579" spans="2:65" s="1" customFormat="1" ht="22.5" customHeight="1">
      <c r="B579" s="39"/>
      <c r="C579" s="191" t="s">
        <v>1290</v>
      </c>
      <c r="D579" s="191" t="s">
        <v>165</v>
      </c>
      <c r="E579" s="192" t="s">
        <v>1291</v>
      </c>
      <c r="F579" s="193" t="s">
        <v>1292</v>
      </c>
      <c r="G579" s="194" t="s">
        <v>254</v>
      </c>
      <c r="H579" s="195">
        <v>6.0890000000000004</v>
      </c>
      <c r="I579" s="196"/>
      <c r="J579" s="197">
        <f>ROUND(I579*H579,0)</f>
        <v>0</v>
      </c>
      <c r="K579" s="193" t="s">
        <v>169</v>
      </c>
      <c r="L579" s="59"/>
      <c r="M579" s="198" t="s">
        <v>23</v>
      </c>
      <c r="N579" s="199" t="s">
        <v>46</v>
      </c>
      <c r="O579" s="40"/>
      <c r="P579" s="200">
        <f>O579*H579</f>
        <v>0</v>
      </c>
      <c r="Q579" s="200">
        <v>0</v>
      </c>
      <c r="R579" s="200">
        <f>Q579*H579</f>
        <v>0</v>
      </c>
      <c r="S579" s="200">
        <v>0</v>
      </c>
      <c r="T579" s="201">
        <f>S579*H579</f>
        <v>0</v>
      </c>
      <c r="AR579" s="22" t="s">
        <v>164</v>
      </c>
      <c r="AT579" s="22" t="s">
        <v>165</v>
      </c>
      <c r="AU579" s="22" t="s">
        <v>84</v>
      </c>
      <c r="AY579" s="22" t="s">
        <v>162</v>
      </c>
      <c r="BE579" s="202">
        <f>IF(N579="základní",J579,0)</f>
        <v>0</v>
      </c>
      <c r="BF579" s="202">
        <f>IF(N579="snížená",J579,0)</f>
        <v>0</v>
      </c>
      <c r="BG579" s="202">
        <f>IF(N579="zákl. přenesená",J579,0)</f>
        <v>0</v>
      </c>
      <c r="BH579" s="202">
        <f>IF(N579="sníž. přenesená",J579,0)</f>
        <v>0</v>
      </c>
      <c r="BI579" s="202">
        <f>IF(N579="nulová",J579,0)</f>
        <v>0</v>
      </c>
      <c r="BJ579" s="22" t="s">
        <v>10</v>
      </c>
      <c r="BK579" s="202">
        <f>ROUND(I579*H579,0)</f>
        <v>0</v>
      </c>
      <c r="BL579" s="22" t="s">
        <v>164</v>
      </c>
      <c r="BM579" s="22" t="s">
        <v>1293</v>
      </c>
    </row>
    <row r="580" spans="2:65" s="1" customFormat="1" ht="22.5" customHeight="1">
      <c r="B580" s="39"/>
      <c r="C580" s="191" t="s">
        <v>1294</v>
      </c>
      <c r="D580" s="191" t="s">
        <v>165</v>
      </c>
      <c r="E580" s="192" t="s">
        <v>1295</v>
      </c>
      <c r="F580" s="193" t="s">
        <v>1296</v>
      </c>
      <c r="G580" s="194" t="s">
        <v>241</v>
      </c>
      <c r="H580" s="195">
        <v>4.8000000000000001E-2</v>
      </c>
      <c r="I580" s="196"/>
      <c r="J580" s="197">
        <f>ROUND(I580*H580,0)</f>
        <v>0</v>
      </c>
      <c r="K580" s="193" t="s">
        <v>169</v>
      </c>
      <c r="L580" s="59"/>
      <c r="M580" s="198" t="s">
        <v>23</v>
      </c>
      <c r="N580" s="199" t="s">
        <v>46</v>
      </c>
      <c r="O580" s="40"/>
      <c r="P580" s="200">
        <f>O580*H580</f>
        <v>0</v>
      </c>
      <c r="Q580" s="200">
        <v>1.0530600000000001</v>
      </c>
      <c r="R580" s="200">
        <f>Q580*H580</f>
        <v>5.0546880000000009E-2</v>
      </c>
      <c r="S580" s="200">
        <v>0</v>
      </c>
      <c r="T580" s="201">
        <f>S580*H580</f>
        <v>0</v>
      </c>
      <c r="AR580" s="22" t="s">
        <v>164</v>
      </c>
      <c r="AT580" s="22" t="s">
        <v>165</v>
      </c>
      <c r="AU580" s="22" t="s">
        <v>84</v>
      </c>
      <c r="AY580" s="22" t="s">
        <v>162</v>
      </c>
      <c r="BE580" s="202">
        <f>IF(N580="základní",J580,0)</f>
        <v>0</v>
      </c>
      <c r="BF580" s="202">
        <f>IF(N580="snížená",J580,0)</f>
        <v>0</v>
      </c>
      <c r="BG580" s="202">
        <f>IF(N580="zákl. přenesená",J580,0)</f>
        <v>0</v>
      </c>
      <c r="BH580" s="202">
        <f>IF(N580="sníž. přenesená",J580,0)</f>
        <v>0</v>
      </c>
      <c r="BI580" s="202">
        <f>IF(N580="nulová",J580,0)</f>
        <v>0</v>
      </c>
      <c r="BJ580" s="22" t="s">
        <v>10</v>
      </c>
      <c r="BK580" s="202">
        <f>ROUND(I580*H580,0)</f>
        <v>0</v>
      </c>
      <c r="BL580" s="22" t="s">
        <v>164</v>
      </c>
      <c r="BM580" s="22" t="s">
        <v>1297</v>
      </c>
    </row>
    <row r="581" spans="2:65" s="11" customFormat="1" ht="13.5">
      <c r="B581" s="203"/>
      <c r="C581" s="204"/>
      <c r="D581" s="215" t="s">
        <v>171</v>
      </c>
      <c r="E581" s="216" t="s">
        <v>1298</v>
      </c>
      <c r="F581" s="217" t="s">
        <v>1299</v>
      </c>
      <c r="G581" s="204"/>
      <c r="H581" s="218">
        <v>1.7000000000000001E-2</v>
      </c>
      <c r="I581" s="209"/>
      <c r="J581" s="204"/>
      <c r="K581" s="204"/>
      <c r="L581" s="210"/>
      <c r="M581" s="211"/>
      <c r="N581" s="212"/>
      <c r="O581" s="212"/>
      <c r="P581" s="212"/>
      <c r="Q581" s="212"/>
      <c r="R581" s="212"/>
      <c r="S581" s="212"/>
      <c r="T581" s="213"/>
      <c r="AT581" s="214" t="s">
        <v>171</v>
      </c>
      <c r="AU581" s="214" t="s">
        <v>84</v>
      </c>
      <c r="AV581" s="11" t="s">
        <v>84</v>
      </c>
      <c r="AW581" s="11" t="s">
        <v>37</v>
      </c>
      <c r="AX581" s="11" t="s">
        <v>75</v>
      </c>
      <c r="AY581" s="214" t="s">
        <v>162</v>
      </c>
    </row>
    <row r="582" spans="2:65" s="11" customFormat="1" ht="13.5">
      <c r="B582" s="203"/>
      <c r="C582" s="204"/>
      <c r="D582" s="205" t="s">
        <v>171</v>
      </c>
      <c r="E582" s="206" t="s">
        <v>1300</v>
      </c>
      <c r="F582" s="207" t="s">
        <v>1301</v>
      </c>
      <c r="G582" s="204"/>
      <c r="H582" s="208">
        <v>3.1E-2</v>
      </c>
      <c r="I582" s="209"/>
      <c r="J582" s="204"/>
      <c r="K582" s="204"/>
      <c r="L582" s="210"/>
      <c r="M582" s="211"/>
      <c r="N582" s="212"/>
      <c r="O582" s="212"/>
      <c r="P582" s="212"/>
      <c r="Q582" s="212"/>
      <c r="R582" s="212"/>
      <c r="S582" s="212"/>
      <c r="T582" s="213"/>
      <c r="AT582" s="214" t="s">
        <v>171</v>
      </c>
      <c r="AU582" s="214" t="s">
        <v>84</v>
      </c>
      <c r="AV582" s="11" t="s">
        <v>84</v>
      </c>
      <c r="AW582" s="11" t="s">
        <v>37</v>
      </c>
      <c r="AX582" s="11" t="s">
        <v>75</v>
      </c>
      <c r="AY582" s="214" t="s">
        <v>162</v>
      </c>
    </row>
    <row r="583" spans="2:65" s="1" customFormat="1" ht="22.5" customHeight="1">
      <c r="B583" s="39"/>
      <c r="C583" s="191" t="s">
        <v>1302</v>
      </c>
      <c r="D583" s="191" t="s">
        <v>165</v>
      </c>
      <c r="E583" s="192" t="s">
        <v>1303</v>
      </c>
      <c r="F583" s="193" t="s">
        <v>1304</v>
      </c>
      <c r="G583" s="194" t="s">
        <v>254</v>
      </c>
      <c r="H583" s="195">
        <v>10.36</v>
      </c>
      <c r="I583" s="196"/>
      <c r="J583" s="197">
        <f>ROUND(I583*H583,0)</f>
        <v>0</v>
      </c>
      <c r="K583" s="193" t="s">
        <v>169</v>
      </c>
      <c r="L583" s="59"/>
      <c r="M583" s="198" t="s">
        <v>23</v>
      </c>
      <c r="N583" s="199" t="s">
        <v>46</v>
      </c>
      <c r="O583" s="40"/>
      <c r="P583" s="200">
        <f>O583*H583</f>
        <v>0</v>
      </c>
      <c r="Q583" s="200">
        <v>4.2000000000000003E-2</v>
      </c>
      <c r="R583" s="200">
        <f>Q583*H583</f>
        <v>0.43512000000000001</v>
      </c>
      <c r="S583" s="200">
        <v>0</v>
      </c>
      <c r="T583" s="201">
        <f>S583*H583</f>
        <v>0</v>
      </c>
      <c r="AR583" s="22" t="s">
        <v>164</v>
      </c>
      <c r="AT583" s="22" t="s">
        <v>165</v>
      </c>
      <c r="AU583" s="22" t="s">
        <v>84</v>
      </c>
      <c r="AY583" s="22" t="s">
        <v>162</v>
      </c>
      <c r="BE583" s="202">
        <f>IF(N583="základní",J583,0)</f>
        <v>0</v>
      </c>
      <c r="BF583" s="202">
        <f>IF(N583="snížená",J583,0)</f>
        <v>0</v>
      </c>
      <c r="BG583" s="202">
        <f>IF(N583="zákl. přenesená",J583,0)</f>
        <v>0</v>
      </c>
      <c r="BH583" s="202">
        <f>IF(N583="sníž. přenesená",J583,0)</f>
        <v>0</v>
      </c>
      <c r="BI583" s="202">
        <f>IF(N583="nulová",J583,0)</f>
        <v>0</v>
      </c>
      <c r="BJ583" s="22" t="s">
        <v>10</v>
      </c>
      <c r="BK583" s="202">
        <f>ROUND(I583*H583,0)</f>
        <v>0</v>
      </c>
      <c r="BL583" s="22" t="s">
        <v>164</v>
      </c>
      <c r="BM583" s="22" t="s">
        <v>1305</v>
      </c>
    </row>
    <row r="584" spans="2:65" s="11" customFormat="1" ht="13.5">
      <c r="B584" s="203"/>
      <c r="C584" s="204"/>
      <c r="D584" s="205" t="s">
        <v>171</v>
      </c>
      <c r="E584" s="206" t="s">
        <v>1306</v>
      </c>
      <c r="F584" s="207" t="s">
        <v>1307</v>
      </c>
      <c r="G584" s="204"/>
      <c r="H584" s="208">
        <v>10.36</v>
      </c>
      <c r="I584" s="209"/>
      <c r="J584" s="204"/>
      <c r="K584" s="204"/>
      <c r="L584" s="210"/>
      <c r="M584" s="211"/>
      <c r="N584" s="212"/>
      <c r="O584" s="212"/>
      <c r="P584" s="212"/>
      <c r="Q584" s="212"/>
      <c r="R584" s="212"/>
      <c r="S584" s="212"/>
      <c r="T584" s="213"/>
      <c r="AT584" s="214" t="s">
        <v>171</v>
      </c>
      <c r="AU584" s="214" t="s">
        <v>84</v>
      </c>
      <c r="AV584" s="11" t="s">
        <v>84</v>
      </c>
      <c r="AW584" s="11" t="s">
        <v>37</v>
      </c>
      <c r="AX584" s="11" t="s">
        <v>75</v>
      </c>
      <c r="AY584" s="214" t="s">
        <v>162</v>
      </c>
    </row>
    <row r="585" spans="2:65" s="1" customFormat="1" ht="22.5" customHeight="1">
      <c r="B585" s="39"/>
      <c r="C585" s="191" t="s">
        <v>1308</v>
      </c>
      <c r="D585" s="191" t="s">
        <v>165</v>
      </c>
      <c r="E585" s="192" t="s">
        <v>1309</v>
      </c>
      <c r="F585" s="193" t="s">
        <v>1310</v>
      </c>
      <c r="G585" s="194" t="s">
        <v>168</v>
      </c>
      <c r="H585" s="195">
        <v>40.405000000000001</v>
      </c>
      <c r="I585" s="196"/>
      <c r="J585" s="197">
        <f>ROUND(I585*H585,0)</f>
        <v>0</v>
      </c>
      <c r="K585" s="193" t="s">
        <v>169</v>
      </c>
      <c r="L585" s="59"/>
      <c r="M585" s="198" t="s">
        <v>23</v>
      </c>
      <c r="N585" s="199" t="s">
        <v>46</v>
      </c>
      <c r="O585" s="40"/>
      <c r="P585" s="200">
        <f>O585*H585</f>
        <v>0</v>
      </c>
      <c r="Q585" s="200">
        <v>2.16</v>
      </c>
      <c r="R585" s="200">
        <f>Q585*H585</f>
        <v>87.274800000000013</v>
      </c>
      <c r="S585" s="200">
        <v>0</v>
      </c>
      <c r="T585" s="201">
        <f>S585*H585</f>
        <v>0</v>
      </c>
      <c r="AR585" s="22" t="s">
        <v>164</v>
      </c>
      <c r="AT585" s="22" t="s">
        <v>165</v>
      </c>
      <c r="AU585" s="22" t="s">
        <v>84</v>
      </c>
      <c r="AY585" s="22" t="s">
        <v>162</v>
      </c>
      <c r="BE585" s="202">
        <f>IF(N585="základní",J585,0)</f>
        <v>0</v>
      </c>
      <c r="BF585" s="202">
        <f>IF(N585="snížená",J585,0)</f>
        <v>0</v>
      </c>
      <c r="BG585" s="202">
        <f>IF(N585="zákl. přenesená",J585,0)</f>
        <v>0</v>
      </c>
      <c r="BH585" s="202">
        <f>IF(N585="sníž. přenesená",J585,0)</f>
        <v>0</v>
      </c>
      <c r="BI585" s="202">
        <f>IF(N585="nulová",J585,0)</f>
        <v>0</v>
      </c>
      <c r="BJ585" s="22" t="s">
        <v>10</v>
      </c>
      <c r="BK585" s="202">
        <f>ROUND(I585*H585,0)</f>
        <v>0</v>
      </c>
      <c r="BL585" s="22" t="s">
        <v>164</v>
      </c>
      <c r="BM585" s="22" t="s">
        <v>1311</v>
      </c>
    </row>
    <row r="586" spans="2:65" s="11" customFormat="1" ht="13.5">
      <c r="B586" s="203"/>
      <c r="C586" s="204"/>
      <c r="D586" s="215" t="s">
        <v>171</v>
      </c>
      <c r="E586" s="216" t="s">
        <v>1312</v>
      </c>
      <c r="F586" s="217" t="s">
        <v>1313</v>
      </c>
      <c r="G586" s="204"/>
      <c r="H586" s="218">
        <v>21.276</v>
      </c>
      <c r="I586" s="209"/>
      <c r="J586" s="204"/>
      <c r="K586" s="204"/>
      <c r="L586" s="210"/>
      <c r="M586" s="211"/>
      <c r="N586" s="212"/>
      <c r="O586" s="212"/>
      <c r="P586" s="212"/>
      <c r="Q586" s="212"/>
      <c r="R586" s="212"/>
      <c r="S586" s="212"/>
      <c r="T586" s="213"/>
      <c r="AT586" s="214" t="s">
        <v>171</v>
      </c>
      <c r="AU586" s="214" t="s">
        <v>84</v>
      </c>
      <c r="AV586" s="11" t="s">
        <v>84</v>
      </c>
      <c r="AW586" s="11" t="s">
        <v>37</v>
      </c>
      <c r="AX586" s="11" t="s">
        <v>75</v>
      </c>
      <c r="AY586" s="214" t="s">
        <v>162</v>
      </c>
    </row>
    <row r="587" spans="2:65" s="11" customFormat="1" ht="13.5">
      <c r="B587" s="203"/>
      <c r="C587" s="204"/>
      <c r="D587" s="215" t="s">
        <v>171</v>
      </c>
      <c r="E587" s="216" t="s">
        <v>1314</v>
      </c>
      <c r="F587" s="217" t="s">
        <v>1315</v>
      </c>
      <c r="G587" s="204"/>
      <c r="H587" s="218">
        <v>4.1970000000000001</v>
      </c>
      <c r="I587" s="209"/>
      <c r="J587" s="204"/>
      <c r="K587" s="204"/>
      <c r="L587" s="210"/>
      <c r="M587" s="211"/>
      <c r="N587" s="212"/>
      <c r="O587" s="212"/>
      <c r="P587" s="212"/>
      <c r="Q587" s="212"/>
      <c r="R587" s="212"/>
      <c r="S587" s="212"/>
      <c r="T587" s="213"/>
      <c r="AT587" s="214" t="s">
        <v>171</v>
      </c>
      <c r="AU587" s="214" t="s">
        <v>84</v>
      </c>
      <c r="AV587" s="11" t="s">
        <v>84</v>
      </c>
      <c r="AW587" s="11" t="s">
        <v>37</v>
      </c>
      <c r="AX587" s="11" t="s">
        <v>75</v>
      </c>
      <c r="AY587" s="214" t="s">
        <v>162</v>
      </c>
    </row>
    <row r="588" spans="2:65" s="11" customFormat="1" ht="13.5">
      <c r="B588" s="203"/>
      <c r="C588" s="204"/>
      <c r="D588" s="215" t="s">
        <v>171</v>
      </c>
      <c r="E588" s="216" t="s">
        <v>1316</v>
      </c>
      <c r="F588" s="217" t="s">
        <v>1317</v>
      </c>
      <c r="G588" s="204"/>
      <c r="H588" s="218">
        <v>3.6360000000000001</v>
      </c>
      <c r="I588" s="209"/>
      <c r="J588" s="204"/>
      <c r="K588" s="204"/>
      <c r="L588" s="210"/>
      <c r="M588" s="211"/>
      <c r="N588" s="212"/>
      <c r="O588" s="212"/>
      <c r="P588" s="212"/>
      <c r="Q588" s="212"/>
      <c r="R588" s="212"/>
      <c r="S588" s="212"/>
      <c r="T588" s="213"/>
      <c r="AT588" s="214" t="s">
        <v>171</v>
      </c>
      <c r="AU588" s="214" t="s">
        <v>84</v>
      </c>
      <c r="AV588" s="11" t="s">
        <v>84</v>
      </c>
      <c r="AW588" s="11" t="s">
        <v>37</v>
      </c>
      <c r="AX588" s="11" t="s">
        <v>75</v>
      </c>
      <c r="AY588" s="214" t="s">
        <v>162</v>
      </c>
    </row>
    <row r="589" spans="2:65" s="11" customFormat="1" ht="27">
      <c r="B589" s="203"/>
      <c r="C589" s="204"/>
      <c r="D589" s="215" t="s">
        <v>171</v>
      </c>
      <c r="E589" s="216" t="s">
        <v>1318</v>
      </c>
      <c r="F589" s="217" t="s">
        <v>1319</v>
      </c>
      <c r="G589" s="204"/>
      <c r="H589" s="218">
        <v>8.1419999999999995</v>
      </c>
      <c r="I589" s="209"/>
      <c r="J589" s="204"/>
      <c r="K589" s="204"/>
      <c r="L589" s="210"/>
      <c r="M589" s="211"/>
      <c r="N589" s="212"/>
      <c r="O589" s="212"/>
      <c r="P589" s="212"/>
      <c r="Q589" s="212"/>
      <c r="R589" s="212"/>
      <c r="S589" s="212"/>
      <c r="T589" s="213"/>
      <c r="AT589" s="214" t="s">
        <v>171</v>
      </c>
      <c r="AU589" s="214" t="s">
        <v>84</v>
      </c>
      <c r="AV589" s="11" t="s">
        <v>84</v>
      </c>
      <c r="AW589" s="11" t="s">
        <v>37</v>
      </c>
      <c r="AX589" s="11" t="s">
        <v>75</v>
      </c>
      <c r="AY589" s="214" t="s">
        <v>162</v>
      </c>
    </row>
    <row r="590" spans="2:65" s="11" customFormat="1" ht="13.5">
      <c r="B590" s="203"/>
      <c r="C590" s="204"/>
      <c r="D590" s="205" t="s">
        <v>171</v>
      </c>
      <c r="E590" s="206" t="s">
        <v>1320</v>
      </c>
      <c r="F590" s="207" t="s">
        <v>1321</v>
      </c>
      <c r="G590" s="204"/>
      <c r="H590" s="208">
        <v>3.1539999999999999</v>
      </c>
      <c r="I590" s="209"/>
      <c r="J590" s="204"/>
      <c r="K590" s="204"/>
      <c r="L590" s="210"/>
      <c r="M590" s="211"/>
      <c r="N590" s="212"/>
      <c r="O590" s="212"/>
      <c r="P590" s="212"/>
      <c r="Q590" s="212"/>
      <c r="R590" s="212"/>
      <c r="S590" s="212"/>
      <c r="T590" s="213"/>
      <c r="AT590" s="214" t="s">
        <v>171</v>
      </c>
      <c r="AU590" s="214" t="s">
        <v>84</v>
      </c>
      <c r="AV590" s="11" t="s">
        <v>84</v>
      </c>
      <c r="AW590" s="11" t="s">
        <v>37</v>
      </c>
      <c r="AX590" s="11" t="s">
        <v>75</v>
      </c>
      <c r="AY590" s="214" t="s">
        <v>162</v>
      </c>
    </row>
    <row r="591" spans="2:65" s="1" customFormat="1" ht="22.5" customHeight="1">
      <c r="B591" s="39"/>
      <c r="C591" s="191" t="s">
        <v>1322</v>
      </c>
      <c r="D591" s="191" t="s">
        <v>165</v>
      </c>
      <c r="E591" s="192" t="s">
        <v>1323</v>
      </c>
      <c r="F591" s="193" t="s">
        <v>1324</v>
      </c>
      <c r="G591" s="194" t="s">
        <v>1325</v>
      </c>
      <c r="H591" s="195">
        <v>22.449000000000002</v>
      </c>
      <c r="I591" s="196"/>
      <c r="J591" s="197">
        <f>ROUND(I591*H591,0)</f>
        <v>0</v>
      </c>
      <c r="K591" s="193" t="s">
        <v>23</v>
      </c>
      <c r="L591" s="59"/>
      <c r="M591" s="198" t="s">
        <v>23</v>
      </c>
      <c r="N591" s="199" t="s">
        <v>46</v>
      </c>
      <c r="O591" s="40"/>
      <c r="P591" s="200">
        <f>O591*H591</f>
        <v>0</v>
      </c>
      <c r="Q591" s="200">
        <v>0</v>
      </c>
      <c r="R591" s="200">
        <f>Q591*H591</f>
        <v>0</v>
      </c>
      <c r="S591" s="200">
        <v>0</v>
      </c>
      <c r="T591" s="201">
        <f>S591*H591</f>
        <v>0</v>
      </c>
      <c r="AR591" s="22" t="s">
        <v>164</v>
      </c>
      <c r="AT591" s="22" t="s">
        <v>165</v>
      </c>
      <c r="AU591" s="22" t="s">
        <v>84</v>
      </c>
      <c r="AY591" s="22" t="s">
        <v>162</v>
      </c>
      <c r="BE591" s="202">
        <f>IF(N591="základní",J591,0)</f>
        <v>0</v>
      </c>
      <c r="BF591" s="202">
        <f>IF(N591="snížená",J591,0)</f>
        <v>0</v>
      </c>
      <c r="BG591" s="202">
        <f>IF(N591="zákl. přenesená",J591,0)</f>
        <v>0</v>
      </c>
      <c r="BH591" s="202">
        <f>IF(N591="sníž. přenesená",J591,0)</f>
        <v>0</v>
      </c>
      <c r="BI591" s="202">
        <f>IF(N591="nulová",J591,0)</f>
        <v>0</v>
      </c>
      <c r="BJ591" s="22" t="s">
        <v>10</v>
      </c>
      <c r="BK591" s="202">
        <f>ROUND(I591*H591,0)</f>
        <v>0</v>
      </c>
      <c r="BL591" s="22" t="s">
        <v>164</v>
      </c>
      <c r="BM591" s="22" t="s">
        <v>1326</v>
      </c>
    </row>
    <row r="592" spans="2:65" s="11" customFormat="1" ht="13.5">
      <c r="B592" s="203"/>
      <c r="C592" s="204"/>
      <c r="D592" s="215" t="s">
        <v>171</v>
      </c>
      <c r="E592" s="216" t="s">
        <v>1327</v>
      </c>
      <c r="F592" s="217" t="s">
        <v>1328</v>
      </c>
      <c r="G592" s="204"/>
      <c r="H592" s="218">
        <v>20.445</v>
      </c>
      <c r="I592" s="209"/>
      <c r="J592" s="204"/>
      <c r="K592" s="204"/>
      <c r="L592" s="210"/>
      <c r="M592" s="211"/>
      <c r="N592" s="212"/>
      <c r="O592" s="212"/>
      <c r="P592" s="212"/>
      <c r="Q592" s="212"/>
      <c r="R592" s="212"/>
      <c r="S592" s="212"/>
      <c r="T592" s="213"/>
      <c r="AT592" s="214" t="s">
        <v>171</v>
      </c>
      <c r="AU592" s="214" t="s">
        <v>84</v>
      </c>
      <c r="AV592" s="11" t="s">
        <v>84</v>
      </c>
      <c r="AW592" s="11" t="s">
        <v>37</v>
      </c>
      <c r="AX592" s="11" t="s">
        <v>75</v>
      </c>
      <c r="AY592" s="214" t="s">
        <v>162</v>
      </c>
    </row>
    <row r="593" spans="2:65" s="11" customFormat="1" ht="13.5">
      <c r="B593" s="203"/>
      <c r="C593" s="204"/>
      <c r="D593" s="205" t="s">
        <v>171</v>
      </c>
      <c r="E593" s="206" t="s">
        <v>1329</v>
      </c>
      <c r="F593" s="207" t="s">
        <v>1330</v>
      </c>
      <c r="G593" s="204"/>
      <c r="H593" s="208">
        <v>2.004</v>
      </c>
      <c r="I593" s="209"/>
      <c r="J593" s="204"/>
      <c r="K593" s="204"/>
      <c r="L593" s="210"/>
      <c r="M593" s="211"/>
      <c r="N593" s="212"/>
      <c r="O593" s="212"/>
      <c r="P593" s="212"/>
      <c r="Q593" s="212"/>
      <c r="R593" s="212"/>
      <c r="S593" s="212"/>
      <c r="T593" s="213"/>
      <c r="AT593" s="214" t="s">
        <v>171</v>
      </c>
      <c r="AU593" s="214" t="s">
        <v>84</v>
      </c>
      <c r="AV593" s="11" t="s">
        <v>84</v>
      </c>
      <c r="AW593" s="11" t="s">
        <v>37</v>
      </c>
      <c r="AX593" s="11" t="s">
        <v>75</v>
      </c>
      <c r="AY593" s="214" t="s">
        <v>162</v>
      </c>
    </row>
    <row r="594" spans="2:65" s="1" customFormat="1" ht="22.5" customHeight="1">
      <c r="B594" s="39"/>
      <c r="C594" s="219" t="s">
        <v>1331</v>
      </c>
      <c r="D594" s="219" t="s">
        <v>273</v>
      </c>
      <c r="E594" s="220" t="s">
        <v>1332</v>
      </c>
      <c r="F594" s="221" t="s">
        <v>1333</v>
      </c>
      <c r="G594" s="222" t="s">
        <v>1334</v>
      </c>
      <c r="H594" s="223">
        <v>22460</v>
      </c>
      <c r="I594" s="224"/>
      <c r="J594" s="225">
        <f>ROUND(I594*H594,0)</f>
        <v>0</v>
      </c>
      <c r="K594" s="221" t="s">
        <v>169</v>
      </c>
      <c r="L594" s="226"/>
      <c r="M594" s="227" t="s">
        <v>23</v>
      </c>
      <c r="N594" s="228" t="s">
        <v>46</v>
      </c>
      <c r="O594" s="40"/>
      <c r="P594" s="200">
        <f>O594*H594</f>
        <v>0</v>
      </c>
      <c r="Q594" s="200">
        <v>3.6999999999999999E-4</v>
      </c>
      <c r="R594" s="200">
        <f>Q594*H594</f>
        <v>8.3102</v>
      </c>
      <c r="S594" s="200">
        <v>0</v>
      </c>
      <c r="T594" s="201">
        <f>S594*H594</f>
        <v>0</v>
      </c>
      <c r="AR594" s="22" t="s">
        <v>229</v>
      </c>
      <c r="AT594" s="22" t="s">
        <v>273</v>
      </c>
      <c r="AU594" s="22" t="s">
        <v>84</v>
      </c>
      <c r="AY594" s="22" t="s">
        <v>162</v>
      </c>
      <c r="BE594" s="202">
        <f>IF(N594="základní",J594,0)</f>
        <v>0</v>
      </c>
      <c r="BF594" s="202">
        <f>IF(N594="snížená",J594,0)</f>
        <v>0</v>
      </c>
      <c r="BG594" s="202">
        <f>IF(N594="zákl. přenesená",J594,0)</f>
        <v>0</v>
      </c>
      <c r="BH594" s="202">
        <f>IF(N594="sníž. přenesená",J594,0)</f>
        <v>0</v>
      </c>
      <c r="BI594" s="202">
        <f>IF(N594="nulová",J594,0)</f>
        <v>0</v>
      </c>
      <c r="BJ594" s="22" t="s">
        <v>10</v>
      </c>
      <c r="BK594" s="202">
        <f>ROUND(I594*H594,0)</f>
        <v>0</v>
      </c>
      <c r="BL594" s="22" t="s">
        <v>164</v>
      </c>
      <c r="BM594" s="22" t="s">
        <v>1335</v>
      </c>
    </row>
    <row r="595" spans="2:65" s="11" customFormat="1" ht="13.5">
      <c r="B595" s="203"/>
      <c r="C595" s="204"/>
      <c r="D595" s="205" t="s">
        <v>171</v>
      </c>
      <c r="E595" s="206" t="s">
        <v>1336</v>
      </c>
      <c r="F595" s="207" t="s">
        <v>1337</v>
      </c>
      <c r="G595" s="204"/>
      <c r="H595" s="208">
        <v>22460</v>
      </c>
      <c r="I595" s="209"/>
      <c r="J595" s="204"/>
      <c r="K595" s="204"/>
      <c r="L595" s="210"/>
      <c r="M595" s="211"/>
      <c r="N595" s="212"/>
      <c r="O595" s="212"/>
      <c r="P595" s="212"/>
      <c r="Q595" s="212"/>
      <c r="R595" s="212"/>
      <c r="S595" s="212"/>
      <c r="T595" s="213"/>
      <c r="AT595" s="214" t="s">
        <v>171</v>
      </c>
      <c r="AU595" s="214" t="s">
        <v>84</v>
      </c>
      <c r="AV595" s="11" t="s">
        <v>84</v>
      </c>
      <c r="AW595" s="11" t="s">
        <v>37</v>
      </c>
      <c r="AX595" s="11" t="s">
        <v>75</v>
      </c>
      <c r="AY595" s="214" t="s">
        <v>162</v>
      </c>
    </row>
    <row r="596" spans="2:65" s="1" customFormat="1" ht="22.5" customHeight="1">
      <c r="B596" s="39"/>
      <c r="C596" s="191" t="s">
        <v>1338</v>
      </c>
      <c r="D596" s="191" t="s">
        <v>165</v>
      </c>
      <c r="E596" s="192" t="s">
        <v>1339</v>
      </c>
      <c r="F596" s="193" t="s">
        <v>1340</v>
      </c>
      <c r="G596" s="194" t="s">
        <v>1325</v>
      </c>
      <c r="H596" s="195">
        <v>37.180999999999997</v>
      </c>
      <c r="I596" s="196"/>
      <c r="J596" s="197">
        <f>ROUND(I596*H596,0)</f>
        <v>0</v>
      </c>
      <c r="K596" s="193" t="s">
        <v>23</v>
      </c>
      <c r="L596" s="59"/>
      <c r="M596" s="198" t="s">
        <v>23</v>
      </c>
      <c r="N596" s="199" t="s">
        <v>46</v>
      </c>
      <c r="O596" s="40"/>
      <c r="P596" s="200">
        <f>O596*H596</f>
        <v>0</v>
      </c>
      <c r="Q596" s="200">
        <v>1.9593</v>
      </c>
      <c r="R596" s="200">
        <f>Q596*H596</f>
        <v>72.848733299999992</v>
      </c>
      <c r="S596" s="200">
        <v>0</v>
      </c>
      <c r="T596" s="201">
        <f>S596*H596</f>
        <v>0</v>
      </c>
      <c r="AR596" s="22" t="s">
        <v>164</v>
      </c>
      <c r="AT596" s="22" t="s">
        <v>165</v>
      </c>
      <c r="AU596" s="22" t="s">
        <v>84</v>
      </c>
      <c r="AY596" s="22" t="s">
        <v>162</v>
      </c>
      <c r="BE596" s="202">
        <f>IF(N596="základní",J596,0)</f>
        <v>0</v>
      </c>
      <c r="BF596" s="202">
        <f>IF(N596="snížená",J596,0)</f>
        <v>0</v>
      </c>
      <c r="BG596" s="202">
        <f>IF(N596="zákl. přenesená",J596,0)</f>
        <v>0</v>
      </c>
      <c r="BH596" s="202">
        <f>IF(N596="sníž. přenesená",J596,0)</f>
        <v>0</v>
      </c>
      <c r="BI596" s="202">
        <f>IF(N596="nulová",J596,0)</f>
        <v>0</v>
      </c>
      <c r="BJ596" s="22" t="s">
        <v>10</v>
      </c>
      <c r="BK596" s="202">
        <f>ROUND(I596*H596,0)</f>
        <v>0</v>
      </c>
      <c r="BL596" s="22" t="s">
        <v>164</v>
      </c>
      <c r="BM596" s="22" t="s">
        <v>1341</v>
      </c>
    </row>
    <row r="597" spans="2:65" s="11" customFormat="1" ht="13.5">
      <c r="B597" s="203"/>
      <c r="C597" s="204"/>
      <c r="D597" s="215" t="s">
        <v>171</v>
      </c>
      <c r="E597" s="216" t="s">
        <v>1342</v>
      </c>
      <c r="F597" s="217" t="s">
        <v>1343</v>
      </c>
      <c r="G597" s="204"/>
      <c r="H597" s="218">
        <v>15.898999999999999</v>
      </c>
      <c r="I597" s="209"/>
      <c r="J597" s="204"/>
      <c r="K597" s="204"/>
      <c r="L597" s="210"/>
      <c r="M597" s="211"/>
      <c r="N597" s="212"/>
      <c r="O597" s="212"/>
      <c r="P597" s="212"/>
      <c r="Q597" s="212"/>
      <c r="R597" s="212"/>
      <c r="S597" s="212"/>
      <c r="T597" s="213"/>
      <c r="AT597" s="214" t="s">
        <v>171</v>
      </c>
      <c r="AU597" s="214" t="s">
        <v>84</v>
      </c>
      <c r="AV597" s="11" t="s">
        <v>84</v>
      </c>
      <c r="AW597" s="11" t="s">
        <v>37</v>
      </c>
      <c r="AX597" s="11" t="s">
        <v>75</v>
      </c>
      <c r="AY597" s="214" t="s">
        <v>162</v>
      </c>
    </row>
    <row r="598" spans="2:65" s="11" customFormat="1" ht="13.5">
      <c r="B598" s="203"/>
      <c r="C598" s="204"/>
      <c r="D598" s="215" t="s">
        <v>171</v>
      </c>
      <c r="E598" s="216" t="s">
        <v>1344</v>
      </c>
      <c r="F598" s="217" t="s">
        <v>1345</v>
      </c>
      <c r="G598" s="204"/>
      <c r="H598" s="218">
        <v>2.4540000000000002</v>
      </c>
      <c r="I598" s="209"/>
      <c r="J598" s="204"/>
      <c r="K598" s="204"/>
      <c r="L598" s="210"/>
      <c r="M598" s="211"/>
      <c r="N598" s="212"/>
      <c r="O598" s="212"/>
      <c r="P598" s="212"/>
      <c r="Q598" s="212"/>
      <c r="R598" s="212"/>
      <c r="S598" s="212"/>
      <c r="T598" s="213"/>
      <c r="AT598" s="214" t="s">
        <v>171</v>
      </c>
      <c r="AU598" s="214" t="s">
        <v>84</v>
      </c>
      <c r="AV598" s="11" t="s">
        <v>84</v>
      </c>
      <c r="AW598" s="11" t="s">
        <v>37</v>
      </c>
      <c r="AX598" s="11" t="s">
        <v>75</v>
      </c>
      <c r="AY598" s="214" t="s">
        <v>162</v>
      </c>
    </row>
    <row r="599" spans="2:65" s="11" customFormat="1" ht="13.5">
      <c r="B599" s="203"/>
      <c r="C599" s="204"/>
      <c r="D599" s="215" t="s">
        <v>171</v>
      </c>
      <c r="E599" s="216" t="s">
        <v>1346</v>
      </c>
      <c r="F599" s="217" t="s">
        <v>1347</v>
      </c>
      <c r="G599" s="204"/>
      <c r="H599" s="218">
        <v>3.0990000000000002</v>
      </c>
      <c r="I599" s="209"/>
      <c r="J599" s="204"/>
      <c r="K599" s="204"/>
      <c r="L599" s="210"/>
      <c r="M599" s="211"/>
      <c r="N599" s="212"/>
      <c r="O599" s="212"/>
      <c r="P599" s="212"/>
      <c r="Q599" s="212"/>
      <c r="R599" s="212"/>
      <c r="S599" s="212"/>
      <c r="T599" s="213"/>
      <c r="AT599" s="214" t="s">
        <v>171</v>
      </c>
      <c r="AU599" s="214" t="s">
        <v>84</v>
      </c>
      <c r="AV599" s="11" t="s">
        <v>84</v>
      </c>
      <c r="AW599" s="11" t="s">
        <v>37</v>
      </c>
      <c r="AX599" s="11" t="s">
        <v>75</v>
      </c>
      <c r="AY599" s="214" t="s">
        <v>162</v>
      </c>
    </row>
    <row r="600" spans="2:65" s="11" customFormat="1" ht="13.5">
      <c r="B600" s="203"/>
      <c r="C600" s="204"/>
      <c r="D600" s="215" t="s">
        <v>171</v>
      </c>
      <c r="E600" s="216" t="s">
        <v>1348</v>
      </c>
      <c r="F600" s="217" t="s">
        <v>1349</v>
      </c>
      <c r="G600" s="204"/>
      <c r="H600" s="218">
        <v>11.298</v>
      </c>
      <c r="I600" s="209"/>
      <c r="J600" s="204"/>
      <c r="K600" s="204"/>
      <c r="L600" s="210"/>
      <c r="M600" s="211"/>
      <c r="N600" s="212"/>
      <c r="O600" s="212"/>
      <c r="P600" s="212"/>
      <c r="Q600" s="212"/>
      <c r="R600" s="212"/>
      <c r="S600" s="212"/>
      <c r="T600" s="213"/>
      <c r="AT600" s="214" t="s">
        <v>171</v>
      </c>
      <c r="AU600" s="214" t="s">
        <v>84</v>
      </c>
      <c r="AV600" s="11" t="s">
        <v>84</v>
      </c>
      <c r="AW600" s="11" t="s">
        <v>37</v>
      </c>
      <c r="AX600" s="11" t="s">
        <v>75</v>
      </c>
      <c r="AY600" s="214" t="s">
        <v>162</v>
      </c>
    </row>
    <row r="601" spans="2:65" s="11" customFormat="1" ht="13.5">
      <c r="B601" s="203"/>
      <c r="C601" s="204"/>
      <c r="D601" s="205" t="s">
        <v>171</v>
      </c>
      <c r="E601" s="206" t="s">
        <v>1350</v>
      </c>
      <c r="F601" s="207" t="s">
        <v>1351</v>
      </c>
      <c r="G601" s="204"/>
      <c r="H601" s="208">
        <v>4.431</v>
      </c>
      <c r="I601" s="209"/>
      <c r="J601" s="204"/>
      <c r="K601" s="204"/>
      <c r="L601" s="210"/>
      <c r="M601" s="211"/>
      <c r="N601" s="212"/>
      <c r="O601" s="212"/>
      <c r="P601" s="212"/>
      <c r="Q601" s="212"/>
      <c r="R601" s="212"/>
      <c r="S601" s="212"/>
      <c r="T601" s="213"/>
      <c r="AT601" s="214" t="s">
        <v>171</v>
      </c>
      <c r="AU601" s="214" t="s">
        <v>84</v>
      </c>
      <c r="AV601" s="11" t="s">
        <v>84</v>
      </c>
      <c r="AW601" s="11" t="s">
        <v>37</v>
      </c>
      <c r="AX601" s="11" t="s">
        <v>75</v>
      </c>
      <c r="AY601" s="214" t="s">
        <v>162</v>
      </c>
    </row>
    <row r="602" spans="2:65" s="1" customFormat="1" ht="22.5" customHeight="1">
      <c r="B602" s="39"/>
      <c r="C602" s="219" t="s">
        <v>1352</v>
      </c>
      <c r="D602" s="219" t="s">
        <v>273</v>
      </c>
      <c r="E602" s="220" t="s">
        <v>1353</v>
      </c>
      <c r="F602" s="221" t="s">
        <v>1354</v>
      </c>
      <c r="G602" s="222" t="s">
        <v>1355</v>
      </c>
      <c r="H602" s="223">
        <v>37200</v>
      </c>
      <c r="I602" s="224"/>
      <c r="J602" s="225">
        <f>ROUND(I602*H602,0)</f>
        <v>0</v>
      </c>
      <c r="K602" s="221" t="s">
        <v>23</v>
      </c>
      <c r="L602" s="226"/>
      <c r="M602" s="227" t="s">
        <v>23</v>
      </c>
      <c r="N602" s="228" t="s">
        <v>46</v>
      </c>
      <c r="O602" s="40"/>
      <c r="P602" s="200">
        <f>O602*H602</f>
        <v>0</v>
      </c>
      <c r="Q602" s="200">
        <v>3.6999999999999999E-4</v>
      </c>
      <c r="R602" s="200">
        <f>Q602*H602</f>
        <v>13.763999999999999</v>
      </c>
      <c r="S602" s="200">
        <v>0</v>
      </c>
      <c r="T602" s="201">
        <f>S602*H602</f>
        <v>0</v>
      </c>
      <c r="AR602" s="22" t="s">
        <v>229</v>
      </c>
      <c r="AT602" s="22" t="s">
        <v>273</v>
      </c>
      <c r="AU602" s="22" t="s">
        <v>84</v>
      </c>
      <c r="AY602" s="22" t="s">
        <v>162</v>
      </c>
      <c r="BE602" s="202">
        <f>IF(N602="základní",J602,0)</f>
        <v>0</v>
      </c>
      <c r="BF602" s="202">
        <f>IF(N602="snížená",J602,0)</f>
        <v>0</v>
      </c>
      <c r="BG602" s="202">
        <f>IF(N602="zákl. přenesená",J602,0)</f>
        <v>0</v>
      </c>
      <c r="BH602" s="202">
        <f>IF(N602="sníž. přenesená",J602,0)</f>
        <v>0</v>
      </c>
      <c r="BI602" s="202">
        <f>IF(N602="nulová",J602,0)</f>
        <v>0</v>
      </c>
      <c r="BJ602" s="22" t="s">
        <v>10</v>
      </c>
      <c r="BK602" s="202">
        <f>ROUND(I602*H602,0)</f>
        <v>0</v>
      </c>
      <c r="BL602" s="22" t="s">
        <v>164</v>
      </c>
      <c r="BM602" s="22" t="s">
        <v>1356</v>
      </c>
    </row>
    <row r="603" spans="2:65" s="11" customFormat="1" ht="13.5">
      <c r="B603" s="203"/>
      <c r="C603" s="204"/>
      <c r="D603" s="205" t="s">
        <v>171</v>
      </c>
      <c r="E603" s="206" t="s">
        <v>1357</v>
      </c>
      <c r="F603" s="207" t="s">
        <v>1358</v>
      </c>
      <c r="G603" s="204"/>
      <c r="H603" s="208">
        <v>37200</v>
      </c>
      <c r="I603" s="209"/>
      <c r="J603" s="204"/>
      <c r="K603" s="204"/>
      <c r="L603" s="210"/>
      <c r="M603" s="211"/>
      <c r="N603" s="212"/>
      <c r="O603" s="212"/>
      <c r="P603" s="212"/>
      <c r="Q603" s="212"/>
      <c r="R603" s="212"/>
      <c r="S603" s="212"/>
      <c r="T603" s="213"/>
      <c r="AT603" s="214" t="s">
        <v>171</v>
      </c>
      <c r="AU603" s="214" t="s">
        <v>84</v>
      </c>
      <c r="AV603" s="11" t="s">
        <v>84</v>
      </c>
      <c r="AW603" s="11" t="s">
        <v>37</v>
      </c>
      <c r="AX603" s="11" t="s">
        <v>75</v>
      </c>
      <c r="AY603" s="214" t="s">
        <v>162</v>
      </c>
    </row>
    <row r="604" spans="2:65" s="1" customFormat="1" ht="22.5" customHeight="1">
      <c r="B604" s="39"/>
      <c r="C604" s="191" t="s">
        <v>1359</v>
      </c>
      <c r="D604" s="191" t="s">
        <v>165</v>
      </c>
      <c r="E604" s="192" t="s">
        <v>1360</v>
      </c>
      <c r="F604" s="193" t="s">
        <v>1361</v>
      </c>
      <c r="G604" s="194" t="s">
        <v>254</v>
      </c>
      <c r="H604" s="195">
        <v>7.8</v>
      </c>
      <c r="I604" s="196"/>
      <c r="J604" s="197">
        <f>ROUND(I604*H604,0)</f>
        <v>0</v>
      </c>
      <c r="K604" s="193" t="s">
        <v>169</v>
      </c>
      <c r="L604" s="59"/>
      <c r="M604" s="198" t="s">
        <v>23</v>
      </c>
      <c r="N604" s="199" t="s">
        <v>46</v>
      </c>
      <c r="O604" s="40"/>
      <c r="P604" s="200">
        <f>O604*H604</f>
        <v>0</v>
      </c>
      <c r="Q604" s="200">
        <v>0.24101</v>
      </c>
      <c r="R604" s="200">
        <f>Q604*H604</f>
        <v>1.8798779999999999</v>
      </c>
      <c r="S604" s="200">
        <v>0</v>
      </c>
      <c r="T604" s="201">
        <f>S604*H604</f>
        <v>0</v>
      </c>
      <c r="AR604" s="22" t="s">
        <v>164</v>
      </c>
      <c r="AT604" s="22" t="s">
        <v>165</v>
      </c>
      <c r="AU604" s="22" t="s">
        <v>84</v>
      </c>
      <c r="AY604" s="22" t="s">
        <v>162</v>
      </c>
      <c r="BE604" s="202">
        <f>IF(N604="základní",J604,0)</f>
        <v>0</v>
      </c>
      <c r="BF604" s="202">
        <f>IF(N604="snížená",J604,0)</f>
        <v>0</v>
      </c>
      <c r="BG604" s="202">
        <f>IF(N604="zákl. přenesená",J604,0)</f>
        <v>0</v>
      </c>
      <c r="BH604" s="202">
        <f>IF(N604="sníž. přenesená",J604,0)</f>
        <v>0</v>
      </c>
      <c r="BI604" s="202">
        <f>IF(N604="nulová",J604,0)</f>
        <v>0</v>
      </c>
      <c r="BJ604" s="22" t="s">
        <v>10</v>
      </c>
      <c r="BK604" s="202">
        <f>ROUND(I604*H604,0)</f>
        <v>0</v>
      </c>
      <c r="BL604" s="22" t="s">
        <v>164</v>
      </c>
      <c r="BM604" s="22" t="s">
        <v>1362</v>
      </c>
    </row>
    <row r="605" spans="2:65" s="11" customFormat="1" ht="13.5">
      <c r="B605" s="203"/>
      <c r="C605" s="204"/>
      <c r="D605" s="205" t="s">
        <v>171</v>
      </c>
      <c r="E605" s="206" t="s">
        <v>1363</v>
      </c>
      <c r="F605" s="207" t="s">
        <v>1364</v>
      </c>
      <c r="G605" s="204"/>
      <c r="H605" s="208">
        <v>7.8</v>
      </c>
      <c r="I605" s="209"/>
      <c r="J605" s="204"/>
      <c r="K605" s="204"/>
      <c r="L605" s="210"/>
      <c r="M605" s="211"/>
      <c r="N605" s="212"/>
      <c r="O605" s="212"/>
      <c r="P605" s="212"/>
      <c r="Q605" s="212"/>
      <c r="R605" s="212"/>
      <c r="S605" s="212"/>
      <c r="T605" s="213"/>
      <c r="AT605" s="214" t="s">
        <v>171</v>
      </c>
      <c r="AU605" s="214" t="s">
        <v>84</v>
      </c>
      <c r="AV605" s="11" t="s">
        <v>84</v>
      </c>
      <c r="AW605" s="11" t="s">
        <v>37</v>
      </c>
      <c r="AX605" s="11" t="s">
        <v>75</v>
      </c>
      <c r="AY605" s="214" t="s">
        <v>162</v>
      </c>
    </row>
    <row r="606" spans="2:65" s="1" customFormat="1" ht="31.5" customHeight="1">
      <c r="B606" s="39"/>
      <c r="C606" s="191" t="s">
        <v>1365</v>
      </c>
      <c r="D606" s="191" t="s">
        <v>165</v>
      </c>
      <c r="E606" s="192" t="s">
        <v>945</v>
      </c>
      <c r="F606" s="193" t="s">
        <v>946</v>
      </c>
      <c r="G606" s="194" t="s">
        <v>254</v>
      </c>
      <c r="H606" s="195">
        <v>7.8</v>
      </c>
      <c r="I606" s="196"/>
      <c r="J606" s="197">
        <f>ROUND(I606*H606,0)</f>
        <v>0</v>
      </c>
      <c r="K606" s="193" t="s">
        <v>169</v>
      </c>
      <c r="L606" s="59"/>
      <c r="M606" s="198" t="s">
        <v>23</v>
      </c>
      <c r="N606" s="199" t="s">
        <v>46</v>
      </c>
      <c r="O606" s="40"/>
      <c r="P606" s="200">
        <f>O606*H606</f>
        <v>0</v>
      </c>
      <c r="Q606" s="200">
        <v>0.16192000000000001</v>
      </c>
      <c r="R606" s="200">
        <f>Q606*H606</f>
        <v>1.2629760000000001</v>
      </c>
      <c r="S606" s="200">
        <v>0</v>
      </c>
      <c r="T606" s="201">
        <f>S606*H606</f>
        <v>0</v>
      </c>
      <c r="AR606" s="22" t="s">
        <v>164</v>
      </c>
      <c r="AT606" s="22" t="s">
        <v>165</v>
      </c>
      <c r="AU606" s="22" t="s">
        <v>84</v>
      </c>
      <c r="AY606" s="22" t="s">
        <v>162</v>
      </c>
      <c r="BE606" s="202">
        <f>IF(N606="základní",J606,0)</f>
        <v>0</v>
      </c>
      <c r="BF606" s="202">
        <f>IF(N606="snížená",J606,0)</f>
        <v>0</v>
      </c>
      <c r="BG606" s="202">
        <f>IF(N606="zákl. přenesená",J606,0)</f>
        <v>0</v>
      </c>
      <c r="BH606" s="202">
        <f>IF(N606="sníž. přenesená",J606,0)</f>
        <v>0</v>
      </c>
      <c r="BI606" s="202">
        <f>IF(N606="nulová",J606,0)</f>
        <v>0</v>
      </c>
      <c r="BJ606" s="22" t="s">
        <v>10</v>
      </c>
      <c r="BK606" s="202">
        <f>ROUND(I606*H606,0)</f>
        <v>0</v>
      </c>
      <c r="BL606" s="22" t="s">
        <v>164</v>
      </c>
      <c r="BM606" s="22" t="s">
        <v>1366</v>
      </c>
    </row>
    <row r="607" spans="2:65" s="10" customFormat="1" ht="29.85" customHeight="1">
      <c r="B607" s="174"/>
      <c r="C607" s="175"/>
      <c r="D607" s="188" t="s">
        <v>74</v>
      </c>
      <c r="E607" s="189" t="s">
        <v>235</v>
      </c>
      <c r="F607" s="189" t="s">
        <v>1367</v>
      </c>
      <c r="G607" s="175"/>
      <c r="H607" s="175"/>
      <c r="I607" s="178"/>
      <c r="J607" s="190">
        <f>BK607</f>
        <v>0</v>
      </c>
      <c r="K607" s="175"/>
      <c r="L607" s="180"/>
      <c r="M607" s="181"/>
      <c r="N607" s="182"/>
      <c r="O607" s="182"/>
      <c r="P607" s="183">
        <f>SUM(P608:P629)</f>
        <v>0</v>
      </c>
      <c r="Q607" s="182"/>
      <c r="R607" s="183">
        <f>SUM(R608:R629)</f>
        <v>3.2530004000000003</v>
      </c>
      <c r="S607" s="182"/>
      <c r="T607" s="184">
        <f>SUM(T608:T629)</f>
        <v>0</v>
      </c>
      <c r="AR607" s="185" t="s">
        <v>164</v>
      </c>
      <c r="AT607" s="186" t="s">
        <v>74</v>
      </c>
      <c r="AU607" s="186" t="s">
        <v>10</v>
      </c>
      <c r="AY607" s="185" t="s">
        <v>162</v>
      </c>
      <c r="BK607" s="187">
        <f>SUM(BK608:BK629)</f>
        <v>0</v>
      </c>
    </row>
    <row r="608" spans="2:65" s="1" customFormat="1" ht="22.5" customHeight="1">
      <c r="B608" s="39"/>
      <c r="C608" s="191" t="s">
        <v>1368</v>
      </c>
      <c r="D608" s="191" t="s">
        <v>165</v>
      </c>
      <c r="E608" s="192" t="s">
        <v>1369</v>
      </c>
      <c r="F608" s="193" t="s">
        <v>1370</v>
      </c>
      <c r="G608" s="194" t="s">
        <v>596</v>
      </c>
      <c r="H608" s="195">
        <v>6</v>
      </c>
      <c r="I608" s="196"/>
      <c r="J608" s="197">
        <f t="shared" ref="J608:J613" si="20">ROUND(I608*H608,0)</f>
        <v>0</v>
      </c>
      <c r="K608" s="193" t="s">
        <v>169</v>
      </c>
      <c r="L608" s="59"/>
      <c r="M608" s="198" t="s">
        <v>23</v>
      </c>
      <c r="N608" s="199" t="s">
        <v>46</v>
      </c>
      <c r="O608" s="40"/>
      <c r="P608" s="200">
        <f t="shared" ref="P608:P613" si="21">O608*H608</f>
        <v>0</v>
      </c>
      <c r="Q608" s="200">
        <v>0.29221000000000003</v>
      </c>
      <c r="R608" s="200">
        <f t="shared" ref="R608:R613" si="22">Q608*H608</f>
        <v>1.75326</v>
      </c>
      <c r="S608" s="200">
        <v>0</v>
      </c>
      <c r="T608" s="201">
        <f t="shared" ref="T608:T613" si="23">S608*H608</f>
        <v>0</v>
      </c>
      <c r="AR608" s="22" t="s">
        <v>164</v>
      </c>
      <c r="AT608" s="22" t="s">
        <v>165</v>
      </c>
      <c r="AU608" s="22" t="s">
        <v>84</v>
      </c>
      <c r="AY608" s="22" t="s">
        <v>162</v>
      </c>
      <c r="BE608" s="202">
        <f t="shared" ref="BE608:BE613" si="24">IF(N608="základní",J608,0)</f>
        <v>0</v>
      </c>
      <c r="BF608" s="202">
        <f t="shared" ref="BF608:BF613" si="25">IF(N608="snížená",J608,0)</f>
        <v>0</v>
      </c>
      <c r="BG608" s="202">
        <f t="shared" ref="BG608:BG613" si="26">IF(N608="zákl. přenesená",J608,0)</f>
        <v>0</v>
      </c>
      <c r="BH608" s="202">
        <f t="shared" ref="BH608:BH613" si="27">IF(N608="sníž. přenesená",J608,0)</f>
        <v>0</v>
      </c>
      <c r="BI608" s="202">
        <f t="shared" ref="BI608:BI613" si="28">IF(N608="nulová",J608,0)</f>
        <v>0</v>
      </c>
      <c r="BJ608" s="22" t="s">
        <v>10</v>
      </c>
      <c r="BK608" s="202">
        <f t="shared" ref="BK608:BK613" si="29">ROUND(I608*H608,0)</f>
        <v>0</v>
      </c>
      <c r="BL608" s="22" t="s">
        <v>164</v>
      </c>
      <c r="BM608" s="22" t="s">
        <v>1371</v>
      </c>
    </row>
    <row r="609" spans="2:65" s="1" customFormat="1" ht="22.5" customHeight="1">
      <c r="B609" s="39"/>
      <c r="C609" s="219" t="s">
        <v>1372</v>
      </c>
      <c r="D609" s="219" t="s">
        <v>273</v>
      </c>
      <c r="E609" s="220" t="s">
        <v>1373</v>
      </c>
      <c r="F609" s="221" t="s">
        <v>1374</v>
      </c>
      <c r="G609" s="222" t="s">
        <v>412</v>
      </c>
      <c r="H609" s="223">
        <v>6</v>
      </c>
      <c r="I609" s="224"/>
      <c r="J609" s="225">
        <f t="shared" si="20"/>
        <v>0</v>
      </c>
      <c r="K609" s="221" t="s">
        <v>169</v>
      </c>
      <c r="L609" s="226"/>
      <c r="M609" s="227" t="s">
        <v>23</v>
      </c>
      <c r="N609" s="228" t="s">
        <v>46</v>
      </c>
      <c r="O609" s="40"/>
      <c r="P609" s="200">
        <f t="shared" si="21"/>
        <v>0</v>
      </c>
      <c r="Q609" s="200">
        <v>1.5599999999999999E-2</v>
      </c>
      <c r="R609" s="200">
        <f t="shared" si="22"/>
        <v>9.3599999999999989E-2</v>
      </c>
      <c r="S609" s="200">
        <v>0</v>
      </c>
      <c r="T609" s="201">
        <f t="shared" si="23"/>
        <v>0</v>
      </c>
      <c r="AR609" s="22" t="s">
        <v>229</v>
      </c>
      <c r="AT609" s="22" t="s">
        <v>273</v>
      </c>
      <c r="AU609" s="22" t="s">
        <v>84</v>
      </c>
      <c r="AY609" s="22" t="s">
        <v>162</v>
      </c>
      <c r="BE609" s="202">
        <f t="shared" si="24"/>
        <v>0</v>
      </c>
      <c r="BF609" s="202">
        <f t="shared" si="25"/>
        <v>0</v>
      </c>
      <c r="BG609" s="202">
        <f t="shared" si="26"/>
        <v>0</v>
      </c>
      <c r="BH609" s="202">
        <f t="shared" si="27"/>
        <v>0</v>
      </c>
      <c r="BI609" s="202">
        <f t="shared" si="28"/>
        <v>0</v>
      </c>
      <c r="BJ609" s="22" t="s">
        <v>10</v>
      </c>
      <c r="BK609" s="202">
        <f t="shared" si="29"/>
        <v>0</v>
      </c>
      <c r="BL609" s="22" t="s">
        <v>164</v>
      </c>
      <c r="BM609" s="22" t="s">
        <v>1375</v>
      </c>
    </row>
    <row r="610" spans="2:65" s="1" customFormat="1" ht="22.5" customHeight="1">
      <c r="B610" s="39"/>
      <c r="C610" s="219" t="s">
        <v>1376</v>
      </c>
      <c r="D610" s="219" t="s">
        <v>273</v>
      </c>
      <c r="E610" s="220" t="s">
        <v>1377</v>
      </c>
      <c r="F610" s="221" t="s">
        <v>1378</v>
      </c>
      <c r="G610" s="222" t="s">
        <v>412</v>
      </c>
      <c r="H610" s="223">
        <v>6</v>
      </c>
      <c r="I610" s="224"/>
      <c r="J610" s="225">
        <f t="shared" si="20"/>
        <v>0</v>
      </c>
      <c r="K610" s="221" t="s">
        <v>169</v>
      </c>
      <c r="L610" s="226"/>
      <c r="M610" s="227" t="s">
        <v>23</v>
      </c>
      <c r="N610" s="228" t="s">
        <v>46</v>
      </c>
      <c r="O610" s="40"/>
      <c r="P610" s="200">
        <f t="shared" si="21"/>
        <v>0</v>
      </c>
      <c r="Q610" s="200">
        <v>2.15E-3</v>
      </c>
      <c r="R610" s="200">
        <f t="shared" si="22"/>
        <v>1.29E-2</v>
      </c>
      <c r="S610" s="200">
        <v>0</v>
      </c>
      <c r="T610" s="201">
        <f t="shared" si="23"/>
        <v>0</v>
      </c>
      <c r="AR610" s="22" t="s">
        <v>229</v>
      </c>
      <c r="AT610" s="22" t="s">
        <v>273</v>
      </c>
      <c r="AU610" s="22" t="s">
        <v>84</v>
      </c>
      <c r="AY610" s="22" t="s">
        <v>162</v>
      </c>
      <c r="BE610" s="202">
        <f t="shared" si="24"/>
        <v>0</v>
      </c>
      <c r="BF610" s="202">
        <f t="shared" si="25"/>
        <v>0</v>
      </c>
      <c r="BG610" s="202">
        <f t="shared" si="26"/>
        <v>0</v>
      </c>
      <c r="BH610" s="202">
        <f t="shared" si="27"/>
        <v>0</v>
      </c>
      <c r="BI610" s="202">
        <f t="shared" si="28"/>
        <v>0</v>
      </c>
      <c r="BJ610" s="22" t="s">
        <v>10</v>
      </c>
      <c r="BK610" s="202">
        <f t="shared" si="29"/>
        <v>0</v>
      </c>
      <c r="BL610" s="22" t="s">
        <v>164</v>
      </c>
      <c r="BM610" s="22" t="s">
        <v>1379</v>
      </c>
    </row>
    <row r="611" spans="2:65" s="1" customFormat="1" ht="22.5" customHeight="1">
      <c r="B611" s="39"/>
      <c r="C611" s="219" t="s">
        <v>1380</v>
      </c>
      <c r="D611" s="219" t="s">
        <v>273</v>
      </c>
      <c r="E611" s="220" t="s">
        <v>1381</v>
      </c>
      <c r="F611" s="221" t="s">
        <v>1382</v>
      </c>
      <c r="G611" s="222" t="s">
        <v>412</v>
      </c>
      <c r="H611" s="223">
        <v>1</v>
      </c>
      <c r="I611" s="224"/>
      <c r="J611" s="225">
        <f t="shared" si="20"/>
        <v>0</v>
      </c>
      <c r="K611" s="221" t="s">
        <v>169</v>
      </c>
      <c r="L611" s="226"/>
      <c r="M611" s="227" t="s">
        <v>23</v>
      </c>
      <c r="N611" s="228" t="s">
        <v>46</v>
      </c>
      <c r="O611" s="40"/>
      <c r="P611" s="200">
        <f t="shared" si="21"/>
        <v>0</v>
      </c>
      <c r="Q611" s="200">
        <v>1.3500000000000001E-3</v>
      </c>
      <c r="R611" s="200">
        <f t="shared" si="22"/>
        <v>1.3500000000000001E-3</v>
      </c>
      <c r="S611" s="200">
        <v>0</v>
      </c>
      <c r="T611" s="201">
        <f t="shared" si="23"/>
        <v>0</v>
      </c>
      <c r="AR611" s="22" t="s">
        <v>229</v>
      </c>
      <c r="AT611" s="22" t="s">
        <v>273</v>
      </c>
      <c r="AU611" s="22" t="s">
        <v>84</v>
      </c>
      <c r="AY611" s="22" t="s">
        <v>162</v>
      </c>
      <c r="BE611" s="202">
        <f t="shared" si="24"/>
        <v>0</v>
      </c>
      <c r="BF611" s="202">
        <f t="shared" si="25"/>
        <v>0</v>
      </c>
      <c r="BG611" s="202">
        <f t="shared" si="26"/>
        <v>0</v>
      </c>
      <c r="BH611" s="202">
        <f t="shared" si="27"/>
        <v>0</v>
      </c>
      <c r="BI611" s="202">
        <f t="shared" si="28"/>
        <v>0</v>
      </c>
      <c r="BJ611" s="22" t="s">
        <v>10</v>
      </c>
      <c r="BK611" s="202">
        <f t="shared" si="29"/>
        <v>0</v>
      </c>
      <c r="BL611" s="22" t="s">
        <v>164</v>
      </c>
      <c r="BM611" s="22" t="s">
        <v>1383</v>
      </c>
    </row>
    <row r="612" spans="2:65" s="1" customFormat="1" ht="22.5" customHeight="1">
      <c r="B612" s="39"/>
      <c r="C612" s="219" t="s">
        <v>1384</v>
      </c>
      <c r="D612" s="219" t="s">
        <v>273</v>
      </c>
      <c r="E612" s="220" t="s">
        <v>1385</v>
      </c>
      <c r="F612" s="221" t="s">
        <v>1386</v>
      </c>
      <c r="G612" s="222" t="s">
        <v>412</v>
      </c>
      <c r="H612" s="223">
        <v>1</v>
      </c>
      <c r="I612" s="224"/>
      <c r="J612" s="225">
        <f t="shared" si="20"/>
        <v>0</v>
      </c>
      <c r="K612" s="221" t="s">
        <v>169</v>
      </c>
      <c r="L612" s="226"/>
      <c r="M612" s="227" t="s">
        <v>23</v>
      </c>
      <c r="N612" s="228" t="s">
        <v>46</v>
      </c>
      <c r="O612" s="40"/>
      <c r="P612" s="200">
        <f t="shared" si="21"/>
        <v>0</v>
      </c>
      <c r="Q612" s="200">
        <v>8.9999999999999998E-4</v>
      </c>
      <c r="R612" s="200">
        <f t="shared" si="22"/>
        <v>8.9999999999999998E-4</v>
      </c>
      <c r="S612" s="200">
        <v>0</v>
      </c>
      <c r="T612" s="201">
        <f t="shared" si="23"/>
        <v>0</v>
      </c>
      <c r="AR612" s="22" t="s">
        <v>229</v>
      </c>
      <c r="AT612" s="22" t="s">
        <v>273</v>
      </c>
      <c r="AU612" s="22" t="s">
        <v>84</v>
      </c>
      <c r="AY612" s="22" t="s">
        <v>162</v>
      </c>
      <c r="BE612" s="202">
        <f t="shared" si="24"/>
        <v>0</v>
      </c>
      <c r="BF612" s="202">
        <f t="shared" si="25"/>
        <v>0</v>
      </c>
      <c r="BG612" s="202">
        <f t="shared" si="26"/>
        <v>0</v>
      </c>
      <c r="BH612" s="202">
        <f t="shared" si="27"/>
        <v>0</v>
      </c>
      <c r="BI612" s="202">
        <f t="shared" si="28"/>
        <v>0</v>
      </c>
      <c r="BJ612" s="22" t="s">
        <v>10</v>
      </c>
      <c r="BK612" s="202">
        <f t="shared" si="29"/>
        <v>0</v>
      </c>
      <c r="BL612" s="22" t="s">
        <v>164</v>
      </c>
      <c r="BM612" s="22" t="s">
        <v>1387</v>
      </c>
    </row>
    <row r="613" spans="2:65" s="1" customFormat="1" ht="31.5" customHeight="1">
      <c r="B613" s="39"/>
      <c r="C613" s="191" t="s">
        <v>1388</v>
      </c>
      <c r="D613" s="191" t="s">
        <v>165</v>
      </c>
      <c r="E613" s="192" t="s">
        <v>1389</v>
      </c>
      <c r="F613" s="193" t="s">
        <v>1390</v>
      </c>
      <c r="G613" s="194" t="s">
        <v>254</v>
      </c>
      <c r="H613" s="195">
        <v>1020.24</v>
      </c>
      <c r="I613" s="196"/>
      <c r="J613" s="197">
        <f t="shared" si="20"/>
        <v>0</v>
      </c>
      <c r="K613" s="193" t="s">
        <v>169</v>
      </c>
      <c r="L613" s="59"/>
      <c r="M613" s="198" t="s">
        <v>23</v>
      </c>
      <c r="N613" s="199" t="s">
        <v>46</v>
      </c>
      <c r="O613" s="40"/>
      <c r="P613" s="200">
        <f t="shared" si="21"/>
        <v>0</v>
      </c>
      <c r="Q613" s="200">
        <v>0</v>
      </c>
      <c r="R613" s="200">
        <f t="shared" si="22"/>
        <v>0</v>
      </c>
      <c r="S613" s="200">
        <v>0</v>
      </c>
      <c r="T613" s="201">
        <f t="shared" si="23"/>
        <v>0</v>
      </c>
      <c r="AR613" s="22" t="s">
        <v>164</v>
      </c>
      <c r="AT613" s="22" t="s">
        <v>165</v>
      </c>
      <c r="AU613" s="22" t="s">
        <v>84</v>
      </c>
      <c r="AY613" s="22" t="s">
        <v>162</v>
      </c>
      <c r="BE613" s="202">
        <f t="shared" si="24"/>
        <v>0</v>
      </c>
      <c r="BF613" s="202">
        <f t="shared" si="25"/>
        <v>0</v>
      </c>
      <c r="BG613" s="202">
        <f t="shared" si="26"/>
        <v>0</v>
      </c>
      <c r="BH613" s="202">
        <f t="shared" si="27"/>
        <v>0</v>
      </c>
      <c r="BI613" s="202">
        <f t="shared" si="28"/>
        <v>0</v>
      </c>
      <c r="BJ613" s="22" t="s">
        <v>10</v>
      </c>
      <c r="BK613" s="202">
        <f t="shared" si="29"/>
        <v>0</v>
      </c>
      <c r="BL613" s="22" t="s">
        <v>164</v>
      </c>
      <c r="BM613" s="22" t="s">
        <v>1391</v>
      </c>
    </row>
    <row r="614" spans="2:65" s="11" customFormat="1" ht="13.5">
      <c r="B614" s="203"/>
      <c r="C614" s="204"/>
      <c r="D614" s="205" t="s">
        <v>171</v>
      </c>
      <c r="E614" s="206" t="s">
        <v>1392</v>
      </c>
      <c r="F614" s="207" t="s">
        <v>1393</v>
      </c>
      <c r="G614" s="204"/>
      <c r="H614" s="208">
        <v>1020.24</v>
      </c>
      <c r="I614" s="209"/>
      <c r="J614" s="204"/>
      <c r="K614" s="204"/>
      <c r="L614" s="210"/>
      <c r="M614" s="211"/>
      <c r="N614" s="212"/>
      <c r="O614" s="212"/>
      <c r="P614" s="212"/>
      <c r="Q614" s="212"/>
      <c r="R614" s="212"/>
      <c r="S614" s="212"/>
      <c r="T614" s="213"/>
      <c r="AT614" s="214" t="s">
        <v>171</v>
      </c>
      <c r="AU614" s="214" t="s">
        <v>84</v>
      </c>
      <c r="AV614" s="11" t="s">
        <v>84</v>
      </c>
      <c r="AW614" s="11" t="s">
        <v>37</v>
      </c>
      <c r="AX614" s="11" t="s">
        <v>75</v>
      </c>
      <c r="AY614" s="214" t="s">
        <v>162</v>
      </c>
    </row>
    <row r="615" spans="2:65" s="1" customFormat="1" ht="31.5" customHeight="1">
      <c r="B615" s="39"/>
      <c r="C615" s="191" t="s">
        <v>1394</v>
      </c>
      <c r="D615" s="191" t="s">
        <v>165</v>
      </c>
      <c r="E615" s="192" t="s">
        <v>1395</v>
      </c>
      <c r="F615" s="193" t="s">
        <v>1396</v>
      </c>
      <c r="G615" s="194" t="s">
        <v>254</v>
      </c>
      <c r="H615" s="195">
        <v>62234.64</v>
      </c>
      <c r="I615" s="196"/>
      <c r="J615" s="197">
        <f>ROUND(I615*H615,0)</f>
        <v>0</v>
      </c>
      <c r="K615" s="193" t="s">
        <v>169</v>
      </c>
      <c r="L615" s="59"/>
      <c r="M615" s="198" t="s">
        <v>23</v>
      </c>
      <c r="N615" s="199" t="s">
        <v>46</v>
      </c>
      <c r="O615" s="40"/>
      <c r="P615" s="200">
        <f>O615*H615</f>
        <v>0</v>
      </c>
      <c r="Q615" s="200">
        <v>0</v>
      </c>
      <c r="R615" s="200">
        <f>Q615*H615</f>
        <v>0</v>
      </c>
      <c r="S615" s="200">
        <v>0</v>
      </c>
      <c r="T615" s="201">
        <f>S615*H615</f>
        <v>0</v>
      </c>
      <c r="AR615" s="22" t="s">
        <v>164</v>
      </c>
      <c r="AT615" s="22" t="s">
        <v>165</v>
      </c>
      <c r="AU615" s="22" t="s">
        <v>84</v>
      </c>
      <c r="AY615" s="22" t="s">
        <v>162</v>
      </c>
      <c r="BE615" s="202">
        <f>IF(N615="základní",J615,0)</f>
        <v>0</v>
      </c>
      <c r="BF615" s="202">
        <f>IF(N615="snížená",J615,0)</f>
        <v>0</v>
      </c>
      <c r="BG615" s="202">
        <f>IF(N615="zákl. přenesená",J615,0)</f>
        <v>0</v>
      </c>
      <c r="BH615" s="202">
        <f>IF(N615="sníž. přenesená",J615,0)</f>
        <v>0</v>
      </c>
      <c r="BI615" s="202">
        <f>IF(N615="nulová",J615,0)</f>
        <v>0</v>
      </c>
      <c r="BJ615" s="22" t="s">
        <v>10</v>
      </c>
      <c r="BK615" s="202">
        <f>ROUND(I615*H615,0)</f>
        <v>0</v>
      </c>
      <c r="BL615" s="22" t="s">
        <v>164</v>
      </c>
      <c r="BM615" s="22" t="s">
        <v>1397</v>
      </c>
    </row>
    <row r="616" spans="2:65" s="11" customFormat="1" ht="13.5">
      <c r="B616" s="203"/>
      <c r="C616" s="204"/>
      <c r="D616" s="205" t="s">
        <v>171</v>
      </c>
      <c r="E616" s="206" t="s">
        <v>1398</v>
      </c>
      <c r="F616" s="207" t="s">
        <v>1399</v>
      </c>
      <c r="G616" s="204"/>
      <c r="H616" s="208">
        <v>62234.64</v>
      </c>
      <c r="I616" s="209"/>
      <c r="J616" s="204"/>
      <c r="K616" s="204"/>
      <c r="L616" s="210"/>
      <c r="M616" s="211"/>
      <c r="N616" s="212"/>
      <c r="O616" s="212"/>
      <c r="P616" s="212"/>
      <c r="Q616" s="212"/>
      <c r="R616" s="212"/>
      <c r="S616" s="212"/>
      <c r="T616" s="213"/>
      <c r="AT616" s="214" t="s">
        <v>171</v>
      </c>
      <c r="AU616" s="214" t="s">
        <v>84</v>
      </c>
      <c r="AV616" s="11" t="s">
        <v>84</v>
      </c>
      <c r="AW616" s="11" t="s">
        <v>37</v>
      </c>
      <c r="AX616" s="11" t="s">
        <v>10</v>
      </c>
      <c r="AY616" s="214" t="s">
        <v>162</v>
      </c>
    </row>
    <row r="617" spans="2:65" s="1" customFormat="1" ht="31.5" customHeight="1">
      <c r="B617" s="39"/>
      <c r="C617" s="191" t="s">
        <v>1400</v>
      </c>
      <c r="D617" s="191" t="s">
        <v>165</v>
      </c>
      <c r="E617" s="192" t="s">
        <v>1401</v>
      </c>
      <c r="F617" s="193" t="s">
        <v>1402</v>
      </c>
      <c r="G617" s="194" t="s">
        <v>254</v>
      </c>
      <c r="H617" s="195">
        <v>1020.24</v>
      </c>
      <c r="I617" s="196"/>
      <c r="J617" s="197">
        <f>ROUND(I617*H617,0)</f>
        <v>0</v>
      </c>
      <c r="K617" s="193" t="s">
        <v>169</v>
      </c>
      <c r="L617" s="59"/>
      <c r="M617" s="198" t="s">
        <v>23</v>
      </c>
      <c r="N617" s="199" t="s">
        <v>46</v>
      </c>
      <c r="O617" s="40"/>
      <c r="P617" s="200">
        <f>O617*H617</f>
        <v>0</v>
      </c>
      <c r="Q617" s="200">
        <v>0</v>
      </c>
      <c r="R617" s="200">
        <f>Q617*H617</f>
        <v>0</v>
      </c>
      <c r="S617" s="200">
        <v>0</v>
      </c>
      <c r="T617" s="201">
        <f>S617*H617</f>
        <v>0</v>
      </c>
      <c r="AR617" s="22" t="s">
        <v>164</v>
      </c>
      <c r="AT617" s="22" t="s">
        <v>165</v>
      </c>
      <c r="AU617" s="22" t="s">
        <v>84</v>
      </c>
      <c r="AY617" s="22" t="s">
        <v>162</v>
      </c>
      <c r="BE617" s="202">
        <f>IF(N617="základní",J617,0)</f>
        <v>0</v>
      </c>
      <c r="BF617" s="202">
        <f>IF(N617="snížená",J617,0)</f>
        <v>0</v>
      </c>
      <c r="BG617" s="202">
        <f>IF(N617="zákl. přenesená",J617,0)</f>
        <v>0</v>
      </c>
      <c r="BH617" s="202">
        <f>IF(N617="sníž. přenesená",J617,0)</f>
        <v>0</v>
      </c>
      <c r="BI617" s="202">
        <f>IF(N617="nulová",J617,0)</f>
        <v>0</v>
      </c>
      <c r="BJ617" s="22" t="s">
        <v>10</v>
      </c>
      <c r="BK617" s="202">
        <f>ROUND(I617*H617,0)</f>
        <v>0</v>
      </c>
      <c r="BL617" s="22" t="s">
        <v>164</v>
      </c>
      <c r="BM617" s="22" t="s">
        <v>1403</v>
      </c>
    </row>
    <row r="618" spans="2:65" s="1" customFormat="1" ht="31.5" customHeight="1">
      <c r="B618" s="39"/>
      <c r="C618" s="191" t="s">
        <v>1404</v>
      </c>
      <c r="D618" s="191" t="s">
        <v>165</v>
      </c>
      <c r="E618" s="192" t="s">
        <v>1405</v>
      </c>
      <c r="F618" s="193" t="s">
        <v>1406</v>
      </c>
      <c r="G618" s="194" t="s">
        <v>254</v>
      </c>
      <c r="H618" s="195">
        <v>689.92</v>
      </c>
      <c r="I618" s="196"/>
      <c r="J618" s="197">
        <f>ROUND(I618*H618,0)</f>
        <v>0</v>
      </c>
      <c r="K618" s="193" t="s">
        <v>169</v>
      </c>
      <c r="L618" s="59"/>
      <c r="M618" s="198" t="s">
        <v>23</v>
      </c>
      <c r="N618" s="199" t="s">
        <v>46</v>
      </c>
      <c r="O618" s="40"/>
      <c r="P618" s="200">
        <f>O618*H618</f>
        <v>0</v>
      </c>
      <c r="Q618" s="200">
        <v>1.2999999999999999E-4</v>
      </c>
      <c r="R618" s="200">
        <f>Q618*H618</f>
        <v>8.968959999999998E-2</v>
      </c>
      <c r="S618" s="200">
        <v>0</v>
      </c>
      <c r="T618" s="201">
        <f>S618*H618</f>
        <v>0</v>
      </c>
      <c r="AR618" s="22" t="s">
        <v>164</v>
      </c>
      <c r="AT618" s="22" t="s">
        <v>165</v>
      </c>
      <c r="AU618" s="22" t="s">
        <v>84</v>
      </c>
      <c r="AY618" s="22" t="s">
        <v>162</v>
      </c>
      <c r="BE618" s="202">
        <f>IF(N618="základní",J618,0)</f>
        <v>0</v>
      </c>
      <c r="BF618" s="202">
        <f>IF(N618="snížená",J618,0)</f>
        <v>0</v>
      </c>
      <c r="BG618" s="202">
        <f>IF(N618="zákl. přenesená",J618,0)</f>
        <v>0</v>
      </c>
      <c r="BH618" s="202">
        <f>IF(N618="sníž. přenesená",J618,0)</f>
        <v>0</v>
      </c>
      <c r="BI618" s="202">
        <f>IF(N618="nulová",J618,0)</f>
        <v>0</v>
      </c>
      <c r="BJ618" s="22" t="s">
        <v>10</v>
      </c>
      <c r="BK618" s="202">
        <f>ROUND(I618*H618,0)</f>
        <v>0</v>
      </c>
      <c r="BL618" s="22" t="s">
        <v>164</v>
      </c>
      <c r="BM618" s="22" t="s">
        <v>1407</v>
      </c>
    </row>
    <row r="619" spans="2:65" s="11" customFormat="1" ht="40.5">
      <c r="B619" s="203"/>
      <c r="C619" s="204"/>
      <c r="D619" s="215" t="s">
        <v>171</v>
      </c>
      <c r="E619" s="216" t="s">
        <v>1408</v>
      </c>
      <c r="F619" s="217" t="s">
        <v>1409</v>
      </c>
      <c r="G619" s="204"/>
      <c r="H619" s="218">
        <v>203.96</v>
      </c>
      <c r="I619" s="209"/>
      <c r="J619" s="204"/>
      <c r="K619" s="204"/>
      <c r="L619" s="210"/>
      <c r="M619" s="211"/>
      <c r="N619" s="212"/>
      <c r="O619" s="212"/>
      <c r="P619" s="212"/>
      <c r="Q619" s="212"/>
      <c r="R619" s="212"/>
      <c r="S619" s="212"/>
      <c r="T619" s="213"/>
      <c r="AT619" s="214" t="s">
        <v>171</v>
      </c>
      <c r="AU619" s="214" t="s">
        <v>84</v>
      </c>
      <c r="AV619" s="11" t="s">
        <v>84</v>
      </c>
      <c r="AW619" s="11" t="s">
        <v>37</v>
      </c>
      <c r="AX619" s="11" t="s">
        <v>75</v>
      </c>
      <c r="AY619" s="214" t="s">
        <v>162</v>
      </c>
    </row>
    <row r="620" spans="2:65" s="11" customFormat="1" ht="40.5">
      <c r="B620" s="203"/>
      <c r="C620" s="204"/>
      <c r="D620" s="205" t="s">
        <v>171</v>
      </c>
      <c r="E620" s="206" t="s">
        <v>1410</v>
      </c>
      <c r="F620" s="207" t="s">
        <v>1411</v>
      </c>
      <c r="G620" s="204"/>
      <c r="H620" s="208">
        <v>485.96</v>
      </c>
      <c r="I620" s="209"/>
      <c r="J620" s="204"/>
      <c r="K620" s="204"/>
      <c r="L620" s="210"/>
      <c r="M620" s="211"/>
      <c r="N620" s="212"/>
      <c r="O620" s="212"/>
      <c r="P620" s="212"/>
      <c r="Q620" s="212"/>
      <c r="R620" s="212"/>
      <c r="S620" s="212"/>
      <c r="T620" s="213"/>
      <c r="AT620" s="214" t="s">
        <v>171</v>
      </c>
      <c r="AU620" s="214" t="s">
        <v>84</v>
      </c>
      <c r="AV620" s="11" t="s">
        <v>84</v>
      </c>
      <c r="AW620" s="11" t="s">
        <v>37</v>
      </c>
      <c r="AX620" s="11" t="s">
        <v>75</v>
      </c>
      <c r="AY620" s="214" t="s">
        <v>162</v>
      </c>
    </row>
    <row r="621" spans="2:65" s="1" customFormat="1" ht="22.5" customHeight="1">
      <c r="B621" s="39"/>
      <c r="C621" s="191" t="s">
        <v>1412</v>
      </c>
      <c r="D621" s="191" t="s">
        <v>165</v>
      </c>
      <c r="E621" s="192" t="s">
        <v>1413</v>
      </c>
      <c r="F621" s="193" t="s">
        <v>1414</v>
      </c>
      <c r="G621" s="194" t="s">
        <v>254</v>
      </c>
      <c r="H621" s="195">
        <v>689.92</v>
      </c>
      <c r="I621" s="196"/>
      <c r="J621" s="197">
        <f>ROUND(I621*H621,0)</f>
        <v>0</v>
      </c>
      <c r="K621" s="193" t="s">
        <v>169</v>
      </c>
      <c r="L621" s="59"/>
      <c r="M621" s="198" t="s">
        <v>23</v>
      </c>
      <c r="N621" s="199" t="s">
        <v>46</v>
      </c>
      <c r="O621" s="40"/>
      <c r="P621" s="200">
        <f>O621*H621</f>
        <v>0</v>
      </c>
      <c r="Q621" s="200">
        <v>4.0000000000000003E-5</v>
      </c>
      <c r="R621" s="200">
        <f>Q621*H621</f>
        <v>2.7596800000000001E-2</v>
      </c>
      <c r="S621" s="200">
        <v>0</v>
      </c>
      <c r="T621" s="201">
        <f>S621*H621</f>
        <v>0</v>
      </c>
      <c r="AR621" s="22" t="s">
        <v>164</v>
      </c>
      <c r="AT621" s="22" t="s">
        <v>165</v>
      </c>
      <c r="AU621" s="22" t="s">
        <v>84</v>
      </c>
      <c r="AY621" s="22" t="s">
        <v>162</v>
      </c>
      <c r="BE621" s="202">
        <f>IF(N621="základní",J621,0)</f>
        <v>0</v>
      </c>
      <c r="BF621" s="202">
        <f>IF(N621="snížená",J621,0)</f>
        <v>0</v>
      </c>
      <c r="BG621" s="202">
        <f>IF(N621="zákl. přenesená",J621,0)</f>
        <v>0</v>
      </c>
      <c r="BH621" s="202">
        <f>IF(N621="sníž. přenesená",J621,0)</f>
        <v>0</v>
      </c>
      <c r="BI621" s="202">
        <f>IF(N621="nulová",J621,0)</f>
        <v>0</v>
      </c>
      <c r="BJ621" s="22" t="s">
        <v>10</v>
      </c>
      <c r="BK621" s="202">
        <f>ROUND(I621*H621,0)</f>
        <v>0</v>
      </c>
      <c r="BL621" s="22" t="s">
        <v>164</v>
      </c>
      <c r="BM621" s="22" t="s">
        <v>1415</v>
      </c>
    </row>
    <row r="622" spans="2:65" s="11" customFormat="1" ht="40.5">
      <c r="B622" s="203"/>
      <c r="C622" s="204"/>
      <c r="D622" s="215" t="s">
        <v>171</v>
      </c>
      <c r="E622" s="216" t="s">
        <v>1416</v>
      </c>
      <c r="F622" s="217" t="s">
        <v>1409</v>
      </c>
      <c r="G622" s="204"/>
      <c r="H622" s="218">
        <v>203.96</v>
      </c>
      <c r="I622" s="209"/>
      <c r="J622" s="204"/>
      <c r="K622" s="204"/>
      <c r="L622" s="210"/>
      <c r="M622" s="211"/>
      <c r="N622" s="212"/>
      <c r="O622" s="212"/>
      <c r="P622" s="212"/>
      <c r="Q622" s="212"/>
      <c r="R622" s="212"/>
      <c r="S622" s="212"/>
      <c r="T622" s="213"/>
      <c r="AT622" s="214" t="s">
        <v>171</v>
      </c>
      <c r="AU622" s="214" t="s">
        <v>84</v>
      </c>
      <c r="AV622" s="11" t="s">
        <v>84</v>
      </c>
      <c r="AW622" s="11" t="s">
        <v>37</v>
      </c>
      <c r="AX622" s="11" t="s">
        <v>75</v>
      </c>
      <c r="AY622" s="214" t="s">
        <v>162</v>
      </c>
    </row>
    <row r="623" spans="2:65" s="11" customFormat="1" ht="40.5">
      <c r="B623" s="203"/>
      <c r="C623" s="204"/>
      <c r="D623" s="205" t="s">
        <v>171</v>
      </c>
      <c r="E623" s="206" t="s">
        <v>1417</v>
      </c>
      <c r="F623" s="207" t="s">
        <v>1411</v>
      </c>
      <c r="G623" s="204"/>
      <c r="H623" s="208">
        <v>485.96</v>
      </c>
      <c r="I623" s="209"/>
      <c r="J623" s="204"/>
      <c r="K623" s="204"/>
      <c r="L623" s="210"/>
      <c r="M623" s="211"/>
      <c r="N623" s="212"/>
      <c r="O623" s="212"/>
      <c r="P623" s="212"/>
      <c r="Q623" s="212"/>
      <c r="R623" s="212"/>
      <c r="S623" s="212"/>
      <c r="T623" s="213"/>
      <c r="AT623" s="214" t="s">
        <v>171</v>
      </c>
      <c r="AU623" s="214" t="s">
        <v>84</v>
      </c>
      <c r="AV623" s="11" t="s">
        <v>84</v>
      </c>
      <c r="AW623" s="11" t="s">
        <v>37</v>
      </c>
      <c r="AX623" s="11" t="s">
        <v>75</v>
      </c>
      <c r="AY623" s="214" t="s">
        <v>162</v>
      </c>
    </row>
    <row r="624" spans="2:65" s="1" customFormat="1" ht="22.5" customHeight="1">
      <c r="B624" s="39"/>
      <c r="C624" s="191" t="s">
        <v>1418</v>
      </c>
      <c r="D624" s="191" t="s">
        <v>165</v>
      </c>
      <c r="E624" s="192" t="s">
        <v>1419</v>
      </c>
      <c r="F624" s="193" t="s">
        <v>1420</v>
      </c>
      <c r="G624" s="194" t="s">
        <v>596</v>
      </c>
      <c r="H624" s="195">
        <v>220.3</v>
      </c>
      <c r="I624" s="196"/>
      <c r="J624" s="197">
        <f>ROUND(I624*H624,0)</f>
        <v>0</v>
      </c>
      <c r="K624" s="193" t="s">
        <v>169</v>
      </c>
      <c r="L624" s="59"/>
      <c r="M624" s="198" t="s">
        <v>23</v>
      </c>
      <c r="N624" s="199" t="s">
        <v>46</v>
      </c>
      <c r="O624" s="40"/>
      <c r="P624" s="200">
        <f>O624*H624</f>
        <v>0</v>
      </c>
      <c r="Q624" s="200">
        <v>5.7800000000000004E-3</v>
      </c>
      <c r="R624" s="200">
        <f>Q624*H624</f>
        <v>1.2733340000000002</v>
      </c>
      <c r="S624" s="200">
        <v>0</v>
      </c>
      <c r="T624" s="201">
        <f>S624*H624</f>
        <v>0</v>
      </c>
      <c r="AR624" s="22" t="s">
        <v>164</v>
      </c>
      <c r="AT624" s="22" t="s">
        <v>165</v>
      </c>
      <c r="AU624" s="22" t="s">
        <v>84</v>
      </c>
      <c r="AY624" s="22" t="s">
        <v>162</v>
      </c>
      <c r="BE624" s="202">
        <f>IF(N624="základní",J624,0)</f>
        <v>0</v>
      </c>
      <c r="BF624" s="202">
        <f>IF(N624="snížená",J624,0)</f>
        <v>0</v>
      </c>
      <c r="BG624" s="202">
        <f>IF(N624="zákl. přenesená",J624,0)</f>
        <v>0</v>
      </c>
      <c r="BH624" s="202">
        <f>IF(N624="sníž. přenesená",J624,0)</f>
        <v>0</v>
      </c>
      <c r="BI624" s="202">
        <f>IF(N624="nulová",J624,0)</f>
        <v>0</v>
      </c>
      <c r="BJ624" s="22" t="s">
        <v>10</v>
      </c>
      <c r="BK624" s="202">
        <f>ROUND(I624*H624,0)</f>
        <v>0</v>
      </c>
      <c r="BL624" s="22" t="s">
        <v>164</v>
      </c>
      <c r="BM624" s="22" t="s">
        <v>1421</v>
      </c>
    </row>
    <row r="625" spans="2:65" s="11" customFormat="1" ht="13.5">
      <c r="B625" s="203"/>
      <c r="C625" s="204"/>
      <c r="D625" s="205" t="s">
        <v>171</v>
      </c>
      <c r="E625" s="206" t="s">
        <v>1422</v>
      </c>
      <c r="F625" s="207" t="s">
        <v>1423</v>
      </c>
      <c r="G625" s="204"/>
      <c r="H625" s="208">
        <v>220.3</v>
      </c>
      <c r="I625" s="209"/>
      <c r="J625" s="204"/>
      <c r="K625" s="204"/>
      <c r="L625" s="210"/>
      <c r="M625" s="211"/>
      <c r="N625" s="212"/>
      <c r="O625" s="212"/>
      <c r="P625" s="212"/>
      <c r="Q625" s="212"/>
      <c r="R625" s="212"/>
      <c r="S625" s="212"/>
      <c r="T625" s="213"/>
      <c r="AT625" s="214" t="s">
        <v>171</v>
      </c>
      <c r="AU625" s="214" t="s">
        <v>84</v>
      </c>
      <c r="AV625" s="11" t="s">
        <v>84</v>
      </c>
      <c r="AW625" s="11" t="s">
        <v>37</v>
      </c>
      <c r="AX625" s="11" t="s">
        <v>75</v>
      </c>
      <c r="AY625" s="214" t="s">
        <v>162</v>
      </c>
    </row>
    <row r="626" spans="2:65" s="1" customFormat="1" ht="22.5" customHeight="1">
      <c r="B626" s="39"/>
      <c r="C626" s="191" t="s">
        <v>1424</v>
      </c>
      <c r="D626" s="191" t="s">
        <v>165</v>
      </c>
      <c r="E626" s="192" t="s">
        <v>1425</v>
      </c>
      <c r="F626" s="193" t="s">
        <v>1426</v>
      </c>
      <c r="G626" s="194" t="s">
        <v>412</v>
      </c>
      <c r="H626" s="195">
        <v>37</v>
      </c>
      <c r="I626" s="196"/>
      <c r="J626" s="197">
        <f>ROUND(I626*H626,0)</f>
        <v>0</v>
      </c>
      <c r="K626" s="193" t="s">
        <v>169</v>
      </c>
      <c r="L626" s="59"/>
      <c r="M626" s="198" t="s">
        <v>23</v>
      </c>
      <c r="N626" s="199" t="s">
        <v>46</v>
      </c>
      <c r="O626" s="40"/>
      <c r="P626" s="200">
        <f>O626*H626</f>
        <v>0</v>
      </c>
      <c r="Q626" s="200">
        <v>1.0000000000000001E-5</v>
      </c>
      <c r="R626" s="200">
        <f>Q626*H626</f>
        <v>3.7000000000000005E-4</v>
      </c>
      <c r="S626" s="200">
        <v>0</v>
      </c>
      <c r="T626" s="201">
        <f>S626*H626</f>
        <v>0</v>
      </c>
      <c r="AR626" s="22" t="s">
        <v>346</v>
      </c>
      <c r="AT626" s="22" t="s">
        <v>165</v>
      </c>
      <c r="AU626" s="22" t="s">
        <v>84</v>
      </c>
      <c r="AY626" s="22" t="s">
        <v>162</v>
      </c>
      <c r="BE626" s="202">
        <f>IF(N626="základní",J626,0)</f>
        <v>0</v>
      </c>
      <c r="BF626" s="202">
        <f>IF(N626="snížená",J626,0)</f>
        <v>0</v>
      </c>
      <c r="BG626" s="202">
        <f>IF(N626="zákl. přenesená",J626,0)</f>
        <v>0</v>
      </c>
      <c r="BH626" s="202">
        <f>IF(N626="sníž. přenesená",J626,0)</f>
        <v>0</v>
      </c>
      <c r="BI626" s="202">
        <f>IF(N626="nulová",J626,0)</f>
        <v>0</v>
      </c>
      <c r="BJ626" s="22" t="s">
        <v>10</v>
      </c>
      <c r="BK626" s="202">
        <f>ROUND(I626*H626,0)</f>
        <v>0</v>
      </c>
      <c r="BL626" s="22" t="s">
        <v>346</v>
      </c>
      <c r="BM626" s="22" t="s">
        <v>1427</v>
      </c>
    </row>
    <row r="627" spans="2:65" s="11" customFormat="1" ht="13.5">
      <c r="B627" s="203"/>
      <c r="C627" s="204"/>
      <c r="D627" s="205" t="s">
        <v>171</v>
      </c>
      <c r="E627" s="206" t="s">
        <v>23</v>
      </c>
      <c r="F627" s="207" t="s">
        <v>1428</v>
      </c>
      <c r="G627" s="204"/>
      <c r="H627" s="208">
        <v>37</v>
      </c>
      <c r="I627" s="209"/>
      <c r="J627" s="204"/>
      <c r="K627" s="204"/>
      <c r="L627" s="210"/>
      <c r="M627" s="211"/>
      <c r="N627" s="212"/>
      <c r="O627" s="212"/>
      <c r="P627" s="212"/>
      <c r="Q627" s="212"/>
      <c r="R627" s="212"/>
      <c r="S627" s="212"/>
      <c r="T627" s="213"/>
      <c r="AT627" s="214" t="s">
        <v>171</v>
      </c>
      <c r="AU627" s="214" t="s">
        <v>84</v>
      </c>
      <c r="AV627" s="11" t="s">
        <v>84</v>
      </c>
      <c r="AW627" s="11" t="s">
        <v>37</v>
      </c>
      <c r="AX627" s="11" t="s">
        <v>75</v>
      </c>
      <c r="AY627" s="214" t="s">
        <v>162</v>
      </c>
    </row>
    <row r="628" spans="2:65" s="1" customFormat="1" ht="22.5" customHeight="1">
      <c r="B628" s="39"/>
      <c r="C628" s="191" t="s">
        <v>1429</v>
      </c>
      <c r="D628" s="191" t="s">
        <v>165</v>
      </c>
      <c r="E628" s="192" t="s">
        <v>1430</v>
      </c>
      <c r="F628" s="193" t="s">
        <v>1431</v>
      </c>
      <c r="G628" s="194" t="s">
        <v>633</v>
      </c>
      <c r="H628" s="195">
        <v>3</v>
      </c>
      <c r="I628" s="196"/>
      <c r="J628" s="197">
        <f>ROUND(I628*H628,0)</f>
        <v>0</v>
      </c>
      <c r="K628" s="193" t="s">
        <v>23</v>
      </c>
      <c r="L628" s="59"/>
      <c r="M628" s="198" t="s">
        <v>23</v>
      </c>
      <c r="N628" s="199" t="s">
        <v>46</v>
      </c>
      <c r="O628" s="40"/>
      <c r="P628" s="200">
        <f>O628*H628</f>
        <v>0</v>
      </c>
      <c r="Q628" s="200">
        <v>0</v>
      </c>
      <c r="R628" s="200">
        <f>Q628*H628</f>
        <v>0</v>
      </c>
      <c r="S628" s="200">
        <v>0</v>
      </c>
      <c r="T628" s="201">
        <f>S628*H628</f>
        <v>0</v>
      </c>
      <c r="AR628" s="22" t="s">
        <v>164</v>
      </c>
      <c r="AT628" s="22" t="s">
        <v>165</v>
      </c>
      <c r="AU628" s="22" t="s">
        <v>84</v>
      </c>
      <c r="AY628" s="22" t="s">
        <v>162</v>
      </c>
      <c r="BE628" s="202">
        <f>IF(N628="základní",J628,0)</f>
        <v>0</v>
      </c>
      <c r="BF628" s="202">
        <f>IF(N628="snížená",J628,0)</f>
        <v>0</v>
      </c>
      <c r="BG628" s="202">
        <f>IF(N628="zákl. přenesená",J628,0)</f>
        <v>0</v>
      </c>
      <c r="BH628" s="202">
        <f>IF(N628="sníž. přenesená",J628,0)</f>
        <v>0</v>
      </c>
      <c r="BI628" s="202">
        <f>IF(N628="nulová",J628,0)</f>
        <v>0</v>
      </c>
      <c r="BJ628" s="22" t="s">
        <v>10</v>
      </c>
      <c r="BK628" s="202">
        <f>ROUND(I628*H628,0)</f>
        <v>0</v>
      </c>
      <c r="BL628" s="22" t="s">
        <v>164</v>
      </c>
      <c r="BM628" s="22" t="s">
        <v>1432</v>
      </c>
    </row>
    <row r="629" spans="2:65" s="1" customFormat="1" ht="22.5" customHeight="1">
      <c r="B629" s="39"/>
      <c r="C629" s="191" t="s">
        <v>1433</v>
      </c>
      <c r="D629" s="191" t="s">
        <v>165</v>
      </c>
      <c r="E629" s="192" t="s">
        <v>1434</v>
      </c>
      <c r="F629" s="193" t="s">
        <v>1435</v>
      </c>
      <c r="G629" s="194" t="s">
        <v>633</v>
      </c>
      <c r="H629" s="195">
        <v>7</v>
      </c>
      <c r="I629" s="196"/>
      <c r="J629" s="197">
        <f>ROUND(I629*H629,0)</f>
        <v>0</v>
      </c>
      <c r="K629" s="193" t="s">
        <v>23</v>
      </c>
      <c r="L629" s="59"/>
      <c r="M629" s="198" t="s">
        <v>23</v>
      </c>
      <c r="N629" s="199" t="s">
        <v>46</v>
      </c>
      <c r="O629" s="40"/>
      <c r="P629" s="200">
        <f>O629*H629</f>
        <v>0</v>
      </c>
      <c r="Q629" s="200">
        <v>0</v>
      </c>
      <c r="R629" s="200">
        <f>Q629*H629</f>
        <v>0</v>
      </c>
      <c r="S629" s="200">
        <v>0</v>
      </c>
      <c r="T629" s="201">
        <f>S629*H629</f>
        <v>0</v>
      </c>
      <c r="AR629" s="22" t="s">
        <v>164</v>
      </c>
      <c r="AT629" s="22" t="s">
        <v>165</v>
      </c>
      <c r="AU629" s="22" t="s">
        <v>84</v>
      </c>
      <c r="AY629" s="22" t="s">
        <v>162</v>
      </c>
      <c r="BE629" s="202">
        <f>IF(N629="základní",J629,0)</f>
        <v>0</v>
      </c>
      <c r="BF629" s="202">
        <f>IF(N629="snížená",J629,0)</f>
        <v>0</v>
      </c>
      <c r="BG629" s="202">
        <f>IF(N629="zákl. přenesená",J629,0)</f>
        <v>0</v>
      </c>
      <c r="BH629" s="202">
        <f>IF(N629="sníž. přenesená",J629,0)</f>
        <v>0</v>
      </c>
      <c r="BI629" s="202">
        <f>IF(N629="nulová",J629,0)</f>
        <v>0</v>
      </c>
      <c r="BJ629" s="22" t="s">
        <v>10</v>
      </c>
      <c r="BK629" s="202">
        <f>ROUND(I629*H629,0)</f>
        <v>0</v>
      </c>
      <c r="BL629" s="22" t="s">
        <v>164</v>
      </c>
      <c r="BM629" s="22" t="s">
        <v>1436</v>
      </c>
    </row>
    <row r="630" spans="2:65" s="10" customFormat="1" ht="29.85" customHeight="1">
      <c r="B630" s="174"/>
      <c r="C630" s="175"/>
      <c r="D630" s="188" t="s">
        <v>74</v>
      </c>
      <c r="E630" s="189" t="s">
        <v>882</v>
      </c>
      <c r="F630" s="189" t="s">
        <v>1437</v>
      </c>
      <c r="G630" s="175"/>
      <c r="H630" s="175"/>
      <c r="I630" s="178"/>
      <c r="J630" s="190">
        <f>BK630</f>
        <v>0</v>
      </c>
      <c r="K630" s="175"/>
      <c r="L630" s="180"/>
      <c r="M630" s="181"/>
      <c r="N630" s="182"/>
      <c r="O630" s="182"/>
      <c r="P630" s="183">
        <f>SUM(P631:P719)</f>
        <v>0</v>
      </c>
      <c r="Q630" s="182"/>
      <c r="R630" s="183">
        <f>SUM(R631:R719)</f>
        <v>0</v>
      </c>
      <c r="S630" s="182"/>
      <c r="T630" s="184">
        <f>SUM(T631:T719)</f>
        <v>138.67791799999998</v>
      </c>
      <c r="AR630" s="185" t="s">
        <v>164</v>
      </c>
      <c r="AT630" s="186" t="s">
        <v>74</v>
      </c>
      <c r="AU630" s="186" t="s">
        <v>10</v>
      </c>
      <c r="AY630" s="185" t="s">
        <v>162</v>
      </c>
      <c r="BK630" s="187">
        <f>SUM(BK631:BK719)</f>
        <v>0</v>
      </c>
    </row>
    <row r="631" spans="2:65" s="1" customFormat="1" ht="22.5" customHeight="1">
      <c r="B631" s="39"/>
      <c r="C631" s="191" t="s">
        <v>1438</v>
      </c>
      <c r="D631" s="191" t="s">
        <v>165</v>
      </c>
      <c r="E631" s="192" t="s">
        <v>1439</v>
      </c>
      <c r="F631" s="193" t="s">
        <v>1440</v>
      </c>
      <c r="G631" s="194" t="s">
        <v>254</v>
      </c>
      <c r="H631" s="195">
        <v>26.530999999999999</v>
      </c>
      <c r="I631" s="196"/>
      <c r="J631" s="197">
        <f>ROUND(I631*H631,0)</f>
        <v>0</v>
      </c>
      <c r="K631" s="193" t="s">
        <v>169</v>
      </c>
      <c r="L631" s="59"/>
      <c r="M631" s="198" t="s">
        <v>23</v>
      </c>
      <c r="N631" s="199" t="s">
        <v>46</v>
      </c>
      <c r="O631" s="40"/>
      <c r="P631" s="200">
        <f>O631*H631</f>
        <v>0</v>
      </c>
      <c r="Q631" s="200">
        <v>0</v>
      </c>
      <c r="R631" s="200">
        <f>Q631*H631</f>
        <v>0</v>
      </c>
      <c r="S631" s="200">
        <v>0.13100000000000001</v>
      </c>
      <c r="T631" s="201">
        <f>S631*H631</f>
        <v>3.4755609999999999</v>
      </c>
      <c r="AR631" s="22" t="s">
        <v>164</v>
      </c>
      <c r="AT631" s="22" t="s">
        <v>165</v>
      </c>
      <c r="AU631" s="22" t="s">
        <v>84</v>
      </c>
      <c r="AY631" s="22" t="s">
        <v>162</v>
      </c>
      <c r="BE631" s="202">
        <f>IF(N631="základní",J631,0)</f>
        <v>0</v>
      </c>
      <c r="BF631" s="202">
        <f>IF(N631="snížená",J631,0)</f>
        <v>0</v>
      </c>
      <c r="BG631" s="202">
        <f>IF(N631="zákl. přenesená",J631,0)</f>
        <v>0</v>
      </c>
      <c r="BH631" s="202">
        <f>IF(N631="sníž. přenesená",J631,0)</f>
        <v>0</v>
      </c>
      <c r="BI631" s="202">
        <f>IF(N631="nulová",J631,0)</f>
        <v>0</v>
      </c>
      <c r="BJ631" s="22" t="s">
        <v>10</v>
      </c>
      <c r="BK631" s="202">
        <f>ROUND(I631*H631,0)</f>
        <v>0</v>
      </c>
      <c r="BL631" s="22" t="s">
        <v>164</v>
      </c>
      <c r="BM631" s="22" t="s">
        <v>1441</v>
      </c>
    </row>
    <row r="632" spans="2:65" s="11" customFormat="1" ht="13.5">
      <c r="B632" s="203"/>
      <c r="C632" s="204"/>
      <c r="D632" s="205" t="s">
        <v>171</v>
      </c>
      <c r="E632" s="206" t="s">
        <v>1442</v>
      </c>
      <c r="F632" s="207" t="s">
        <v>1443</v>
      </c>
      <c r="G632" s="204"/>
      <c r="H632" s="208">
        <v>26.530999999999999</v>
      </c>
      <c r="I632" s="209"/>
      <c r="J632" s="204"/>
      <c r="K632" s="204"/>
      <c r="L632" s="210"/>
      <c r="M632" s="211"/>
      <c r="N632" s="212"/>
      <c r="O632" s="212"/>
      <c r="P632" s="212"/>
      <c r="Q632" s="212"/>
      <c r="R632" s="212"/>
      <c r="S632" s="212"/>
      <c r="T632" s="213"/>
      <c r="AT632" s="214" t="s">
        <v>171</v>
      </c>
      <c r="AU632" s="214" t="s">
        <v>84</v>
      </c>
      <c r="AV632" s="11" t="s">
        <v>84</v>
      </c>
      <c r="AW632" s="11" t="s">
        <v>37</v>
      </c>
      <c r="AX632" s="11" t="s">
        <v>75</v>
      </c>
      <c r="AY632" s="214" t="s">
        <v>162</v>
      </c>
    </row>
    <row r="633" spans="2:65" s="1" customFormat="1" ht="22.5" customHeight="1">
      <c r="B633" s="39"/>
      <c r="C633" s="191" t="s">
        <v>1444</v>
      </c>
      <c r="D633" s="191" t="s">
        <v>165</v>
      </c>
      <c r="E633" s="192" t="s">
        <v>1445</v>
      </c>
      <c r="F633" s="193" t="s">
        <v>1446</v>
      </c>
      <c r="G633" s="194" t="s">
        <v>168</v>
      </c>
      <c r="H633" s="195">
        <v>15.065</v>
      </c>
      <c r="I633" s="196"/>
      <c r="J633" s="197">
        <f>ROUND(I633*H633,0)</f>
        <v>0</v>
      </c>
      <c r="K633" s="193" t="s">
        <v>169</v>
      </c>
      <c r="L633" s="59"/>
      <c r="M633" s="198" t="s">
        <v>23</v>
      </c>
      <c r="N633" s="199" t="s">
        <v>46</v>
      </c>
      <c r="O633" s="40"/>
      <c r="P633" s="200">
        <f>O633*H633</f>
        <v>0</v>
      </c>
      <c r="Q633" s="200">
        <v>0</v>
      </c>
      <c r="R633" s="200">
        <f>Q633*H633</f>
        <v>0</v>
      </c>
      <c r="S633" s="200">
        <v>1.8</v>
      </c>
      <c r="T633" s="201">
        <f>S633*H633</f>
        <v>27.117000000000001</v>
      </c>
      <c r="AR633" s="22" t="s">
        <v>164</v>
      </c>
      <c r="AT633" s="22" t="s">
        <v>165</v>
      </c>
      <c r="AU633" s="22" t="s">
        <v>84</v>
      </c>
      <c r="AY633" s="22" t="s">
        <v>162</v>
      </c>
      <c r="BE633" s="202">
        <f>IF(N633="základní",J633,0)</f>
        <v>0</v>
      </c>
      <c r="BF633" s="202">
        <f>IF(N633="snížená",J633,0)</f>
        <v>0</v>
      </c>
      <c r="BG633" s="202">
        <f>IF(N633="zákl. přenesená",J633,0)</f>
        <v>0</v>
      </c>
      <c r="BH633" s="202">
        <f>IF(N633="sníž. přenesená",J633,0)</f>
        <v>0</v>
      </c>
      <c r="BI633" s="202">
        <f>IF(N633="nulová",J633,0)</f>
        <v>0</v>
      </c>
      <c r="BJ633" s="22" t="s">
        <v>10</v>
      </c>
      <c r="BK633" s="202">
        <f>ROUND(I633*H633,0)</f>
        <v>0</v>
      </c>
      <c r="BL633" s="22" t="s">
        <v>164</v>
      </c>
      <c r="BM633" s="22" t="s">
        <v>1447</v>
      </c>
    </row>
    <row r="634" spans="2:65" s="11" customFormat="1" ht="13.5">
      <c r="B634" s="203"/>
      <c r="C634" s="204"/>
      <c r="D634" s="215" t="s">
        <v>171</v>
      </c>
      <c r="E634" s="216" t="s">
        <v>1448</v>
      </c>
      <c r="F634" s="217" t="s">
        <v>1449</v>
      </c>
      <c r="G634" s="204"/>
      <c r="H634" s="218">
        <v>1.89</v>
      </c>
      <c r="I634" s="209"/>
      <c r="J634" s="204"/>
      <c r="K634" s="204"/>
      <c r="L634" s="210"/>
      <c r="M634" s="211"/>
      <c r="N634" s="212"/>
      <c r="O634" s="212"/>
      <c r="P634" s="212"/>
      <c r="Q634" s="212"/>
      <c r="R634" s="212"/>
      <c r="S634" s="212"/>
      <c r="T634" s="213"/>
      <c r="AT634" s="214" t="s">
        <v>171</v>
      </c>
      <c r="AU634" s="214" t="s">
        <v>84</v>
      </c>
      <c r="AV634" s="11" t="s">
        <v>84</v>
      </c>
      <c r="AW634" s="11" t="s">
        <v>37</v>
      </c>
      <c r="AX634" s="11" t="s">
        <v>75</v>
      </c>
      <c r="AY634" s="214" t="s">
        <v>162</v>
      </c>
    </row>
    <row r="635" spans="2:65" s="11" customFormat="1" ht="13.5">
      <c r="B635" s="203"/>
      <c r="C635" s="204"/>
      <c r="D635" s="215" t="s">
        <v>171</v>
      </c>
      <c r="E635" s="216" t="s">
        <v>1450</v>
      </c>
      <c r="F635" s="217" t="s">
        <v>1451</v>
      </c>
      <c r="G635" s="204"/>
      <c r="H635" s="218">
        <v>4.68</v>
      </c>
      <c r="I635" s="209"/>
      <c r="J635" s="204"/>
      <c r="K635" s="204"/>
      <c r="L635" s="210"/>
      <c r="M635" s="211"/>
      <c r="N635" s="212"/>
      <c r="O635" s="212"/>
      <c r="P635" s="212"/>
      <c r="Q635" s="212"/>
      <c r="R635" s="212"/>
      <c r="S635" s="212"/>
      <c r="T635" s="213"/>
      <c r="AT635" s="214" t="s">
        <v>171</v>
      </c>
      <c r="AU635" s="214" t="s">
        <v>84</v>
      </c>
      <c r="AV635" s="11" t="s">
        <v>84</v>
      </c>
      <c r="AW635" s="11" t="s">
        <v>37</v>
      </c>
      <c r="AX635" s="11" t="s">
        <v>75</v>
      </c>
      <c r="AY635" s="214" t="s">
        <v>162</v>
      </c>
    </row>
    <row r="636" spans="2:65" s="11" customFormat="1" ht="13.5">
      <c r="B636" s="203"/>
      <c r="C636" s="204"/>
      <c r="D636" s="215" t="s">
        <v>171</v>
      </c>
      <c r="E636" s="216" t="s">
        <v>1452</v>
      </c>
      <c r="F636" s="217" t="s">
        <v>1453</v>
      </c>
      <c r="G636" s="204"/>
      <c r="H636" s="218">
        <v>5.67</v>
      </c>
      <c r="I636" s="209"/>
      <c r="J636" s="204"/>
      <c r="K636" s="204"/>
      <c r="L636" s="210"/>
      <c r="M636" s="211"/>
      <c r="N636" s="212"/>
      <c r="O636" s="212"/>
      <c r="P636" s="212"/>
      <c r="Q636" s="212"/>
      <c r="R636" s="212"/>
      <c r="S636" s="212"/>
      <c r="T636" s="213"/>
      <c r="AT636" s="214" t="s">
        <v>171</v>
      </c>
      <c r="AU636" s="214" t="s">
        <v>84</v>
      </c>
      <c r="AV636" s="11" t="s">
        <v>84</v>
      </c>
      <c r="AW636" s="11" t="s">
        <v>37</v>
      </c>
      <c r="AX636" s="11" t="s">
        <v>75</v>
      </c>
      <c r="AY636" s="214" t="s">
        <v>162</v>
      </c>
    </row>
    <row r="637" spans="2:65" s="11" customFormat="1" ht="13.5">
      <c r="B637" s="203"/>
      <c r="C637" s="204"/>
      <c r="D637" s="215" t="s">
        <v>171</v>
      </c>
      <c r="E637" s="216" t="s">
        <v>1454</v>
      </c>
      <c r="F637" s="217" t="s">
        <v>1455</v>
      </c>
      <c r="G637" s="204"/>
      <c r="H637" s="218">
        <v>0.26</v>
      </c>
      <c r="I637" s="209"/>
      <c r="J637" s="204"/>
      <c r="K637" s="204"/>
      <c r="L637" s="210"/>
      <c r="M637" s="211"/>
      <c r="N637" s="212"/>
      <c r="O637" s="212"/>
      <c r="P637" s="212"/>
      <c r="Q637" s="212"/>
      <c r="R637" s="212"/>
      <c r="S637" s="212"/>
      <c r="T637" s="213"/>
      <c r="AT637" s="214" t="s">
        <v>171</v>
      </c>
      <c r="AU637" s="214" t="s">
        <v>84</v>
      </c>
      <c r="AV637" s="11" t="s">
        <v>84</v>
      </c>
      <c r="AW637" s="11" t="s">
        <v>37</v>
      </c>
      <c r="AX637" s="11" t="s">
        <v>75</v>
      </c>
      <c r="AY637" s="214" t="s">
        <v>162</v>
      </c>
    </row>
    <row r="638" spans="2:65" s="11" customFormat="1" ht="13.5">
      <c r="B638" s="203"/>
      <c r="C638" s="204"/>
      <c r="D638" s="205" t="s">
        <v>171</v>
      </c>
      <c r="E638" s="206" t="s">
        <v>1456</v>
      </c>
      <c r="F638" s="207" t="s">
        <v>1457</v>
      </c>
      <c r="G638" s="204"/>
      <c r="H638" s="208">
        <v>2.5649999999999999</v>
      </c>
      <c r="I638" s="209"/>
      <c r="J638" s="204"/>
      <c r="K638" s="204"/>
      <c r="L638" s="210"/>
      <c r="M638" s="211"/>
      <c r="N638" s="212"/>
      <c r="O638" s="212"/>
      <c r="P638" s="212"/>
      <c r="Q638" s="212"/>
      <c r="R638" s="212"/>
      <c r="S638" s="212"/>
      <c r="T638" s="213"/>
      <c r="AT638" s="214" t="s">
        <v>171</v>
      </c>
      <c r="AU638" s="214" t="s">
        <v>84</v>
      </c>
      <c r="AV638" s="11" t="s">
        <v>84</v>
      </c>
      <c r="AW638" s="11" t="s">
        <v>37</v>
      </c>
      <c r="AX638" s="11" t="s">
        <v>75</v>
      </c>
      <c r="AY638" s="214" t="s">
        <v>162</v>
      </c>
    </row>
    <row r="639" spans="2:65" s="1" customFormat="1" ht="22.5" customHeight="1">
      <c r="B639" s="39"/>
      <c r="C639" s="191" t="s">
        <v>1458</v>
      </c>
      <c r="D639" s="191" t="s">
        <v>165</v>
      </c>
      <c r="E639" s="192" t="s">
        <v>1459</v>
      </c>
      <c r="F639" s="193" t="s">
        <v>1460</v>
      </c>
      <c r="G639" s="194" t="s">
        <v>168</v>
      </c>
      <c r="H639" s="195">
        <v>0.24299999999999999</v>
      </c>
      <c r="I639" s="196"/>
      <c r="J639" s="197">
        <f>ROUND(I639*H639,0)</f>
        <v>0</v>
      </c>
      <c r="K639" s="193" t="s">
        <v>169</v>
      </c>
      <c r="L639" s="59"/>
      <c r="M639" s="198" t="s">
        <v>23</v>
      </c>
      <c r="N639" s="199" t="s">
        <v>46</v>
      </c>
      <c r="O639" s="40"/>
      <c r="P639" s="200">
        <f>O639*H639</f>
        <v>0</v>
      </c>
      <c r="Q639" s="200">
        <v>0</v>
      </c>
      <c r="R639" s="200">
        <f>Q639*H639</f>
        <v>0</v>
      </c>
      <c r="S639" s="200">
        <v>1.5940000000000001</v>
      </c>
      <c r="T639" s="201">
        <f>S639*H639</f>
        <v>0.38734200000000002</v>
      </c>
      <c r="AR639" s="22" t="s">
        <v>164</v>
      </c>
      <c r="AT639" s="22" t="s">
        <v>165</v>
      </c>
      <c r="AU639" s="22" t="s">
        <v>84</v>
      </c>
      <c r="AY639" s="22" t="s">
        <v>162</v>
      </c>
      <c r="BE639" s="202">
        <f>IF(N639="základní",J639,0)</f>
        <v>0</v>
      </c>
      <c r="BF639" s="202">
        <f>IF(N639="snížená",J639,0)</f>
        <v>0</v>
      </c>
      <c r="BG639" s="202">
        <f>IF(N639="zákl. přenesená",J639,0)</f>
        <v>0</v>
      </c>
      <c r="BH639" s="202">
        <f>IF(N639="sníž. přenesená",J639,0)</f>
        <v>0</v>
      </c>
      <c r="BI639" s="202">
        <f>IF(N639="nulová",J639,0)</f>
        <v>0</v>
      </c>
      <c r="BJ639" s="22" t="s">
        <v>10</v>
      </c>
      <c r="BK639" s="202">
        <f>ROUND(I639*H639,0)</f>
        <v>0</v>
      </c>
      <c r="BL639" s="22" t="s">
        <v>164</v>
      </c>
      <c r="BM639" s="22" t="s">
        <v>1461</v>
      </c>
    </row>
    <row r="640" spans="2:65" s="11" customFormat="1" ht="13.5">
      <c r="B640" s="203"/>
      <c r="C640" s="204"/>
      <c r="D640" s="205" t="s">
        <v>171</v>
      </c>
      <c r="E640" s="206" t="s">
        <v>1462</v>
      </c>
      <c r="F640" s="207" t="s">
        <v>1463</v>
      </c>
      <c r="G640" s="204"/>
      <c r="H640" s="208">
        <v>0.24299999999999999</v>
      </c>
      <c r="I640" s="209"/>
      <c r="J640" s="204"/>
      <c r="K640" s="204"/>
      <c r="L640" s="210"/>
      <c r="M640" s="211"/>
      <c r="N640" s="212"/>
      <c r="O640" s="212"/>
      <c r="P640" s="212"/>
      <c r="Q640" s="212"/>
      <c r="R640" s="212"/>
      <c r="S640" s="212"/>
      <c r="T640" s="213"/>
      <c r="AT640" s="214" t="s">
        <v>171</v>
      </c>
      <c r="AU640" s="214" t="s">
        <v>84</v>
      </c>
      <c r="AV640" s="11" t="s">
        <v>84</v>
      </c>
      <c r="AW640" s="11" t="s">
        <v>37</v>
      </c>
      <c r="AX640" s="11" t="s">
        <v>75</v>
      </c>
      <c r="AY640" s="214" t="s">
        <v>162</v>
      </c>
    </row>
    <row r="641" spans="2:65" s="1" customFormat="1" ht="22.5" customHeight="1">
      <c r="B641" s="39"/>
      <c r="C641" s="191" t="s">
        <v>1464</v>
      </c>
      <c r="D641" s="191" t="s">
        <v>165</v>
      </c>
      <c r="E641" s="192" t="s">
        <v>1465</v>
      </c>
      <c r="F641" s="193" t="s">
        <v>1466</v>
      </c>
      <c r="G641" s="194" t="s">
        <v>168</v>
      </c>
      <c r="H641" s="195">
        <v>0.13500000000000001</v>
      </c>
      <c r="I641" s="196"/>
      <c r="J641" s="197">
        <f>ROUND(I641*H641,0)</f>
        <v>0</v>
      </c>
      <c r="K641" s="193" t="s">
        <v>169</v>
      </c>
      <c r="L641" s="59"/>
      <c r="M641" s="198" t="s">
        <v>23</v>
      </c>
      <c r="N641" s="199" t="s">
        <v>46</v>
      </c>
      <c r="O641" s="40"/>
      <c r="P641" s="200">
        <f>O641*H641</f>
        <v>0</v>
      </c>
      <c r="Q641" s="200">
        <v>0</v>
      </c>
      <c r="R641" s="200">
        <f>Q641*H641</f>
        <v>0</v>
      </c>
      <c r="S641" s="200">
        <v>2.2000000000000002</v>
      </c>
      <c r="T641" s="201">
        <f>S641*H641</f>
        <v>0.29700000000000004</v>
      </c>
      <c r="AR641" s="22" t="s">
        <v>164</v>
      </c>
      <c r="AT641" s="22" t="s">
        <v>165</v>
      </c>
      <c r="AU641" s="22" t="s">
        <v>84</v>
      </c>
      <c r="AY641" s="22" t="s">
        <v>162</v>
      </c>
      <c r="BE641" s="202">
        <f>IF(N641="základní",J641,0)</f>
        <v>0</v>
      </c>
      <c r="BF641" s="202">
        <f>IF(N641="snížená",J641,0)</f>
        <v>0</v>
      </c>
      <c r="BG641" s="202">
        <f>IF(N641="zákl. přenesená",J641,0)</f>
        <v>0</v>
      </c>
      <c r="BH641" s="202">
        <f>IF(N641="sníž. přenesená",J641,0)</f>
        <v>0</v>
      </c>
      <c r="BI641" s="202">
        <f>IF(N641="nulová",J641,0)</f>
        <v>0</v>
      </c>
      <c r="BJ641" s="22" t="s">
        <v>10</v>
      </c>
      <c r="BK641" s="202">
        <f>ROUND(I641*H641,0)</f>
        <v>0</v>
      </c>
      <c r="BL641" s="22" t="s">
        <v>164</v>
      </c>
      <c r="BM641" s="22" t="s">
        <v>1467</v>
      </c>
    </row>
    <row r="642" spans="2:65" s="11" customFormat="1" ht="13.5">
      <c r="B642" s="203"/>
      <c r="C642" s="204"/>
      <c r="D642" s="205" t="s">
        <v>171</v>
      </c>
      <c r="E642" s="206" t="s">
        <v>1468</v>
      </c>
      <c r="F642" s="207" t="s">
        <v>1469</v>
      </c>
      <c r="G642" s="204"/>
      <c r="H642" s="208">
        <v>0.13500000000000001</v>
      </c>
      <c r="I642" s="209"/>
      <c r="J642" s="204"/>
      <c r="K642" s="204"/>
      <c r="L642" s="210"/>
      <c r="M642" s="211"/>
      <c r="N642" s="212"/>
      <c r="O642" s="212"/>
      <c r="P642" s="212"/>
      <c r="Q642" s="212"/>
      <c r="R642" s="212"/>
      <c r="S642" s="212"/>
      <c r="T642" s="213"/>
      <c r="AT642" s="214" t="s">
        <v>171</v>
      </c>
      <c r="AU642" s="214" t="s">
        <v>84</v>
      </c>
      <c r="AV642" s="11" t="s">
        <v>84</v>
      </c>
      <c r="AW642" s="11" t="s">
        <v>37</v>
      </c>
      <c r="AX642" s="11" t="s">
        <v>75</v>
      </c>
      <c r="AY642" s="214" t="s">
        <v>162</v>
      </c>
    </row>
    <row r="643" spans="2:65" s="1" customFormat="1" ht="22.5" customHeight="1">
      <c r="B643" s="39"/>
      <c r="C643" s="191" t="s">
        <v>1470</v>
      </c>
      <c r="D643" s="191" t="s">
        <v>165</v>
      </c>
      <c r="E643" s="192" t="s">
        <v>1471</v>
      </c>
      <c r="F643" s="193" t="s">
        <v>1472</v>
      </c>
      <c r="G643" s="194" t="s">
        <v>254</v>
      </c>
      <c r="H643" s="195">
        <v>9.782</v>
      </c>
      <c r="I643" s="196"/>
      <c r="J643" s="197">
        <f>ROUND(I643*H643,0)</f>
        <v>0</v>
      </c>
      <c r="K643" s="193" t="s">
        <v>169</v>
      </c>
      <c r="L643" s="59"/>
      <c r="M643" s="198" t="s">
        <v>23</v>
      </c>
      <c r="N643" s="199" t="s">
        <v>46</v>
      </c>
      <c r="O643" s="40"/>
      <c r="P643" s="200">
        <f>O643*H643</f>
        <v>0</v>
      </c>
      <c r="Q643" s="200">
        <v>0</v>
      </c>
      <c r="R643" s="200">
        <f>Q643*H643</f>
        <v>0</v>
      </c>
      <c r="S643" s="200">
        <v>5.5E-2</v>
      </c>
      <c r="T643" s="201">
        <f>S643*H643</f>
        <v>0.53800999999999999</v>
      </c>
      <c r="AR643" s="22" t="s">
        <v>164</v>
      </c>
      <c r="AT643" s="22" t="s">
        <v>165</v>
      </c>
      <c r="AU643" s="22" t="s">
        <v>84</v>
      </c>
      <c r="AY643" s="22" t="s">
        <v>162</v>
      </c>
      <c r="BE643" s="202">
        <f>IF(N643="základní",J643,0)</f>
        <v>0</v>
      </c>
      <c r="BF643" s="202">
        <f>IF(N643="snížená",J643,0)</f>
        <v>0</v>
      </c>
      <c r="BG643" s="202">
        <f>IF(N643="zákl. přenesená",J643,0)</f>
        <v>0</v>
      </c>
      <c r="BH643" s="202">
        <f>IF(N643="sníž. přenesená",J643,0)</f>
        <v>0</v>
      </c>
      <c r="BI643" s="202">
        <f>IF(N643="nulová",J643,0)</f>
        <v>0</v>
      </c>
      <c r="BJ643" s="22" t="s">
        <v>10</v>
      </c>
      <c r="BK643" s="202">
        <f>ROUND(I643*H643,0)</f>
        <v>0</v>
      </c>
      <c r="BL643" s="22" t="s">
        <v>164</v>
      </c>
      <c r="BM643" s="22" t="s">
        <v>1473</v>
      </c>
    </row>
    <row r="644" spans="2:65" s="11" customFormat="1" ht="13.5">
      <c r="B644" s="203"/>
      <c r="C644" s="204"/>
      <c r="D644" s="215" t="s">
        <v>171</v>
      </c>
      <c r="E644" s="216" t="s">
        <v>1474</v>
      </c>
      <c r="F644" s="217" t="s">
        <v>1475</v>
      </c>
      <c r="G644" s="204"/>
      <c r="H644" s="218">
        <v>4.6379999999999999</v>
      </c>
      <c r="I644" s="209"/>
      <c r="J644" s="204"/>
      <c r="K644" s="204"/>
      <c r="L644" s="210"/>
      <c r="M644" s="211"/>
      <c r="N644" s="212"/>
      <c r="O644" s="212"/>
      <c r="P644" s="212"/>
      <c r="Q644" s="212"/>
      <c r="R644" s="212"/>
      <c r="S644" s="212"/>
      <c r="T644" s="213"/>
      <c r="AT644" s="214" t="s">
        <v>171</v>
      </c>
      <c r="AU644" s="214" t="s">
        <v>84</v>
      </c>
      <c r="AV644" s="11" t="s">
        <v>84</v>
      </c>
      <c r="AW644" s="11" t="s">
        <v>37</v>
      </c>
      <c r="AX644" s="11" t="s">
        <v>75</v>
      </c>
      <c r="AY644" s="214" t="s">
        <v>162</v>
      </c>
    </row>
    <row r="645" spans="2:65" s="11" customFormat="1" ht="13.5">
      <c r="B645" s="203"/>
      <c r="C645" s="204"/>
      <c r="D645" s="205" t="s">
        <v>171</v>
      </c>
      <c r="E645" s="206" t="s">
        <v>1476</v>
      </c>
      <c r="F645" s="207" t="s">
        <v>1477</v>
      </c>
      <c r="G645" s="204"/>
      <c r="H645" s="208">
        <v>5.1440000000000001</v>
      </c>
      <c r="I645" s="209"/>
      <c r="J645" s="204"/>
      <c r="K645" s="204"/>
      <c r="L645" s="210"/>
      <c r="M645" s="211"/>
      <c r="N645" s="212"/>
      <c r="O645" s="212"/>
      <c r="P645" s="212"/>
      <c r="Q645" s="212"/>
      <c r="R645" s="212"/>
      <c r="S645" s="212"/>
      <c r="T645" s="213"/>
      <c r="AT645" s="214" t="s">
        <v>171</v>
      </c>
      <c r="AU645" s="214" t="s">
        <v>84</v>
      </c>
      <c r="AV645" s="11" t="s">
        <v>84</v>
      </c>
      <c r="AW645" s="11" t="s">
        <v>37</v>
      </c>
      <c r="AX645" s="11" t="s">
        <v>75</v>
      </c>
      <c r="AY645" s="214" t="s">
        <v>162</v>
      </c>
    </row>
    <row r="646" spans="2:65" s="1" customFormat="1" ht="22.5" customHeight="1">
      <c r="B646" s="39"/>
      <c r="C646" s="191" t="s">
        <v>1478</v>
      </c>
      <c r="D646" s="191" t="s">
        <v>165</v>
      </c>
      <c r="E646" s="192" t="s">
        <v>1479</v>
      </c>
      <c r="F646" s="193" t="s">
        <v>1480</v>
      </c>
      <c r="G646" s="194" t="s">
        <v>168</v>
      </c>
      <c r="H646" s="195">
        <v>6.2009999999999996</v>
      </c>
      <c r="I646" s="196"/>
      <c r="J646" s="197">
        <f>ROUND(I646*H646,0)</f>
        <v>0</v>
      </c>
      <c r="K646" s="193" t="s">
        <v>169</v>
      </c>
      <c r="L646" s="59"/>
      <c r="M646" s="198" t="s">
        <v>23</v>
      </c>
      <c r="N646" s="199" t="s">
        <v>46</v>
      </c>
      <c r="O646" s="40"/>
      <c r="P646" s="200">
        <f>O646*H646</f>
        <v>0</v>
      </c>
      <c r="Q646" s="200">
        <v>0</v>
      </c>
      <c r="R646" s="200">
        <f>Q646*H646</f>
        <v>0</v>
      </c>
      <c r="S646" s="200">
        <v>2.1</v>
      </c>
      <c r="T646" s="201">
        <f>S646*H646</f>
        <v>13.0221</v>
      </c>
      <c r="AR646" s="22" t="s">
        <v>164</v>
      </c>
      <c r="AT646" s="22" t="s">
        <v>165</v>
      </c>
      <c r="AU646" s="22" t="s">
        <v>84</v>
      </c>
      <c r="AY646" s="22" t="s">
        <v>162</v>
      </c>
      <c r="BE646" s="202">
        <f>IF(N646="základní",J646,0)</f>
        <v>0</v>
      </c>
      <c r="BF646" s="202">
        <f>IF(N646="snížená",J646,0)</f>
        <v>0</v>
      </c>
      <c r="BG646" s="202">
        <f>IF(N646="zákl. přenesená",J646,0)</f>
        <v>0</v>
      </c>
      <c r="BH646" s="202">
        <f>IF(N646="sníž. přenesená",J646,0)</f>
        <v>0</v>
      </c>
      <c r="BI646" s="202">
        <f>IF(N646="nulová",J646,0)</f>
        <v>0</v>
      </c>
      <c r="BJ646" s="22" t="s">
        <v>10</v>
      </c>
      <c r="BK646" s="202">
        <f>ROUND(I646*H646,0)</f>
        <v>0</v>
      </c>
      <c r="BL646" s="22" t="s">
        <v>164</v>
      </c>
      <c r="BM646" s="22" t="s">
        <v>1481</v>
      </c>
    </row>
    <row r="647" spans="2:65" s="11" customFormat="1" ht="13.5">
      <c r="B647" s="203"/>
      <c r="C647" s="204"/>
      <c r="D647" s="205" t="s">
        <v>171</v>
      </c>
      <c r="E647" s="206" t="s">
        <v>1482</v>
      </c>
      <c r="F647" s="207" t="s">
        <v>1483</v>
      </c>
      <c r="G647" s="204"/>
      <c r="H647" s="208">
        <v>6.2009999999999996</v>
      </c>
      <c r="I647" s="209"/>
      <c r="J647" s="204"/>
      <c r="K647" s="204"/>
      <c r="L647" s="210"/>
      <c r="M647" s="211"/>
      <c r="N647" s="212"/>
      <c r="O647" s="212"/>
      <c r="P647" s="212"/>
      <c r="Q647" s="212"/>
      <c r="R647" s="212"/>
      <c r="S647" s="212"/>
      <c r="T647" s="213"/>
      <c r="AT647" s="214" t="s">
        <v>171</v>
      </c>
      <c r="AU647" s="214" t="s">
        <v>84</v>
      </c>
      <c r="AV647" s="11" t="s">
        <v>84</v>
      </c>
      <c r="AW647" s="11" t="s">
        <v>37</v>
      </c>
      <c r="AX647" s="11" t="s">
        <v>75</v>
      </c>
      <c r="AY647" s="214" t="s">
        <v>162</v>
      </c>
    </row>
    <row r="648" spans="2:65" s="1" customFormat="1" ht="22.5" customHeight="1">
      <c r="B648" s="39"/>
      <c r="C648" s="191" t="s">
        <v>1484</v>
      </c>
      <c r="D648" s="191" t="s">
        <v>165</v>
      </c>
      <c r="E648" s="192" t="s">
        <v>1485</v>
      </c>
      <c r="F648" s="193" t="s">
        <v>1486</v>
      </c>
      <c r="G648" s="194" t="s">
        <v>168</v>
      </c>
      <c r="H648" s="195">
        <v>15.47</v>
      </c>
      <c r="I648" s="196"/>
      <c r="J648" s="197">
        <f>ROUND(I648*H648,0)</f>
        <v>0</v>
      </c>
      <c r="K648" s="193" t="s">
        <v>169</v>
      </c>
      <c r="L648" s="59"/>
      <c r="M648" s="198" t="s">
        <v>23</v>
      </c>
      <c r="N648" s="199" t="s">
        <v>46</v>
      </c>
      <c r="O648" s="40"/>
      <c r="P648" s="200">
        <f>O648*H648</f>
        <v>0</v>
      </c>
      <c r="Q648" s="200">
        <v>0</v>
      </c>
      <c r="R648" s="200">
        <f>Q648*H648</f>
        <v>0</v>
      </c>
      <c r="S648" s="200">
        <v>1.7</v>
      </c>
      <c r="T648" s="201">
        <f>S648*H648</f>
        <v>26.298999999999999</v>
      </c>
      <c r="AR648" s="22" t="s">
        <v>164</v>
      </c>
      <c r="AT648" s="22" t="s">
        <v>165</v>
      </c>
      <c r="AU648" s="22" t="s">
        <v>84</v>
      </c>
      <c r="AY648" s="22" t="s">
        <v>162</v>
      </c>
      <c r="BE648" s="202">
        <f>IF(N648="základní",J648,0)</f>
        <v>0</v>
      </c>
      <c r="BF648" s="202">
        <f>IF(N648="snížená",J648,0)</f>
        <v>0</v>
      </c>
      <c r="BG648" s="202">
        <f>IF(N648="zákl. přenesená",J648,0)</f>
        <v>0</v>
      </c>
      <c r="BH648" s="202">
        <f>IF(N648="sníž. přenesená",J648,0)</f>
        <v>0</v>
      </c>
      <c r="BI648" s="202">
        <f>IF(N648="nulová",J648,0)</f>
        <v>0</v>
      </c>
      <c r="BJ648" s="22" t="s">
        <v>10</v>
      </c>
      <c r="BK648" s="202">
        <f>ROUND(I648*H648,0)</f>
        <v>0</v>
      </c>
      <c r="BL648" s="22" t="s">
        <v>164</v>
      </c>
      <c r="BM648" s="22" t="s">
        <v>1487</v>
      </c>
    </row>
    <row r="649" spans="2:65" s="11" customFormat="1" ht="13.5">
      <c r="B649" s="203"/>
      <c r="C649" s="204"/>
      <c r="D649" s="205" t="s">
        <v>171</v>
      </c>
      <c r="E649" s="206" t="s">
        <v>1488</v>
      </c>
      <c r="F649" s="207" t="s">
        <v>1489</v>
      </c>
      <c r="G649" s="204"/>
      <c r="H649" s="208">
        <v>15.47</v>
      </c>
      <c r="I649" s="209"/>
      <c r="J649" s="204"/>
      <c r="K649" s="204"/>
      <c r="L649" s="210"/>
      <c r="M649" s="211"/>
      <c r="N649" s="212"/>
      <c r="O649" s="212"/>
      <c r="P649" s="212"/>
      <c r="Q649" s="212"/>
      <c r="R649" s="212"/>
      <c r="S649" s="212"/>
      <c r="T649" s="213"/>
      <c r="AT649" s="214" t="s">
        <v>171</v>
      </c>
      <c r="AU649" s="214" t="s">
        <v>84</v>
      </c>
      <c r="AV649" s="11" t="s">
        <v>84</v>
      </c>
      <c r="AW649" s="11" t="s">
        <v>37</v>
      </c>
      <c r="AX649" s="11" t="s">
        <v>75</v>
      </c>
      <c r="AY649" s="214" t="s">
        <v>162</v>
      </c>
    </row>
    <row r="650" spans="2:65" s="1" customFormat="1" ht="22.5" customHeight="1">
      <c r="B650" s="39"/>
      <c r="C650" s="191" t="s">
        <v>1490</v>
      </c>
      <c r="D650" s="191" t="s">
        <v>165</v>
      </c>
      <c r="E650" s="192" t="s">
        <v>1491</v>
      </c>
      <c r="F650" s="193" t="s">
        <v>1492</v>
      </c>
      <c r="G650" s="194" t="s">
        <v>596</v>
      </c>
      <c r="H650" s="195">
        <v>16.2</v>
      </c>
      <c r="I650" s="196"/>
      <c r="J650" s="197">
        <f>ROUND(I650*H650,0)</f>
        <v>0</v>
      </c>
      <c r="K650" s="193" t="s">
        <v>169</v>
      </c>
      <c r="L650" s="59"/>
      <c r="M650" s="198" t="s">
        <v>23</v>
      </c>
      <c r="N650" s="199" t="s">
        <v>46</v>
      </c>
      <c r="O650" s="40"/>
      <c r="P650" s="200">
        <f>O650*H650</f>
        <v>0</v>
      </c>
      <c r="Q650" s="200">
        <v>0</v>
      </c>
      <c r="R650" s="200">
        <f>Q650*H650</f>
        <v>0</v>
      </c>
      <c r="S650" s="200">
        <v>7.0000000000000007E-2</v>
      </c>
      <c r="T650" s="201">
        <f>S650*H650</f>
        <v>1.1340000000000001</v>
      </c>
      <c r="AR650" s="22" t="s">
        <v>164</v>
      </c>
      <c r="AT650" s="22" t="s">
        <v>165</v>
      </c>
      <c r="AU650" s="22" t="s">
        <v>84</v>
      </c>
      <c r="AY650" s="22" t="s">
        <v>162</v>
      </c>
      <c r="BE650" s="202">
        <f>IF(N650="základní",J650,0)</f>
        <v>0</v>
      </c>
      <c r="BF650" s="202">
        <f>IF(N650="snížená",J650,0)</f>
        <v>0</v>
      </c>
      <c r="BG650" s="202">
        <f>IF(N650="zákl. přenesená",J650,0)</f>
        <v>0</v>
      </c>
      <c r="BH650" s="202">
        <f>IF(N650="sníž. přenesená",J650,0)</f>
        <v>0</v>
      </c>
      <c r="BI650" s="202">
        <f>IF(N650="nulová",J650,0)</f>
        <v>0</v>
      </c>
      <c r="BJ650" s="22" t="s">
        <v>10</v>
      </c>
      <c r="BK650" s="202">
        <f>ROUND(I650*H650,0)</f>
        <v>0</v>
      </c>
      <c r="BL650" s="22" t="s">
        <v>164</v>
      </c>
      <c r="BM650" s="22" t="s">
        <v>1493</v>
      </c>
    </row>
    <row r="651" spans="2:65" s="11" customFormat="1" ht="13.5">
      <c r="B651" s="203"/>
      <c r="C651" s="204"/>
      <c r="D651" s="205" t="s">
        <v>171</v>
      </c>
      <c r="E651" s="206" t="s">
        <v>1494</v>
      </c>
      <c r="F651" s="207" t="s">
        <v>1495</v>
      </c>
      <c r="G651" s="204"/>
      <c r="H651" s="208">
        <v>16.2</v>
      </c>
      <c r="I651" s="209"/>
      <c r="J651" s="204"/>
      <c r="K651" s="204"/>
      <c r="L651" s="210"/>
      <c r="M651" s="211"/>
      <c r="N651" s="212"/>
      <c r="O651" s="212"/>
      <c r="P651" s="212"/>
      <c r="Q651" s="212"/>
      <c r="R651" s="212"/>
      <c r="S651" s="212"/>
      <c r="T651" s="213"/>
      <c r="AT651" s="214" t="s">
        <v>171</v>
      </c>
      <c r="AU651" s="214" t="s">
        <v>84</v>
      </c>
      <c r="AV651" s="11" t="s">
        <v>84</v>
      </c>
      <c r="AW651" s="11" t="s">
        <v>37</v>
      </c>
      <c r="AX651" s="11" t="s">
        <v>75</v>
      </c>
      <c r="AY651" s="214" t="s">
        <v>162</v>
      </c>
    </row>
    <row r="652" spans="2:65" s="1" customFormat="1" ht="22.5" customHeight="1">
      <c r="B652" s="39"/>
      <c r="C652" s="191" t="s">
        <v>1496</v>
      </c>
      <c r="D652" s="191" t="s">
        <v>165</v>
      </c>
      <c r="E652" s="192" t="s">
        <v>1497</v>
      </c>
      <c r="F652" s="193" t="s">
        <v>1498</v>
      </c>
      <c r="G652" s="194" t="s">
        <v>168</v>
      </c>
      <c r="H652" s="195">
        <v>4.4290000000000003</v>
      </c>
      <c r="I652" s="196"/>
      <c r="J652" s="197">
        <f>ROUND(I652*H652,0)</f>
        <v>0</v>
      </c>
      <c r="K652" s="193" t="s">
        <v>169</v>
      </c>
      <c r="L652" s="59"/>
      <c r="M652" s="198" t="s">
        <v>23</v>
      </c>
      <c r="N652" s="199" t="s">
        <v>46</v>
      </c>
      <c r="O652" s="40"/>
      <c r="P652" s="200">
        <f>O652*H652</f>
        <v>0</v>
      </c>
      <c r="Q652" s="200">
        <v>0</v>
      </c>
      <c r="R652" s="200">
        <f>Q652*H652</f>
        <v>0</v>
      </c>
      <c r="S652" s="200">
        <v>1.6</v>
      </c>
      <c r="T652" s="201">
        <f>S652*H652</f>
        <v>7.0864000000000011</v>
      </c>
      <c r="AR652" s="22" t="s">
        <v>164</v>
      </c>
      <c r="AT652" s="22" t="s">
        <v>165</v>
      </c>
      <c r="AU652" s="22" t="s">
        <v>84</v>
      </c>
      <c r="AY652" s="22" t="s">
        <v>162</v>
      </c>
      <c r="BE652" s="202">
        <f>IF(N652="základní",J652,0)</f>
        <v>0</v>
      </c>
      <c r="BF652" s="202">
        <f>IF(N652="snížená",J652,0)</f>
        <v>0</v>
      </c>
      <c r="BG652" s="202">
        <f>IF(N652="zákl. přenesená",J652,0)</f>
        <v>0</v>
      </c>
      <c r="BH652" s="202">
        <f>IF(N652="sníž. přenesená",J652,0)</f>
        <v>0</v>
      </c>
      <c r="BI652" s="202">
        <f>IF(N652="nulová",J652,0)</f>
        <v>0</v>
      </c>
      <c r="BJ652" s="22" t="s">
        <v>10</v>
      </c>
      <c r="BK652" s="202">
        <f>ROUND(I652*H652,0)</f>
        <v>0</v>
      </c>
      <c r="BL652" s="22" t="s">
        <v>164</v>
      </c>
      <c r="BM652" s="22" t="s">
        <v>1499</v>
      </c>
    </row>
    <row r="653" spans="2:65" s="11" customFormat="1" ht="13.5">
      <c r="B653" s="203"/>
      <c r="C653" s="204"/>
      <c r="D653" s="205" t="s">
        <v>171</v>
      </c>
      <c r="E653" s="206" t="s">
        <v>1500</v>
      </c>
      <c r="F653" s="207" t="s">
        <v>1501</v>
      </c>
      <c r="G653" s="204"/>
      <c r="H653" s="208">
        <v>4.4290000000000003</v>
      </c>
      <c r="I653" s="209"/>
      <c r="J653" s="204"/>
      <c r="K653" s="204"/>
      <c r="L653" s="210"/>
      <c r="M653" s="211"/>
      <c r="N653" s="212"/>
      <c r="O653" s="212"/>
      <c r="P653" s="212"/>
      <c r="Q653" s="212"/>
      <c r="R653" s="212"/>
      <c r="S653" s="212"/>
      <c r="T653" s="213"/>
      <c r="AT653" s="214" t="s">
        <v>171</v>
      </c>
      <c r="AU653" s="214" t="s">
        <v>84</v>
      </c>
      <c r="AV653" s="11" t="s">
        <v>84</v>
      </c>
      <c r="AW653" s="11" t="s">
        <v>37</v>
      </c>
      <c r="AX653" s="11" t="s">
        <v>75</v>
      </c>
      <c r="AY653" s="214" t="s">
        <v>162</v>
      </c>
    </row>
    <row r="654" spans="2:65" s="1" customFormat="1" ht="31.5" customHeight="1">
      <c r="B654" s="39"/>
      <c r="C654" s="191" t="s">
        <v>1502</v>
      </c>
      <c r="D654" s="191" t="s">
        <v>165</v>
      </c>
      <c r="E654" s="192" t="s">
        <v>1503</v>
      </c>
      <c r="F654" s="193" t="s">
        <v>1504</v>
      </c>
      <c r="G654" s="194" t="s">
        <v>168</v>
      </c>
      <c r="H654" s="195">
        <v>5.6340000000000003</v>
      </c>
      <c r="I654" s="196"/>
      <c r="J654" s="197">
        <f>ROUND(I654*H654,0)</f>
        <v>0</v>
      </c>
      <c r="K654" s="193" t="s">
        <v>169</v>
      </c>
      <c r="L654" s="59"/>
      <c r="M654" s="198" t="s">
        <v>23</v>
      </c>
      <c r="N654" s="199" t="s">
        <v>46</v>
      </c>
      <c r="O654" s="40"/>
      <c r="P654" s="200">
        <f>O654*H654</f>
        <v>0</v>
      </c>
      <c r="Q654" s="200">
        <v>0</v>
      </c>
      <c r="R654" s="200">
        <f>Q654*H654</f>
        <v>0</v>
      </c>
      <c r="S654" s="200">
        <v>2.2000000000000002</v>
      </c>
      <c r="T654" s="201">
        <f>S654*H654</f>
        <v>12.394800000000002</v>
      </c>
      <c r="AR654" s="22" t="s">
        <v>164</v>
      </c>
      <c r="AT654" s="22" t="s">
        <v>165</v>
      </c>
      <c r="AU654" s="22" t="s">
        <v>84</v>
      </c>
      <c r="AY654" s="22" t="s">
        <v>162</v>
      </c>
      <c r="BE654" s="202">
        <f>IF(N654="základní",J654,0)</f>
        <v>0</v>
      </c>
      <c r="BF654" s="202">
        <f>IF(N654="snížená",J654,0)</f>
        <v>0</v>
      </c>
      <c r="BG654" s="202">
        <f>IF(N654="zákl. přenesená",J654,0)</f>
        <v>0</v>
      </c>
      <c r="BH654" s="202">
        <f>IF(N654="sníž. přenesená",J654,0)</f>
        <v>0</v>
      </c>
      <c r="BI654" s="202">
        <f>IF(N654="nulová",J654,0)</f>
        <v>0</v>
      </c>
      <c r="BJ654" s="22" t="s">
        <v>10</v>
      </c>
      <c r="BK654" s="202">
        <f>ROUND(I654*H654,0)</f>
        <v>0</v>
      </c>
      <c r="BL654" s="22" t="s">
        <v>164</v>
      </c>
      <c r="BM654" s="22" t="s">
        <v>1505</v>
      </c>
    </row>
    <row r="655" spans="2:65" s="11" customFormat="1" ht="13.5">
      <c r="B655" s="203"/>
      <c r="C655" s="204"/>
      <c r="D655" s="215" t="s">
        <v>171</v>
      </c>
      <c r="E655" s="216" t="s">
        <v>1506</v>
      </c>
      <c r="F655" s="217" t="s">
        <v>1507</v>
      </c>
      <c r="G655" s="204"/>
      <c r="H655" s="218">
        <v>0.75600000000000001</v>
      </c>
      <c r="I655" s="209"/>
      <c r="J655" s="204"/>
      <c r="K655" s="204"/>
      <c r="L655" s="210"/>
      <c r="M655" s="211"/>
      <c r="N655" s="212"/>
      <c r="O655" s="212"/>
      <c r="P655" s="212"/>
      <c r="Q655" s="212"/>
      <c r="R655" s="212"/>
      <c r="S655" s="212"/>
      <c r="T655" s="213"/>
      <c r="AT655" s="214" t="s">
        <v>171</v>
      </c>
      <c r="AU655" s="214" t="s">
        <v>84</v>
      </c>
      <c r="AV655" s="11" t="s">
        <v>84</v>
      </c>
      <c r="AW655" s="11" t="s">
        <v>37</v>
      </c>
      <c r="AX655" s="11" t="s">
        <v>75</v>
      </c>
      <c r="AY655" s="214" t="s">
        <v>162</v>
      </c>
    </row>
    <row r="656" spans="2:65" s="11" customFormat="1" ht="13.5">
      <c r="B656" s="203"/>
      <c r="C656" s="204"/>
      <c r="D656" s="215" t="s">
        <v>171</v>
      </c>
      <c r="E656" s="216" t="s">
        <v>1508</v>
      </c>
      <c r="F656" s="217" t="s">
        <v>1509</v>
      </c>
      <c r="G656" s="204"/>
      <c r="H656" s="218">
        <v>0.97899999999999998</v>
      </c>
      <c r="I656" s="209"/>
      <c r="J656" s="204"/>
      <c r="K656" s="204"/>
      <c r="L656" s="210"/>
      <c r="M656" s="211"/>
      <c r="N656" s="212"/>
      <c r="O656" s="212"/>
      <c r="P656" s="212"/>
      <c r="Q656" s="212"/>
      <c r="R656" s="212"/>
      <c r="S656" s="212"/>
      <c r="T656" s="213"/>
      <c r="AT656" s="214" t="s">
        <v>171</v>
      </c>
      <c r="AU656" s="214" t="s">
        <v>84</v>
      </c>
      <c r="AV656" s="11" t="s">
        <v>84</v>
      </c>
      <c r="AW656" s="11" t="s">
        <v>37</v>
      </c>
      <c r="AX656" s="11" t="s">
        <v>75</v>
      </c>
      <c r="AY656" s="214" t="s">
        <v>162</v>
      </c>
    </row>
    <row r="657" spans="2:65" s="11" customFormat="1" ht="13.5">
      <c r="B657" s="203"/>
      <c r="C657" s="204"/>
      <c r="D657" s="215" t="s">
        <v>171</v>
      </c>
      <c r="E657" s="216" t="s">
        <v>1510</v>
      </c>
      <c r="F657" s="217" t="s">
        <v>1511</v>
      </c>
      <c r="G657" s="204"/>
      <c r="H657" s="218">
        <v>1.52</v>
      </c>
      <c r="I657" s="209"/>
      <c r="J657" s="204"/>
      <c r="K657" s="204"/>
      <c r="L657" s="210"/>
      <c r="M657" s="211"/>
      <c r="N657" s="212"/>
      <c r="O657" s="212"/>
      <c r="P657" s="212"/>
      <c r="Q657" s="212"/>
      <c r="R657" s="212"/>
      <c r="S657" s="212"/>
      <c r="T657" s="213"/>
      <c r="AT657" s="214" t="s">
        <v>171</v>
      </c>
      <c r="AU657" s="214" t="s">
        <v>84</v>
      </c>
      <c r="AV657" s="11" t="s">
        <v>84</v>
      </c>
      <c r="AW657" s="11" t="s">
        <v>37</v>
      </c>
      <c r="AX657" s="11" t="s">
        <v>75</v>
      </c>
      <c r="AY657" s="214" t="s">
        <v>162</v>
      </c>
    </row>
    <row r="658" spans="2:65" s="11" customFormat="1" ht="13.5">
      <c r="B658" s="203"/>
      <c r="C658" s="204"/>
      <c r="D658" s="215" t="s">
        <v>171</v>
      </c>
      <c r="E658" s="216" t="s">
        <v>1512</v>
      </c>
      <c r="F658" s="217" t="s">
        <v>1513</v>
      </c>
      <c r="G658" s="204"/>
      <c r="H658" s="218">
        <v>0.36</v>
      </c>
      <c r="I658" s="209"/>
      <c r="J658" s="204"/>
      <c r="K658" s="204"/>
      <c r="L658" s="210"/>
      <c r="M658" s="211"/>
      <c r="N658" s="212"/>
      <c r="O658" s="212"/>
      <c r="P658" s="212"/>
      <c r="Q658" s="212"/>
      <c r="R658" s="212"/>
      <c r="S658" s="212"/>
      <c r="T658" s="213"/>
      <c r="AT658" s="214" t="s">
        <v>171</v>
      </c>
      <c r="AU658" s="214" t="s">
        <v>84</v>
      </c>
      <c r="AV658" s="11" t="s">
        <v>84</v>
      </c>
      <c r="AW658" s="11" t="s">
        <v>37</v>
      </c>
      <c r="AX658" s="11" t="s">
        <v>75</v>
      </c>
      <c r="AY658" s="214" t="s">
        <v>162</v>
      </c>
    </row>
    <row r="659" spans="2:65" s="11" customFormat="1" ht="13.5">
      <c r="B659" s="203"/>
      <c r="C659" s="204"/>
      <c r="D659" s="215" t="s">
        <v>171</v>
      </c>
      <c r="E659" s="216" t="s">
        <v>1514</v>
      </c>
      <c r="F659" s="217" t="s">
        <v>1515</v>
      </c>
      <c r="G659" s="204"/>
      <c r="H659" s="218">
        <v>0.69</v>
      </c>
      <c r="I659" s="209"/>
      <c r="J659" s="204"/>
      <c r="K659" s="204"/>
      <c r="L659" s="210"/>
      <c r="M659" s="211"/>
      <c r="N659" s="212"/>
      <c r="O659" s="212"/>
      <c r="P659" s="212"/>
      <c r="Q659" s="212"/>
      <c r="R659" s="212"/>
      <c r="S659" s="212"/>
      <c r="T659" s="213"/>
      <c r="AT659" s="214" t="s">
        <v>171</v>
      </c>
      <c r="AU659" s="214" t="s">
        <v>84</v>
      </c>
      <c r="AV659" s="11" t="s">
        <v>84</v>
      </c>
      <c r="AW659" s="11" t="s">
        <v>37</v>
      </c>
      <c r="AX659" s="11" t="s">
        <v>75</v>
      </c>
      <c r="AY659" s="214" t="s">
        <v>162</v>
      </c>
    </row>
    <row r="660" spans="2:65" s="11" customFormat="1" ht="13.5">
      <c r="B660" s="203"/>
      <c r="C660" s="204"/>
      <c r="D660" s="205" t="s">
        <v>171</v>
      </c>
      <c r="E660" s="206" t="s">
        <v>1516</v>
      </c>
      <c r="F660" s="207" t="s">
        <v>1517</v>
      </c>
      <c r="G660" s="204"/>
      <c r="H660" s="208">
        <v>1.329</v>
      </c>
      <c r="I660" s="209"/>
      <c r="J660" s="204"/>
      <c r="K660" s="204"/>
      <c r="L660" s="210"/>
      <c r="M660" s="211"/>
      <c r="N660" s="212"/>
      <c r="O660" s="212"/>
      <c r="P660" s="212"/>
      <c r="Q660" s="212"/>
      <c r="R660" s="212"/>
      <c r="S660" s="212"/>
      <c r="T660" s="213"/>
      <c r="AT660" s="214" t="s">
        <v>171</v>
      </c>
      <c r="AU660" s="214" t="s">
        <v>84</v>
      </c>
      <c r="AV660" s="11" t="s">
        <v>84</v>
      </c>
      <c r="AW660" s="11" t="s">
        <v>37</v>
      </c>
      <c r="AX660" s="11" t="s">
        <v>75</v>
      </c>
      <c r="AY660" s="214" t="s">
        <v>162</v>
      </c>
    </row>
    <row r="661" spans="2:65" s="1" customFormat="1" ht="31.5" customHeight="1">
      <c r="B661" s="39"/>
      <c r="C661" s="191" t="s">
        <v>1518</v>
      </c>
      <c r="D661" s="191" t="s">
        <v>165</v>
      </c>
      <c r="E661" s="192" t="s">
        <v>1519</v>
      </c>
      <c r="F661" s="193" t="s">
        <v>1520</v>
      </c>
      <c r="G661" s="194" t="s">
        <v>168</v>
      </c>
      <c r="H661" s="195">
        <v>3.3119999999999998</v>
      </c>
      <c r="I661" s="196"/>
      <c r="J661" s="197">
        <f>ROUND(I661*H661,0)</f>
        <v>0</v>
      </c>
      <c r="K661" s="193" t="s">
        <v>169</v>
      </c>
      <c r="L661" s="59"/>
      <c r="M661" s="198" t="s">
        <v>23</v>
      </c>
      <c r="N661" s="199" t="s">
        <v>46</v>
      </c>
      <c r="O661" s="40"/>
      <c r="P661" s="200">
        <f>O661*H661</f>
        <v>0</v>
      </c>
      <c r="Q661" s="200">
        <v>0</v>
      </c>
      <c r="R661" s="200">
        <f>Q661*H661</f>
        <v>0</v>
      </c>
      <c r="S661" s="200">
        <v>2.2000000000000002</v>
      </c>
      <c r="T661" s="201">
        <f>S661*H661</f>
        <v>7.2864000000000004</v>
      </c>
      <c r="AR661" s="22" t="s">
        <v>164</v>
      </c>
      <c r="AT661" s="22" t="s">
        <v>165</v>
      </c>
      <c r="AU661" s="22" t="s">
        <v>84</v>
      </c>
      <c r="AY661" s="22" t="s">
        <v>162</v>
      </c>
      <c r="BE661" s="202">
        <f>IF(N661="základní",J661,0)</f>
        <v>0</v>
      </c>
      <c r="BF661" s="202">
        <f>IF(N661="snížená",J661,0)</f>
        <v>0</v>
      </c>
      <c r="BG661" s="202">
        <f>IF(N661="zákl. přenesená",J661,0)</f>
        <v>0</v>
      </c>
      <c r="BH661" s="202">
        <f>IF(N661="sníž. přenesená",J661,0)</f>
        <v>0</v>
      </c>
      <c r="BI661" s="202">
        <f>IF(N661="nulová",J661,0)</f>
        <v>0</v>
      </c>
      <c r="BJ661" s="22" t="s">
        <v>10</v>
      </c>
      <c r="BK661" s="202">
        <f>ROUND(I661*H661,0)</f>
        <v>0</v>
      </c>
      <c r="BL661" s="22" t="s">
        <v>164</v>
      </c>
      <c r="BM661" s="22" t="s">
        <v>1521</v>
      </c>
    </row>
    <row r="662" spans="2:65" s="11" customFormat="1" ht="13.5">
      <c r="B662" s="203"/>
      <c r="C662" s="204"/>
      <c r="D662" s="205" t="s">
        <v>171</v>
      </c>
      <c r="E662" s="206" t="s">
        <v>1522</v>
      </c>
      <c r="F662" s="207" t="s">
        <v>1523</v>
      </c>
      <c r="G662" s="204"/>
      <c r="H662" s="208">
        <v>3.3119999999999998</v>
      </c>
      <c r="I662" s="209"/>
      <c r="J662" s="204"/>
      <c r="K662" s="204"/>
      <c r="L662" s="210"/>
      <c r="M662" s="211"/>
      <c r="N662" s="212"/>
      <c r="O662" s="212"/>
      <c r="P662" s="212"/>
      <c r="Q662" s="212"/>
      <c r="R662" s="212"/>
      <c r="S662" s="212"/>
      <c r="T662" s="213"/>
      <c r="AT662" s="214" t="s">
        <v>171</v>
      </c>
      <c r="AU662" s="214" t="s">
        <v>84</v>
      </c>
      <c r="AV662" s="11" t="s">
        <v>84</v>
      </c>
      <c r="AW662" s="11" t="s">
        <v>37</v>
      </c>
      <c r="AX662" s="11" t="s">
        <v>75</v>
      </c>
      <c r="AY662" s="214" t="s">
        <v>162</v>
      </c>
    </row>
    <row r="663" spans="2:65" s="1" customFormat="1" ht="22.5" customHeight="1">
      <c r="B663" s="39"/>
      <c r="C663" s="191" t="s">
        <v>1524</v>
      </c>
      <c r="D663" s="191" t="s">
        <v>165</v>
      </c>
      <c r="E663" s="192" t="s">
        <v>1525</v>
      </c>
      <c r="F663" s="193" t="s">
        <v>1526</v>
      </c>
      <c r="G663" s="194" t="s">
        <v>254</v>
      </c>
      <c r="H663" s="195">
        <v>50.56</v>
      </c>
      <c r="I663" s="196"/>
      <c r="J663" s="197">
        <f>ROUND(I663*H663,0)</f>
        <v>0</v>
      </c>
      <c r="K663" s="193" t="s">
        <v>169</v>
      </c>
      <c r="L663" s="59"/>
      <c r="M663" s="198" t="s">
        <v>23</v>
      </c>
      <c r="N663" s="199" t="s">
        <v>46</v>
      </c>
      <c r="O663" s="40"/>
      <c r="P663" s="200">
        <f>O663*H663</f>
        <v>0</v>
      </c>
      <c r="Q663" s="200">
        <v>0</v>
      </c>
      <c r="R663" s="200">
        <f>Q663*H663</f>
        <v>0</v>
      </c>
      <c r="S663" s="200">
        <v>0</v>
      </c>
      <c r="T663" s="201">
        <f>S663*H663</f>
        <v>0</v>
      </c>
      <c r="AR663" s="22" t="s">
        <v>164</v>
      </c>
      <c r="AT663" s="22" t="s">
        <v>165</v>
      </c>
      <c r="AU663" s="22" t="s">
        <v>84</v>
      </c>
      <c r="AY663" s="22" t="s">
        <v>162</v>
      </c>
      <c r="BE663" s="202">
        <f>IF(N663="základní",J663,0)</f>
        <v>0</v>
      </c>
      <c r="BF663" s="202">
        <f>IF(N663="snížená",J663,0)</f>
        <v>0</v>
      </c>
      <c r="BG663" s="202">
        <f>IF(N663="zákl. přenesená",J663,0)</f>
        <v>0</v>
      </c>
      <c r="BH663" s="202">
        <f>IF(N663="sníž. přenesená",J663,0)</f>
        <v>0</v>
      </c>
      <c r="BI663" s="202">
        <f>IF(N663="nulová",J663,0)</f>
        <v>0</v>
      </c>
      <c r="BJ663" s="22" t="s">
        <v>10</v>
      </c>
      <c r="BK663" s="202">
        <f>ROUND(I663*H663,0)</f>
        <v>0</v>
      </c>
      <c r="BL663" s="22" t="s">
        <v>164</v>
      </c>
      <c r="BM663" s="22" t="s">
        <v>1527</v>
      </c>
    </row>
    <row r="664" spans="2:65" s="11" customFormat="1" ht="13.5">
      <c r="B664" s="203"/>
      <c r="C664" s="204"/>
      <c r="D664" s="215" t="s">
        <v>171</v>
      </c>
      <c r="E664" s="216" t="s">
        <v>1528</v>
      </c>
      <c r="F664" s="217" t="s">
        <v>1529</v>
      </c>
      <c r="G664" s="204"/>
      <c r="H664" s="218">
        <v>28.45</v>
      </c>
      <c r="I664" s="209"/>
      <c r="J664" s="204"/>
      <c r="K664" s="204"/>
      <c r="L664" s="210"/>
      <c r="M664" s="211"/>
      <c r="N664" s="212"/>
      <c r="O664" s="212"/>
      <c r="P664" s="212"/>
      <c r="Q664" s="212"/>
      <c r="R664" s="212"/>
      <c r="S664" s="212"/>
      <c r="T664" s="213"/>
      <c r="AT664" s="214" t="s">
        <v>171</v>
      </c>
      <c r="AU664" s="214" t="s">
        <v>84</v>
      </c>
      <c r="AV664" s="11" t="s">
        <v>84</v>
      </c>
      <c r="AW664" s="11" t="s">
        <v>37</v>
      </c>
      <c r="AX664" s="11" t="s">
        <v>75</v>
      </c>
      <c r="AY664" s="214" t="s">
        <v>162</v>
      </c>
    </row>
    <row r="665" spans="2:65" s="11" customFormat="1" ht="13.5">
      <c r="B665" s="203"/>
      <c r="C665" s="204"/>
      <c r="D665" s="215" t="s">
        <v>171</v>
      </c>
      <c r="E665" s="216" t="s">
        <v>1530</v>
      </c>
      <c r="F665" s="217" t="s">
        <v>1531</v>
      </c>
      <c r="G665" s="204"/>
      <c r="H665" s="218">
        <v>14.02</v>
      </c>
      <c r="I665" s="209"/>
      <c r="J665" s="204"/>
      <c r="K665" s="204"/>
      <c r="L665" s="210"/>
      <c r="M665" s="211"/>
      <c r="N665" s="212"/>
      <c r="O665" s="212"/>
      <c r="P665" s="212"/>
      <c r="Q665" s="212"/>
      <c r="R665" s="212"/>
      <c r="S665" s="212"/>
      <c r="T665" s="213"/>
      <c r="AT665" s="214" t="s">
        <v>171</v>
      </c>
      <c r="AU665" s="214" t="s">
        <v>84</v>
      </c>
      <c r="AV665" s="11" t="s">
        <v>84</v>
      </c>
      <c r="AW665" s="11" t="s">
        <v>37</v>
      </c>
      <c r="AX665" s="11" t="s">
        <v>75</v>
      </c>
      <c r="AY665" s="214" t="s">
        <v>162</v>
      </c>
    </row>
    <row r="666" spans="2:65" s="11" customFormat="1" ht="13.5">
      <c r="B666" s="203"/>
      <c r="C666" s="204"/>
      <c r="D666" s="205" t="s">
        <v>171</v>
      </c>
      <c r="E666" s="206" t="s">
        <v>1532</v>
      </c>
      <c r="F666" s="207" t="s">
        <v>1533</v>
      </c>
      <c r="G666" s="204"/>
      <c r="H666" s="208">
        <v>8.09</v>
      </c>
      <c r="I666" s="209"/>
      <c r="J666" s="204"/>
      <c r="K666" s="204"/>
      <c r="L666" s="210"/>
      <c r="M666" s="211"/>
      <c r="N666" s="212"/>
      <c r="O666" s="212"/>
      <c r="P666" s="212"/>
      <c r="Q666" s="212"/>
      <c r="R666" s="212"/>
      <c r="S666" s="212"/>
      <c r="T666" s="213"/>
      <c r="AT666" s="214" t="s">
        <v>171</v>
      </c>
      <c r="AU666" s="214" t="s">
        <v>84</v>
      </c>
      <c r="AV666" s="11" t="s">
        <v>84</v>
      </c>
      <c r="AW666" s="11" t="s">
        <v>37</v>
      </c>
      <c r="AX666" s="11" t="s">
        <v>75</v>
      </c>
      <c r="AY666" s="214" t="s">
        <v>162</v>
      </c>
    </row>
    <row r="667" spans="2:65" s="1" customFormat="1" ht="22.5" customHeight="1">
      <c r="B667" s="39"/>
      <c r="C667" s="191" t="s">
        <v>1534</v>
      </c>
      <c r="D667" s="191" t="s">
        <v>165</v>
      </c>
      <c r="E667" s="192" t="s">
        <v>1535</v>
      </c>
      <c r="F667" s="193" t="s">
        <v>1536</v>
      </c>
      <c r="G667" s="194" t="s">
        <v>254</v>
      </c>
      <c r="H667" s="195">
        <v>50.56</v>
      </c>
      <c r="I667" s="196"/>
      <c r="J667" s="197">
        <f>ROUND(I667*H667,0)</f>
        <v>0</v>
      </c>
      <c r="K667" s="193" t="s">
        <v>169</v>
      </c>
      <c r="L667" s="59"/>
      <c r="M667" s="198" t="s">
        <v>23</v>
      </c>
      <c r="N667" s="199" t="s">
        <v>46</v>
      </c>
      <c r="O667" s="40"/>
      <c r="P667" s="200">
        <f>O667*H667</f>
        <v>0</v>
      </c>
      <c r="Q667" s="200">
        <v>0</v>
      </c>
      <c r="R667" s="200">
        <f>Q667*H667</f>
        <v>0</v>
      </c>
      <c r="S667" s="200">
        <v>3.5000000000000003E-2</v>
      </c>
      <c r="T667" s="201">
        <f>S667*H667</f>
        <v>1.7696000000000003</v>
      </c>
      <c r="AR667" s="22" t="s">
        <v>164</v>
      </c>
      <c r="AT667" s="22" t="s">
        <v>165</v>
      </c>
      <c r="AU667" s="22" t="s">
        <v>84</v>
      </c>
      <c r="AY667" s="22" t="s">
        <v>162</v>
      </c>
      <c r="BE667" s="202">
        <f>IF(N667="základní",J667,0)</f>
        <v>0</v>
      </c>
      <c r="BF667" s="202">
        <f>IF(N667="snížená",J667,0)</f>
        <v>0</v>
      </c>
      <c r="BG667" s="202">
        <f>IF(N667="zákl. přenesená",J667,0)</f>
        <v>0</v>
      </c>
      <c r="BH667" s="202">
        <f>IF(N667="sníž. přenesená",J667,0)</f>
        <v>0</v>
      </c>
      <c r="BI667" s="202">
        <f>IF(N667="nulová",J667,0)</f>
        <v>0</v>
      </c>
      <c r="BJ667" s="22" t="s">
        <v>10</v>
      </c>
      <c r="BK667" s="202">
        <f>ROUND(I667*H667,0)</f>
        <v>0</v>
      </c>
      <c r="BL667" s="22" t="s">
        <v>164</v>
      </c>
      <c r="BM667" s="22" t="s">
        <v>1537</v>
      </c>
    </row>
    <row r="668" spans="2:65" s="11" customFormat="1" ht="13.5">
      <c r="B668" s="203"/>
      <c r="C668" s="204"/>
      <c r="D668" s="215" t="s">
        <v>171</v>
      </c>
      <c r="E668" s="216" t="s">
        <v>1538</v>
      </c>
      <c r="F668" s="217" t="s">
        <v>1529</v>
      </c>
      <c r="G668" s="204"/>
      <c r="H668" s="218">
        <v>28.45</v>
      </c>
      <c r="I668" s="209"/>
      <c r="J668" s="204"/>
      <c r="K668" s="204"/>
      <c r="L668" s="210"/>
      <c r="M668" s="211"/>
      <c r="N668" s="212"/>
      <c r="O668" s="212"/>
      <c r="P668" s="212"/>
      <c r="Q668" s="212"/>
      <c r="R668" s="212"/>
      <c r="S668" s="212"/>
      <c r="T668" s="213"/>
      <c r="AT668" s="214" t="s">
        <v>171</v>
      </c>
      <c r="AU668" s="214" t="s">
        <v>84</v>
      </c>
      <c r="AV668" s="11" t="s">
        <v>84</v>
      </c>
      <c r="AW668" s="11" t="s">
        <v>37</v>
      </c>
      <c r="AX668" s="11" t="s">
        <v>75</v>
      </c>
      <c r="AY668" s="214" t="s">
        <v>162</v>
      </c>
    </row>
    <row r="669" spans="2:65" s="11" customFormat="1" ht="13.5">
      <c r="B669" s="203"/>
      <c r="C669" s="204"/>
      <c r="D669" s="215" t="s">
        <v>171</v>
      </c>
      <c r="E669" s="216" t="s">
        <v>1539</v>
      </c>
      <c r="F669" s="217" t="s">
        <v>1531</v>
      </c>
      <c r="G669" s="204"/>
      <c r="H669" s="218">
        <v>14.02</v>
      </c>
      <c r="I669" s="209"/>
      <c r="J669" s="204"/>
      <c r="K669" s="204"/>
      <c r="L669" s="210"/>
      <c r="M669" s="211"/>
      <c r="N669" s="212"/>
      <c r="O669" s="212"/>
      <c r="P669" s="212"/>
      <c r="Q669" s="212"/>
      <c r="R669" s="212"/>
      <c r="S669" s="212"/>
      <c r="T669" s="213"/>
      <c r="AT669" s="214" t="s">
        <v>171</v>
      </c>
      <c r="AU669" s="214" t="s">
        <v>84</v>
      </c>
      <c r="AV669" s="11" t="s">
        <v>84</v>
      </c>
      <c r="AW669" s="11" t="s">
        <v>37</v>
      </c>
      <c r="AX669" s="11" t="s">
        <v>75</v>
      </c>
      <c r="AY669" s="214" t="s">
        <v>162</v>
      </c>
    </row>
    <row r="670" spans="2:65" s="11" customFormat="1" ht="13.5">
      <c r="B670" s="203"/>
      <c r="C670" s="204"/>
      <c r="D670" s="205" t="s">
        <v>171</v>
      </c>
      <c r="E670" s="206" t="s">
        <v>1540</v>
      </c>
      <c r="F670" s="207" t="s">
        <v>1533</v>
      </c>
      <c r="G670" s="204"/>
      <c r="H670" s="208">
        <v>8.09</v>
      </c>
      <c r="I670" s="209"/>
      <c r="J670" s="204"/>
      <c r="K670" s="204"/>
      <c r="L670" s="210"/>
      <c r="M670" s="211"/>
      <c r="N670" s="212"/>
      <c r="O670" s="212"/>
      <c r="P670" s="212"/>
      <c r="Q670" s="212"/>
      <c r="R670" s="212"/>
      <c r="S670" s="212"/>
      <c r="T670" s="213"/>
      <c r="AT670" s="214" t="s">
        <v>171</v>
      </c>
      <c r="AU670" s="214" t="s">
        <v>84</v>
      </c>
      <c r="AV670" s="11" t="s">
        <v>84</v>
      </c>
      <c r="AW670" s="11" t="s">
        <v>37</v>
      </c>
      <c r="AX670" s="11" t="s">
        <v>75</v>
      </c>
      <c r="AY670" s="214" t="s">
        <v>162</v>
      </c>
    </row>
    <row r="671" spans="2:65" s="1" customFormat="1" ht="31.5" customHeight="1">
      <c r="B671" s="39"/>
      <c r="C671" s="191" t="s">
        <v>1541</v>
      </c>
      <c r="D671" s="191" t="s">
        <v>165</v>
      </c>
      <c r="E671" s="192" t="s">
        <v>1542</v>
      </c>
      <c r="F671" s="193" t="s">
        <v>1543</v>
      </c>
      <c r="G671" s="194" t="s">
        <v>254</v>
      </c>
      <c r="H671" s="195">
        <v>6.9</v>
      </c>
      <c r="I671" s="196"/>
      <c r="J671" s="197">
        <f>ROUND(I671*H671,0)</f>
        <v>0</v>
      </c>
      <c r="K671" s="193" t="s">
        <v>169</v>
      </c>
      <c r="L671" s="59"/>
      <c r="M671" s="198" t="s">
        <v>23</v>
      </c>
      <c r="N671" s="199" t="s">
        <v>46</v>
      </c>
      <c r="O671" s="40"/>
      <c r="P671" s="200">
        <f>O671*H671</f>
        <v>0</v>
      </c>
      <c r="Q671" s="200">
        <v>0</v>
      </c>
      <c r="R671" s="200">
        <f>Q671*H671</f>
        <v>0</v>
      </c>
      <c r="S671" s="200">
        <v>0.09</v>
      </c>
      <c r="T671" s="201">
        <f>S671*H671</f>
        <v>0.621</v>
      </c>
      <c r="AR671" s="22" t="s">
        <v>164</v>
      </c>
      <c r="AT671" s="22" t="s">
        <v>165</v>
      </c>
      <c r="AU671" s="22" t="s">
        <v>84</v>
      </c>
      <c r="AY671" s="22" t="s">
        <v>162</v>
      </c>
      <c r="BE671" s="202">
        <f>IF(N671="základní",J671,0)</f>
        <v>0</v>
      </c>
      <c r="BF671" s="202">
        <f>IF(N671="snížená",J671,0)</f>
        <v>0</v>
      </c>
      <c r="BG671" s="202">
        <f>IF(N671="zákl. přenesená",J671,0)</f>
        <v>0</v>
      </c>
      <c r="BH671" s="202">
        <f>IF(N671="sníž. přenesená",J671,0)</f>
        <v>0</v>
      </c>
      <c r="BI671" s="202">
        <f>IF(N671="nulová",J671,0)</f>
        <v>0</v>
      </c>
      <c r="BJ671" s="22" t="s">
        <v>10</v>
      </c>
      <c r="BK671" s="202">
        <f>ROUND(I671*H671,0)</f>
        <v>0</v>
      </c>
      <c r="BL671" s="22" t="s">
        <v>164</v>
      </c>
      <c r="BM671" s="22" t="s">
        <v>1544</v>
      </c>
    </row>
    <row r="672" spans="2:65" s="11" customFormat="1" ht="13.5">
      <c r="B672" s="203"/>
      <c r="C672" s="204"/>
      <c r="D672" s="205" t="s">
        <v>171</v>
      </c>
      <c r="E672" s="206" t="s">
        <v>1545</v>
      </c>
      <c r="F672" s="207" t="s">
        <v>1546</v>
      </c>
      <c r="G672" s="204"/>
      <c r="H672" s="208">
        <v>6.9</v>
      </c>
      <c r="I672" s="209"/>
      <c r="J672" s="204"/>
      <c r="K672" s="204"/>
      <c r="L672" s="210"/>
      <c r="M672" s="211"/>
      <c r="N672" s="212"/>
      <c r="O672" s="212"/>
      <c r="P672" s="212"/>
      <c r="Q672" s="212"/>
      <c r="R672" s="212"/>
      <c r="S672" s="212"/>
      <c r="T672" s="213"/>
      <c r="AT672" s="214" t="s">
        <v>171</v>
      </c>
      <c r="AU672" s="214" t="s">
        <v>84</v>
      </c>
      <c r="AV672" s="11" t="s">
        <v>84</v>
      </c>
      <c r="AW672" s="11" t="s">
        <v>37</v>
      </c>
      <c r="AX672" s="11" t="s">
        <v>75</v>
      </c>
      <c r="AY672" s="214" t="s">
        <v>162</v>
      </c>
    </row>
    <row r="673" spans="2:65" s="1" customFormat="1" ht="31.5" customHeight="1">
      <c r="B673" s="39"/>
      <c r="C673" s="191" t="s">
        <v>1547</v>
      </c>
      <c r="D673" s="191" t="s">
        <v>165</v>
      </c>
      <c r="E673" s="192" t="s">
        <v>1548</v>
      </c>
      <c r="F673" s="193" t="s">
        <v>1549</v>
      </c>
      <c r="G673" s="194" t="s">
        <v>254</v>
      </c>
      <c r="H673" s="195">
        <v>32.549999999999997</v>
      </c>
      <c r="I673" s="196"/>
      <c r="J673" s="197">
        <f>ROUND(I673*H673,0)</f>
        <v>0</v>
      </c>
      <c r="K673" s="193" t="s">
        <v>169</v>
      </c>
      <c r="L673" s="59"/>
      <c r="M673" s="198" t="s">
        <v>23</v>
      </c>
      <c r="N673" s="199" t="s">
        <v>46</v>
      </c>
      <c r="O673" s="40"/>
      <c r="P673" s="200">
        <f>O673*H673</f>
        <v>0</v>
      </c>
      <c r="Q673" s="200">
        <v>0</v>
      </c>
      <c r="R673" s="200">
        <f>Q673*H673</f>
        <v>0</v>
      </c>
      <c r="S673" s="200">
        <v>0.12</v>
      </c>
      <c r="T673" s="201">
        <f>S673*H673</f>
        <v>3.9059999999999997</v>
      </c>
      <c r="AR673" s="22" t="s">
        <v>164</v>
      </c>
      <c r="AT673" s="22" t="s">
        <v>165</v>
      </c>
      <c r="AU673" s="22" t="s">
        <v>84</v>
      </c>
      <c r="AY673" s="22" t="s">
        <v>162</v>
      </c>
      <c r="BE673" s="202">
        <f>IF(N673="základní",J673,0)</f>
        <v>0</v>
      </c>
      <c r="BF673" s="202">
        <f>IF(N673="snížená",J673,0)</f>
        <v>0</v>
      </c>
      <c r="BG673" s="202">
        <f>IF(N673="zákl. přenesená",J673,0)</f>
        <v>0</v>
      </c>
      <c r="BH673" s="202">
        <f>IF(N673="sníž. přenesená",J673,0)</f>
        <v>0</v>
      </c>
      <c r="BI673" s="202">
        <f>IF(N673="nulová",J673,0)</f>
        <v>0</v>
      </c>
      <c r="BJ673" s="22" t="s">
        <v>10</v>
      </c>
      <c r="BK673" s="202">
        <f>ROUND(I673*H673,0)</f>
        <v>0</v>
      </c>
      <c r="BL673" s="22" t="s">
        <v>164</v>
      </c>
      <c r="BM673" s="22" t="s">
        <v>1550</v>
      </c>
    </row>
    <row r="674" spans="2:65" s="11" customFormat="1" ht="13.5">
      <c r="B674" s="203"/>
      <c r="C674" s="204"/>
      <c r="D674" s="215" t="s">
        <v>171</v>
      </c>
      <c r="E674" s="216" t="s">
        <v>1551</v>
      </c>
      <c r="F674" s="217" t="s">
        <v>1552</v>
      </c>
      <c r="G674" s="204"/>
      <c r="H674" s="218">
        <v>7.56</v>
      </c>
      <c r="I674" s="209"/>
      <c r="J674" s="204"/>
      <c r="K674" s="204"/>
      <c r="L674" s="210"/>
      <c r="M674" s="211"/>
      <c r="N674" s="212"/>
      <c r="O674" s="212"/>
      <c r="P674" s="212"/>
      <c r="Q674" s="212"/>
      <c r="R674" s="212"/>
      <c r="S674" s="212"/>
      <c r="T674" s="213"/>
      <c r="AT674" s="214" t="s">
        <v>171</v>
      </c>
      <c r="AU674" s="214" t="s">
        <v>84</v>
      </c>
      <c r="AV674" s="11" t="s">
        <v>84</v>
      </c>
      <c r="AW674" s="11" t="s">
        <v>37</v>
      </c>
      <c r="AX674" s="11" t="s">
        <v>75</v>
      </c>
      <c r="AY674" s="214" t="s">
        <v>162</v>
      </c>
    </row>
    <row r="675" spans="2:65" s="11" customFormat="1" ht="13.5">
      <c r="B675" s="203"/>
      <c r="C675" s="204"/>
      <c r="D675" s="215" t="s">
        <v>171</v>
      </c>
      <c r="E675" s="216" t="s">
        <v>1553</v>
      </c>
      <c r="F675" s="217" t="s">
        <v>1554</v>
      </c>
      <c r="G675" s="204"/>
      <c r="H675" s="218">
        <v>9.7899999999999991</v>
      </c>
      <c r="I675" s="209"/>
      <c r="J675" s="204"/>
      <c r="K675" s="204"/>
      <c r="L675" s="210"/>
      <c r="M675" s="211"/>
      <c r="N675" s="212"/>
      <c r="O675" s="212"/>
      <c r="P675" s="212"/>
      <c r="Q675" s="212"/>
      <c r="R675" s="212"/>
      <c r="S675" s="212"/>
      <c r="T675" s="213"/>
      <c r="AT675" s="214" t="s">
        <v>171</v>
      </c>
      <c r="AU675" s="214" t="s">
        <v>84</v>
      </c>
      <c r="AV675" s="11" t="s">
        <v>84</v>
      </c>
      <c r="AW675" s="11" t="s">
        <v>37</v>
      </c>
      <c r="AX675" s="11" t="s">
        <v>75</v>
      </c>
      <c r="AY675" s="214" t="s">
        <v>162</v>
      </c>
    </row>
    <row r="676" spans="2:65" s="11" customFormat="1" ht="13.5">
      <c r="B676" s="203"/>
      <c r="C676" s="204"/>
      <c r="D676" s="205" t="s">
        <v>171</v>
      </c>
      <c r="E676" s="206" t="s">
        <v>1555</v>
      </c>
      <c r="F676" s="207" t="s">
        <v>1556</v>
      </c>
      <c r="G676" s="204"/>
      <c r="H676" s="208">
        <v>15.2</v>
      </c>
      <c r="I676" s="209"/>
      <c r="J676" s="204"/>
      <c r="K676" s="204"/>
      <c r="L676" s="210"/>
      <c r="M676" s="211"/>
      <c r="N676" s="212"/>
      <c r="O676" s="212"/>
      <c r="P676" s="212"/>
      <c r="Q676" s="212"/>
      <c r="R676" s="212"/>
      <c r="S676" s="212"/>
      <c r="T676" s="213"/>
      <c r="AT676" s="214" t="s">
        <v>171</v>
      </c>
      <c r="AU676" s="214" t="s">
        <v>84</v>
      </c>
      <c r="AV676" s="11" t="s">
        <v>84</v>
      </c>
      <c r="AW676" s="11" t="s">
        <v>37</v>
      </c>
      <c r="AX676" s="11" t="s">
        <v>75</v>
      </c>
      <c r="AY676" s="214" t="s">
        <v>162</v>
      </c>
    </row>
    <row r="677" spans="2:65" s="1" customFormat="1" ht="22.5" customHeight="1">
      <c r="B677" s="39"/>
      <c r="C677" s="191" t="s">
        <v>1557</v>
      </c>
      <c r="D677" s="191" t="s">
        <v>165</v>
      </c>
      <c r="E677" s="192" t="s">
        <v>1558</v>
      </c>
      <c r="F677" s="193" t="s">
        <v>1559</v>
      </c>
      <c r="G677" s="194" t="s">
        <v>412</v>
      </c>
      <c r="H677" s="195">
        <v>1</v>
      </c>
      <c r="I677" s="196"/>
      <c r="J677" s="197">
        <f>ROUND(I677*H677,0)</f>
        <v>0</v>
      </c>
      <c r="K677" s="193" t="s">
        <v>169</v>
      </c>
      <c r="L677" s="59"/>
      <c r="M677" s="198" t="s">
        <v>23</v>
      </c>
      <c r="N677" s="199" t="s">
        <v>46</v>
      </c>
      <c r="O677" s="40"/>
      <c r="P677" s="200">
        <f>O677*H677</f>
        <v>0</v>
      </c>
      <c r="Q677" s="200">
        <v>0</v>
      </c>
      <c r="R677" s="200">
        <f>Q677*H677</f>
        <v>0</v>
      </c>
      <c r="S677" s="200">
        <v>1.4E-2</v>
      </c>
      <c r="T677" s="201">
        <f>S677*H677</f>
        <v>1.4E-2</v>
      </c>
      <c r="AR677" s="22" t="s">
        <v>164</v>
      </c>
      <c r="AT677" s="22" t="s">
        <v>165</v>
      </c>
      <c r="AU677" s="22" t="s">
        <v>84</v>
      </c>
      <c r="AY677" s="22" t="s">
        <v>162</v>
      </c>
      <c r="BE677" s="202">
        <f>IF(N677="základní",J677,0)</f>
        <v>0</v>
      </c>
      <c r="BF677" s="202">
        <f>IF(N677="snížená",J677,0)</f>
        <v>0</v>
      </c>
      <c r="BG677" s="202">
        <f>IF(N677="zákl. přenesená",J677,0)</f>
        <v>0</v>
      </c>
      <c r="BH677" s="202">
        <f>IF(N677="sníž. přenesená",J677,0)</f>
        <v>0</v>
      </c>
      <c r="BI677" s="202">
        <f>IF(N677="nulová",J677,0)</f>
        <v>0</v>
      </c>
      <c r="BJ677" s="22" t="s">
        <v>10</v>
      </c>
      <c r="BK677" s="202">
        <f>ROUND(I677*H677,0)</f>
        <v>0</v>
      </c>
      <c r="BL677" s="22" t="s">
        <v>164</v>
      </c>
      <c r="BM677" s="22" t="s">
        <v>1560</v>
      </c>
    </row>
    <row r="678" spans="2:65" s="1" customFormat="1" ht="22.5" customHeight="1">
      <c r="B678" s="39"/>
      <c r="C678" s="191" t="s">
        <v>1561</v>
      </c>
      <c r="D678" s="191" t="s">
        <v>165</v>
      </c>
      <c r="E678" s="192" t="s">
        <v>1562</v>
      </c>
      <c r="F678" s="193" t="s">
        <v>1563</v>
      </c>
      <c r="G678" s="194" t="s">
        <v>596</v>
      </c>
      <c r="H678" s="195">
        <v>6</v>
      </c>
      <c r="I678" s="196"/>
      <c r="J678" s="197">
        <f>ROUND(I678*H678,0)</f>
        <v>0</v>
      </c>
      <c r="K678" s="193" t="s">
        <v>169</v>
      </c>
      <c r="L678" s="59"/>
      <c r="M678" s="198" t="s">
        <v>23</v>
      </c>
      <c r="N678" s="199" t="s">
        <v>46</v>
      </c>
      <c r="O678" s="40"/>
      <c r="P678" s="200">
        <f>O678*H678</f>
        <v>0</v>
      </c>
      <c r="Q678" s="200">
        <v>0</v>
      </c>
      <c r="R678" s="200">
        <f>Q678*H678</f>
        <v>0</v>
      </c>
      <c r="S678" s="200">
        <v>0.35</v>
      </c>
      <c r="T678" s="201">
        <f>S678*H678</f>
        <v>2.0999999999999996</v>
      </c>
      <c r="AR678" s="22" t="s">
        <v>164</v>
      </c>
      <c r="AT678" s="22" t="s">
        <v>165</v>
      </c>
      <c r="AU678" s="22" t="s">
        <v>84</v>
      </c>
      <c r="AY678" s="22" t="s">
        <v>162</v>
      </c>
      <c r="BE678" s="202">
        <f>IF(N678="základní",J678,0)</f>
        <v>0</v>
      </c>
      <c r="BF678" s="202">
        <f>IF(N678="snížená",J678,0)</f>
        <v>0</v>
      </c>
      <c r="BG678" s="202">
        <f>IF(N678="zákl. přenesená",J678,0)</f>
        <v>0</v>
      </c>
      <c r="BH678" s="202">
        <f>IF(N678="sníž. přenesená",J678,0)</f>
        <v>0</v>
      </c>
      <c r="BI678" s="202">
        <f>IF(N678="nulová",J678,0)</f>
        <v>0</v>
      </c>
      <c r="BJ678" s="22" t="s">
        <v>10</v>
      </c>
      <c r="BK678" s="202">
        <f>ROUND(I678*H678,0)</f>
        <v>0</v>
      </c>
      <c r="BL678" s="22" t="s">
        <v>164</v>
      </c>
      <c r="BM678" s="22" t="s">
        <v>1564</v>
      </c>
    </row>
    <row r="679" spans="2:65" s="1" customFormat="1" ht="22.5" customHeight="1">
      <c r="B679" s="39"/>
      <c r="C679" s="191" t="s">
        <v>1565</v>
      </c>
      <c r="D679" s="191" t="s">
        <v>165</v>
      </c>
      <c r="E679" s="192" t="s">
        <v>1566</v>
      </c>
      <c r="F679" s="193" t="s">
        <v>1567</v>
      </c>
      <c r="G679" s="194" t="s">
        <v>596</v>
      </c>
      <c r="H679" s="195">
        <v>73.599999999999994</v>
      </c>
      <c r="I679" s="196"/>
      <c r="J679" s="197">
        <f>ROUND(I679*H679,0)</f>
        <v>0</v>
      </c>
      <c r="K679" s="193" t="s">
        <v>169</v>
      </c>
      <c r="L679" s="59"/>
      <c r="M679" s="198" t="s">
        <v>23</v>
      </c>
      <c r="N679" s="199" t="s">
        <v>46</v>
      </c>
      <c r="O679" s="40"/>
      <c r="P679" s="200">
        <f>O679*H679</f>
        <v>0</v>
      </c>
      <c r="Q679" s="200">
        <v>0</v>
      </c>
      <c r="R679" s="200">
        <f>Q679*H679</f>
        <v>0</v>
      </c>
      <c r="S679" s="200">
        <v>5.8000000000000003E-2</v>
      </c>
      <c r="T679" s="201">
        <f>S679*H679</f>
        <v>4.2687999999999997</v>
      </c>
      <c r="AR679" s="22" t="s">
        <v>164</v>
      </c>
      <c r="AT679" s="22" t="s">
        <v>165</v>
      </c>
      <c r="AU679" s="22" t="s">
        <v>84</v>
      </c>
      <c r="AY679" s="22" t="s">
        <v>162</v>
      </c>
      <c r="BE679" s="202">
        <f>IF(N679="základní",J679,0)</f>
        <v>0</v>
      </c>
      <c r="BF679" s="202">
        <f>IF(N679="snížená",J679,0)</f>
        <v>0</v>
      </c>
      <c r="BG679" s="202">
        <f>IF(N679="zákl. přenesená",J679,0)</f>
        <v>0</v>
      </c>
      <c r="BH679" s="202">
        <f>IF(N679="sníž. přenesená",J679,0)</f>
        <v>0</v>
      </c>
      <c r="BI679" s="202">
        <f>IF(N679="nulová",J679,0)</f>
        <v>0</v>
      </c>
      <c r="BJ679" s="22" t="s">
        <v>10</v>
      </c>
      <c r="BK679" s="202">
        <f>ROUND(I679*H679,0)</f>
        <v>0</v>
      </c>
      <c r="BL679" s="22" t="s">
        <v>164</v>
      </c>
      <c r="BM679" s="22" t="s">
        <v>1568</v>
      </c>
    </row>
    <row r="680" spans="2:65" s="11" customFormat="1" ht="13.5">
      <c r="B680" s="203"/>
      <c r="C680" s="204"/>
      <c r="D680" s="215" t="s">
        <v>171</v>
      </c>
      <c r="E680" s="216" t="s">
        <v>1569</v>
      </c>
      <c r="F680" s="217" t="s">
        <v>1570</v>
      </c>
      <c r="G680" s="204"/>
      <c r="H680" s="218">
        <v>37.799999999999997</v>
      </c>
      <c r="I680" s="209"/>
      <c r="J680" s="204"/>
      <c r="K680" s="204"/>
      <c r="L680" s="210"/>
      <c r="M680" s="211"/>
      <c r="N680" s="212"/>
      <c r="O680" s="212"/>
      <c r="P680" s="212"/>
      <c r="Q680" s="212"/>
      <c r="R680" s="212"/>
      <c r="S680" s="212"/>
      <c r="T680" s="213"/>
      <c r="AT680" s="214" t="s">
        <v>171</v>
      </c>
      <c r="AU680" s="214" t="s">
        <v>84</v>
      </c>
      <c r="AV680" s="11" t="s">
        <v>84</v>
      </c>
      <c r="AW680" s="11" t="s">
        <v>37</v>
      </c>
      <c r="AX680" s="11" t="s">
        <v>75</v>
      </c>
      <c r="AY680" s="214" t="s">
        <v>162</v>
      </c>
    </row>
    <row r="681" spans="2:65" s="11" customFormat="1" ht="13.5">
      <c r="B681" s="203"/>
      <c r="C681" s="204"/>
      <c r="D681" s="205" t="s">
        <v>171</v>
      </c>
      <c r="E681" s="206" t="s">
        <v>1571</v>
      </c>
      <c r="F681" s="207" t="s">
        <v>1572</v>
      </c>
      <c r="G681" s="204"/>
      <c r="H681" s="208">
        <v>35.799999999999997</v>
      </c>
      <c r="I681" s="209"/>
      <c r="J681" s="204"/>
      <c r="K681" s="204"/>
      <c r="L681" s="210"/>
      <c r="M681" s="211"/>
      <c r="N681" s="212"/>
      <c r="O681" s="212"/>
      <c r="P681" s="212"/>
      <c r="Q681" s="212"/>
      <c r="R681" s="212"/>
      <c r="S681" s="212"/>
      <c r="T681" s="213"/>
      <c r="AT681" s="214" t="s">
        <v>171</v>
      </c>
      <c r="AU681" s="214" t="s">
        <v>84</v>
      </c>
      <c r="AV681" s="11" t="s">
        <v>84</v>
      </c>
      <c r="AW681" s="11" t="s">
        <v>37</v>
      </c>
      <c r="AX681" s="11" t="s">
        <v>75</v>
      </c>
      <c r="AY681" s="214" t="s">
        <v>162</v>
      </c>
    </row>
    <row r="682" spans="2:65" s="1" customFormat="1" ht="22.5" customHeight="1">
      <c r="B682" s="39"/>
      <c r="C682" s="191" t="s">
        <v>1573</v>
      </c>
      <c r="D682" s="191" t="s">
        <v>165</v>
      </c>
      <c r="E682" s="192" t="s">
        <v>1574</v>
      </c>
      <c r="F682" s="193" t="s">
        <v>1575</v>
      </c>
      <c r="G682" s="194" t="s">
        <v>412</v>
      </c>
      <c r="H682" s="195">
        <v>3</v>
      </c>
      <c r="I682" s="196"/>
      <c r="J682" s="197">
        <f>ROUND(I682*H682,0)</f>
        <v>0</v>
      </c>
      <c r="K682" s="193" t="s">
        <v>169</v>
      </c>
      <c r="L682" s="59"/>
      <c r="M682" s="198" t="s">
        <v>23</v>
      </c>
      <c r="N682" s="199" t="s">
        <v>46</v>
      </c>
      <c r="O682" s="40"/>
      <c r="P682" s="200">
        <f>O682*H682</f>
        <v>0</v>
      </c>
      <c r="Q682" s="200">
        <v>0</v>
      </c>
      <c r="R682" s="200">
        <f>Q682*H682</f>
        <v>0</v>
      </c>
      <c r="S682" s="200">
        <v>6.5699999999999995E-2</v>
      </c>
      <c r="T682" s="201">
        <f>S682*H682</f>
        <v>0.1971</v>
      </c>
      <c r="AR682" s="22" t="s">
        <v>164</v>
      </c>
      <c r="AT682" s="22" t="s">
        <v>165</v>
      </c>
      <c r="AU682" s="22" t="s">
        <v>84</v>
      </c>
      <c r="AY682" s="22" t="s">
        <v>162</v>
      </c>
      <c r="BE682" s="202">
        <f>IF(N682="základní",J682,0)</f>
        <v>0</v>
      </c>
      <c r="BF682" s="202">
        <f>IF(N682="snížená",J682,0)</f>
        <v>0</v>
      </c>
      <c r="BG682" s="202">
        <f>IF(N682="zákl. přenesená",J682,0)</f>
        <v>0</v>
      </c>
      <c r="BH682" s="202">
        <f>IF(N682="sníž. přenesená",J682,0)</f>
        <v>0</v>
      </c>
      <c r="BI682" s="202">
        <f>IF(N682="nulová",J682,0)</f>
        <v>0</v>
      </c>
      <c r="BJ682" s="22" t="s">
        <v>10</v>
      </c>
      <c r="BK682" s="202">
        <f>ROUND(I682*H682,0)</f>
        <v>0</v>
      </c>
      <c r="BL682" s="22" t="s">
        <v>164</v>
      </c>
      <c r="BM682" s="22" t="s">
        <v>1576</v>
      </c>
    </row>
    <row r="683" spans="2:65" s="1" customFormat="1" ht="22.5" customHeight="1">
      <c r="B683" s="39"/>
      <c r="C683" s="191" t="s">
        <v>1577</v>
      </c>
      <c r="D683" s="191" t="s">
        <v>165</v>
      </c>
      <c r="E683" s="192" t="s">
        <v>1578</v>
      </c>
      <c r="F683" s="193" t="s">
        <v>1579</v>
      </c>
      <c r="G683" s="194" t="s">
        <v>596</v>
      </c>
      <c r="H683" s="195">
        <v>5.8</v>
      </c>
      <c r="I683" s="196"/>
      <c r="J683" s="197">
        <f>ROUND(I683*H683,0)</f>
        <v>0</v>
      </c>
      <c r="K683" s="193" t="s">
        <v>169</v>
      </c>
      <c r="L683" s="59"/>
      <c r="M683" s="198" t="s">
        <v>23</v>
      </c>
      <c r="N683" s="199" t="s">
        <v>46</v>
      </c>
      <c r="O683" s="40"/>
      <c r="P683" s="200">
        <f>O683*H683</f>
        <v>0</v>
      </c>
      <c r="Q683" s="200">
        <v>0</v>
      </c>
      <c r="R683" s="200">
        <f>Q683*H683</f>
        <v>0</v>
      </c>
      <c r="S683" s="200">
        <v>9.2499999999999995E-3</v>
      </c>
      <c r="T683" s="201">
        <f>S683*H683</f>
        <v>5.3649999999999996E-2</v>
      </c>
      <c r="AR683" s="22" t="s">
        <v>164</v>
      </c>
      <c r="AT683" s="22" t="s">
        <v>165</v>
      </c>
      <c r="AU683" s="22" t="s">
        <v>84</v>
      </c>
      <c r="AY683" s="22" t="s">
        <v>162</v>
      </c>
      <c r="BE683" s="202">
        <f>IF(N683="základní",J683,0)</f>
        <v>0</v>
      </c>
      <c r="BF683" s="202">
        <f>IF(N683="snížená",J683,0)</f>
        <v>0</v>
      </c>
      <c r="BG683" s="202">
        <f>IF(N683="zákl. přenesená",J683,0)</f>
        <v>0</v>
      </c>
      <c r="BH683" s="202">
        <f>IF(N683="sníž. přenesená",J683,0)</f>
        <v>0</v>
      </c>
      <c r="BI683" s="202">
        <f>IF(N683="nulová",J683,0)</f>
        <v>0</v>
      </c>
      <c r="BJ683" s="22" t="s">
        <v>10</v>
      </c>
      <c r="BK683" s="202">
        <f>ROUND(I683*H683,0)</f>
        <v>0</v>
      </c>
      <c r="BL683" s="22" t="s">
        <v>164</v>
      </c>
      <c r="BM683" s="22" t="s">
        <v>1580</v>
      </c>
    </row>
    <row r="684" spans="2:65" s="1" customFormat="1" ht="22.5" customHeight="1">
      <c r="B684" s="39"/>
      <c r="C684" s="191" t="s">
        <v>1581</v>
      </c>
      <c r="D684" s="191" t="s">
        <v>165</v>
      </c>
      <c r="E684" s="192" t="s">
        <v>1582</v>
      </c>
      <c r="F684" s="193" t="s">
        <v>1583</v>
      </c>
      <c r="G684" s="194" t="s">
        <v>412</v>
      </c>
      <c r="H684" s="195">
        <v>1</v>
      </c>
      <c r="I684" s="196"/>
      <c r="J684" s="197">
        <f>ROUND(I684*H684,0)</f>
        <v>0</v>
      </c>
      <c r="K684" s="193" t="s">
        <v>169</v>
      </c>
      <c r="L684" s="59"/>
      <c r="M684" s="198" t="s">
        <v>23</v>
      </c>
      <c r="N684" s="199" t="s">
        <v>46</v>
      </c>
      <c r="O684" s="40"/>
      <c r="P684" s="200">
        <f>O684*H684</f>
        <v>0</v>
      </c>
      <c r="Q684" s="200">
        <v>0</v>
      </c>
      <c r="R684" s="200">
        <f>Q684*H684</f>
        <v>0</v>
      </c>
      <c r="S684" s="200">
        <v>0.192</v>
      </c>
      <c r="T684" s="201">
        <f>S684*H684</f>
        <v>0.192</v>
      </c>
      <c r="AR684" s="22" t="s">
        <v>164</v>
      </c>
      <c r="AT684" s="22" t="s">
        <v>165</v>
      </c>
      <c r="AU684" s="22" t="s">
        <v>84</v>
      </c>
      <c r="AY684" s="22" t="s">
        <v>162</v>
      </c>
      <c r="BE684" s="202">
        <f>IF(N684="základní",J684,0)</f>
        <v>0</v>
      </c>
      <c r="BF684" s="202">
        <f>IF(N684="snížená",J684,0)</f>
        <v>0</v>
      </c>
      <c r="BG684" s="202">
        <f>IF(N684="zákl. přenesená",J684,0)</f>
        <v>0</v>
      </c>
      <c r="BH684" s="202">
        <f>IF(N684="sníž. přenesená",J684,0)</f>
        <v>0</v>
      </c>
      <c r="BI684" s="202">
        <f>IF(N684="nulová",J684,0)</f>
        <v>0</v>
      </c>
      <c r="BJ684" s="22" t="s">
        <v>10</v>
      </c>
      <c r="BK684" s="202">
        <f>ROUND(I684*H684,0)</f>
        <v>0</v>
      </c>
      <c r="BL684" s="22" t="s">
        <v>164</v>
      </c>
      <c r="BM684" s="22" t="s">
        <v>1584</v>
      </c>
    </row>
    <row r="685" spans="2:65" s="1" customFormat="1" ht="22.5" customHeight="1">
      <c r="B685" s="39"/>
      <c r="C685" s="191" t="s">
        <v>1585</v>
      </c>
      <c r="D685" s="191" t="s">
        <v>165</v>
      </c>
      <c r="E685" s="192" t="s">
        <v>1586</v>
      </c>
      <c r="F685" s="193" t="s">
        <v>1587</v>
      </c>
      <c r="G685" s="194" t="s">
        <v>254</v>
      </c>
      <c r="H685" s="195">
        <v>65.867000000000004</v>
      </c>
      <c r="I685" s="196"/>
      <c r="J685" s="197">
        <f>ROUND(I685*H685,0)</f>
        <v>0</v>
      </c>
      <c r="K685" s="193" t="s">
        <v>169</v>
      </c>
      <c r="L685" s="59"/>
      <c r="M685" s="198" t="s">
        <v>23</v>
      </c>
      <c r="N685" s="199" t="s">
        <v>46</v>
      </c>
      <c r="O685" s="40"/>
      <c r="P685" s="200">
        <f>O685*H685</f>
        <v>0</v>
      </c>
      <c r="Q685" s="200">
        <v>0</v>
      </c>
      <c r="R685" s="200">
        <f>Q685*H685</f>
        <v>0</v>
      </c>
      <c r="S685" s="200">
        <v>1.4E-2</v>
      </c>
      <c r="T685" s="201">
        <f>S685*H685</f>
        <v>0.92213800000000012</v>
      </c>
      <c r="AR685" s="22" t="s">
        <v>164</v>
      </c>
      <c r="AT685" s="22" t="s">
        <v>165</v>
      </c>
      <c r="AU685" s="22" t="s">
        <v>84</v>
      </c>
      <c r="AY685" s="22" t="s">
        <v>162</v>
      </c>
      <c r="BE685" s="202">
        <f>IF(N685="základní",J685,0)</f>
        <v>0</v>
      </c>
      <c r="BF685" s="202">
        <f>IF(N685="snížená",J685,0)</f>
        <v>0</v>
      </c>
      <c r="BG685" s="202">
        <f>IF(N685="zákl. přenesená",J685,0)</f>
        <v>0</v>
      </c>
      <c r="BH685" s="202">
        <f>IF(N685="sníž. přenesená",J685,0)</f>
        <v>0</v>
      </c>
      <c r="BI685" s="202">
        <f>IF(N685="nulová",J685,0)</f>
        <v>0</v>
      </c>
      <c r="BJ685" s="22" t="s">
        <v>10</v>
      </c>
      <c r="BK685" s="202">
        <f>ROUND(I685*H685,0)</f>
        <v>0</v>
      </c>
      <c r="BL685" s="22" t="s">
        <v>164</v>
      </c>
      <c r="BM685" s="22" t="s">
        <v>1588</v>
      </c>
    </row>
    <row r="686" spans="2:65" s="11" customFormat="1" ht="13.5">
      <c r="B686" s="203"/>
      <c r="C686" s="204"/>
      <c r="D686" s="215" t="s">
        <v>171</v>
      </c>
      <c r="E686" s="216" t="s">
        <v>1589</v>
      </c>
      <c r="F686" s="217" t="s">
        <v>1590</v>
      </c>
      <c r="G686" s="204"/>
      <c r="H686" s="218">
        <v>52.795000000000002</v>
      </c>
      <c r="I686" s="209"/>
      <c r="J686" s="204"/>
      <c r="K686" s="204"/>
      <c r="L686" s="210"/>
      <c r="M686" s="211"/>
      <c r="N686" s="212"/>
      <c r="O686" s="212"/>
      <c r="P686" s="212"/>
      <c r="Q686" s="212"/>
      <c r="R686" s="212"/>
      <c r="S686" s="212"/>
      <c r="T686" s="213"/>
      <c r="AT686" s="214" t="s">
        <v>171</v>
      </c>
      <c r="AU686" s="214" t="s">
        <v>84</v>
      </c>
      <c r="AV686" s="11" t="s">
        <v>84</v>
      </c>
      <c r="AW686" s="11" t="s">
        <v>37</v>
      </c>
      <c r="AX686" s="11" t="s">
        <v>75</v>
      </c>
      <c r="AY686" s="214" t="s">
        <v>162</v>
      </c>
    </row>
    <row r="687" spans="2:65" s="11" customFormat="1" ht="13.5">
      <c r="B687" s="203"/>
      <c r="C687" s="204"/>
      <c r="D687" s="205" t="s">
        <v>171</v>
      </c>
      <c r="E687" s="206" t="s">
        <v>1591</v>
      </c>
      <c r="F687" s="207" t="s">
        <v>1592</v>
      </c>
      <c r="G687" s="204"/>
      <c r="H687" s="208">
        <v>13.071999999999999</v>
      </c>
      <c r="I687" s="209"/>
      <c r="J687" s="204"/>
      <c r="K687" s="204"/>
      <c r="L687" s="210"/>
      <c r="M687" s="211"/>
      <c r="N687" s="212"/>
      <c r="O687" s="212"/>
      <c r="P687" s="212"/>
      <c r="Q687" s="212"/>
      <c r="R687" s="212"/>
      <c r="S687" s="212"/>
      <c r="T687" s="213"/>
      <c r="AT687" s="214" t="s">
        <v>171</v>
      </c>
      <c r="AU687" s="214" t="s">
        <v>84</v>
      </c>
      <c r="AV687" s="11" t="s">
        <v>84</v>
      </c>
      <c r="AW687" s="11" t="s">
        <v>37</v>
      </c>
      <c r="AX687" s="11" t="s">
        <v>75</v>
      </c>
      <c r="AY687" s="214" t="s">
        <v>162</v>
      </c>
    </row>
    <row r="688" spans="2:65" s="1" customFormat="1" ht="22.5" customHeight="1">
      <c r="B688" s="39"/>
      <c r="C688" s="191" t="s">
        <v>1593</v>
      </c>
      <c r="D688" s="191" t="s">
        <v>165</v>
      </c>
      <c r="E688" s="192" t="s">
        <v>1594</v>
      </c>
      <c r="F688" s="193" t="s">
        <v>1595</v>
      </c>
      <c r="G688" s="194" t="s">
        <v>254</v>
      </c>
      <c r="H688" s="195">
        <v>57.317999999999998</v>
      </c>
      <c r="I688" s="196"/>
      <c r="J688" s="197">
        <f>ROUND(I688*H688,0)</f>
        <v>0</v>
      </c>
      <c r="K688" s="193" t="s">
        <v>169</v>
      </c>
      <c r="L688" s="59"/>
      <c r="M688" s="198" t="s">
        <v>23</v>
      </c>
      <c r="N688" s="199" t="s">
        <v>46</v>
      </c>
      <c r="O688" s="40"/>
      <c r="P688" s="200">
        <f>O688*H688</f>
        <v>0</v>
      </c>
      <c r="Q688" s="200">
        <v>0</v>
      </c>
      <c r="R688" s="200">
        <f>Q688*H688</f>
        <v>0</v>
      </c>
      <c r="S688" s="200">
        <v>1.4999999999999999E-2</v>
      </c>
      <c r="T688" s="201">
        <f>S688*H688</f>
        <v>0.85976999999999992</v>
      </c>
      <c r="AR688" s="22" t="s">
        <v>164</v>
      </c>
      <c r="AT688" s="22" t="s">
        <v>165</v>
      </c>
      <c r="AU688" s="22" t="s">
        <v>84</v>
      </c>
      <c r="AY688" s="22" t="s">
        <v>162</v>
      </c>
      <c r="BE688" s="202">
        <f>IF(N688="základní",J688,0)</f>
        <v>0</v>
      </c>
      <c r="BF688" s="202">
        <f>IF(N688="snížená",J688,0)</f>
        <v>0</v>
      </c>
      <c r="BG688" s="202">
        <f>IF(N688="zákl. přenesená",J688,0)</f>
        <v>0</v>
      </c>
      <c r="BH688" s="202">
        <f>IF(N688="sníž. přenesená",J688,0)</f>
        <v>0</v>
      </c>
      <c r="BI688" s="202">
        <f>IF(N688="nulová",J688,0)</f>
        <v>0</v>
      </c>
      <c r="BJ688" s="22" t="s">
        <v>10</v>
      </c>
      <c r="BK688" s="202">
        <f>ROUND(I688*H688,0)</f>
        <v>0</v>
      </c>
      <c r="BL688" s="22" t="s">
        <v>164</v>
      </c>
      <c r="BM688" s="22" t="s">
        <v>1596</v>
      </c>
    </row>
    <row r="689" spans="2:65" s="11" customFormat="1" ht="13.5">
      <c r="B689" s="203"/>
      <c r="C689" s="204"/>
      <c r="D689" s="215" t="s">
        <v>171</v>
      </c>
      <c r="E689" s="216" t="s">
        <v>1597</v>
      </c>
      <c r="F689" s="217" t="s">
        <v>1598</v>
      </c>
      <c r="G689" s="204"/>
      <c r="H689" s="218">
        <v>16.72</v>
      </c>
      <c r="I689" s="209"/>
      <c r="J689" s="204"/>
      <c r="K689" s="204"/>
      <c r="L689" s="210"/>
      <c r="M689" s="211"/>
      <c r="N689" s="212"/>
      <c r="O689" s="212"/>
      <c r="P689" s="212"/>
      <c r="Q689" s="212"/>
      <c r="R689" s="212"/>
      <c r="S689" s="212"/>
      <c r="T689" s="213"/>
      <c r="AT689" s="214" t="s">
        <v>171</v>
      </c>
      <c r="AU689" s="214" t="s">
        <v>84</v>
      </c>
      <c r="AV689" s="11" t="s">
        <v>84</v>
      </c>
      <c r="AW689" s="11" t="s">
        <v>37</v>
      </c>
      <c r="AX689" s="11" t="s">
        <v>75</v>
      </c>
      <c r="AY689" s="214" t="s">
        <v>162</v>
      </c>
    </row>
    <row r="690" spans="2:65" s="11" customFormat="1" ht="13.5">
      <c r="B690" s="203"/>
      <c r="C690" s="204"/>
      <c r="D690" s="215" t="s">
        <v>171</v>
      </c>
      <c r="E690" s="216" t="s">
        <v>1599</v>
      </c>
      <c r="F690" s="217" t="s">
        <v>1600</v>
      </c>
      <c r="G690" s="204"/>
      <c r="H690" s="218">
        <v>22.18</v>
      </c>
      <c r="I690" s="209"/>
      <c r="J690" s="204"/>
      <c r="K690" s="204"/>
      <c r="L690" s="210"/>
      <c r="M690" s="211"/>
      <c r="N690" s="212"/>
      <c r="O690" s="212"/>
      <c r="P690" s="212"/>
      <c r="Q690" s="212"/>
      <c r="R690" s="212"/>
      <c r="S690" s="212"/>
      <c r="T690" s="213"/>
      <c r="AT690" s="214" t="s">
        <v>171</v>
      </c>
      <c r="AU690" s="214" t="s">
        <v>84</v>
      </c>
      <c r="AV690" s="11" t="s">
        <v>84</v>
      </c>
      <c r="AW690" s="11" t="s">
        <v>37</v>
      </c>
      <c r="AX690" s="11" t="s">
        <v>75</v>
      </c>
      <c r="AY690" s="214" t="s">
        <v>162</v>
      </c>
    </row>
    <row r="691" spans="2:65" s="11" customFormat="1" ht="13.5">
      <c r="B691" s="203"/>
      <c r="C691" s="204"/>
      <c r="D691" s="205" t="s">
        <v>171</v>
      </c>
      <c r="E691" s="206" t="s">
        <v>1601</v>
      </c>
      <c r="F691" s="207" t="s">
        <v>1007</v>
      </c>
      <c r="G691" s="204"/>
      <c r="H691" s="208">
        <v>18.417999999999999</v>
      </c>
      <c r="I691" s="209"/>
      <c r="J691" s="204"/>
      <c r="K691" s="204"/>
      <c r="L691" s="210"/>
      <c r="M691" s="211"/>
      <c r="N691" s="212"/>
      <c r="O691" s="212"/>
      <c r="P691" s="212"/>
      <c r="Q691" s="212"/>
      <c r="R691" s="212"/>
      <c r="S691" s="212"/>
      <c r="T691" s="213"/>
      <c r="AT691" s="214" t="s">
        <v>171</v>
      </c>
      <c r="AU691" s="214" t="s">
        <v>84</v>
      </c>
      <c r="AV691" s="11" t="s">
        <v>84</v>
      </c>
      <c r="AW691" s="11" t="s">
        <v>37</v>
      </c>
      <c r="AX691" s="11" t="s">
        <v>75</v>
      </c>
      <c r="AY691" s="214" t="s">
        <v>162</v>
      </c>
    </row>
    <row r="692" spans="2:65" s="1" customFormat="1" ht="22.5" customHeight="1">
      <c r="B692" s="39"/>
      <c r="C692" s="191" t="s">
        <v>1602</v>
      </c>
      <c r="D692" s="191" t="s">
        <v>165</v>
      </c>
      <c r="E692" s="192" t="s">
        <v>1603</v>
      </c>
      <c r="F692" s="193" t="s">
        <v>1604</v>
      </c>
      <c r="G692" s="194" t="s">
        <v>254</v>
      </c>
      <c r="H692" s="195">
        <v>12.055999999999999</v>
      </c>
      <c r="I692" s="196"/>
      <c r="J692" s="197">
        <f>ROUND(I692*H692,0)</f>
        <v>0</v>
      </c>
      <c r="K692" s="193" t="s">
        <v>169</v>
      </c>
      <c r="L692" s="59"/>
      <c r="M692" s="198" t="s">
        <v>23</v>
      </c>
      <c r="N692" s="199" t="s">
        <v>46</v>
      </c>
      <c r="O692" s="40"/>
      <c r="P692" s="200">
        <f>O692*H692</f>
        <v>0</v>
      </c>
      <c r="Q692" s="200">
        <v>0</v>
      </c>
      <c r="R692" s="200">
        <f>Q692*H692</f>
        <v>0</v>
      </c>
      <c r="S692" s="200">
        <v>5.5E-2</v>
      </c>
      <c r="T692" s="201">
        <f>S692*H692</f>
        <v>0.66308</v>
      </c>
      <c r="AR692" s="22" t="s">
        <v>164</v>
      </c>
      <c r="AT692" s="22" t="s">
        <v>165</v>
      </c>
      <c r="AU692" s="22" t="s">
        <v>84</v>
      </c>
      <c r="AY692" s="22" t="s">
        <v>162</v>
      </c>
      <c r="BE692" s="202">
        <f>IF(N692="základní",J692,0)</f>
        <v>0</v>
      </c>
      <c r="BF692" s="202">
        <f>IF(N692="snížená",J692,0)</f>
        <v>0</v>
      </c>
      <c r="BG692" s="202">
        <f>IF(N692="zákl. přenesená",J692,0)</f>
        <v>0</v>
      </c>
      <c r="BH692" s="202">
        <f>IF(N692="sníž. přenesená",J692,0)</f>
        <v>0</v>
      </c>
      <c r="BI692" s="202">
        <f>IF(N692="nulová",J692,0)</f>
        <v>0</v>
      </c>
      <c r="BJ692" s="22" t="s">
        <v>10</v>
      </c>
      <c r="BK692" s="202">
        <f>ROUND(I692*H692,0)</f>
        <v>0</v>
      </c>
      <c r="BL692" s="22" t="s">
        <v>164</v>
      </c>
      <c r="BM692" s="22" t="s">
        <v>1605</v>
      </c>
    </row>
    <row r="693" spans="2:65" s="11" customFormat="1" ht="13.5">
      <c r="B693" s="203"/>
      <c r="C693" s="204"/>
      <c r="D693" s="205" t="s">
        <v>171</v>
      </c>
      <c r="E693" s="206" t="s">
        <v>1606</v>
      </c>
      <c r="F693" s="207" t="s">
        <v>1607</v>
      </c>
      <c r="G693" s="204"/>
      <c r="H693" s="208">
        <v>12.055999999999999</v>
      </c>
      <c r="I693" s="209"/>
      <c r="J693" s="204"/>
      <c r="K693" s="204"/>
      <c r="L693" s="210"/>
      <c r="M693" s="211"/>
      <c r="N693" s="212"/>
      <c r="O693" s="212"/>
      <c r="P693" s="212"/>
      <c r="Q693" s="212"/>
      <c r="R693" s="212"/>
      <c r="S693" s="212"/>
      <c r="T693" s="213"/>
      <c r="AT693" s="214" t="s">
        <v>171</v>
      </c>
      <c r="AU693" s="214" t="s">
        <v>84</v>
      </c>
      <c r="AV693" s="11" t="s">
        <v>84</v>
      </c>
      <c r="AW693" s="11" t="s">
        <v>37</v>
      </c>
      <c r="AX693" s="11" t="s">
        <v>75</v>
      </c>
      <c r="AY693" s="214" t="s">
        <v>162</v>
      </c>
    </row>
    <row r="694" spans="2:65" s="1" customFormat="1" ht="22.5" customHeight="1">
      <c r="B694" s="39"/>
      <c r="C694" s="191" t="s">
        <v>1608</v>
      </c>
      <c r="D694" s="191" t="s">
        <v>165</v>
      </c>
      <c r="E694" s="192" t="s">
        <v>1609</v>
      </c>
      <c r="F694" s="193" t="s">
        <v>1610</v>
      </c>
      <c r="G694" s="194" t="s">
        <v>254</v>
      </c>
      <c r="H694" s="195">
        <v>5.91</v>
      </c>
      <c r="I694" s="196"/>
      <c r="J694" s="197">
        <f>ROUND(I694*H694,0)</f>
        <v>0</v>
      </c>
      <c r="K694" s="193" t="s">
        <v>169</v>
      </c>
      <c r="L694" s="59"/>
      <c r="M694" s="198" t="s">
        <v>23</v>
      </c>
      <c r="N694" s="199" t="s">
        <v>46</v>
      </c>
      <c r="O694" s="40"/>
      <c r="P694" s="200">
        <f>O694*H694</f>
        <v>0</v>
      </c>
      <c r="Q694" s="200">
        <v>0</v>
      </c>
      <c r="R694" s="200">
        <f>Q694*H694</f>
        <v>0</v>
      </c>
      <c r="S694" s="200">
        <v>7.5999999999999998E-2</v>
      </c>
      <c r="T694" s="201">
        <f>S694*H694</f>
        <v>0.44916</v>
      </c>
      <c r="AR694" s="22" t="s">
        <v>164</v>
      </c>
      <c r="AT694" s="22" t="s">
        <v>165</v>
      </c>
      <c r="AU694" s="22" t="s">
        <v>84</v>
      </c>
      <c r="AY694" s="22" t="s">
        <v>162</v>
      </c>
      <c r="BE694" s="202">
        <f>IF(N694="základní",J694,0)</f>
        <v>0</v>
      </c>
      <c r="BF694" s="202">
        <f>IF(N694="snížená",J694,0)</f>
        <v>0</v>
      </c>
      <c r="BG694" s="202">
        <f>IF(N694="zákl. přenesená",J694,0)</f>
        <v>0</v>
      </c>
      <c r="BH694" s="202">
        <f>IF(N694="sníž. přenesená",J694,0)</f>
        <v>0</v>
      </c>
      <c r="BI694" s="202">
        <f>IF(N694="nulová",J694,0)</f>
        <v>0</v>
      </c>
      <c r="BJ694" s="22" t="s">
        <v>10</v>
      </c>
      <c r="BK694" s="202">
        <f>ROUND(I694*H694,0)</f>
        <v>0</v>
      </c>
      <c r="BL694" s="22" t="s">
        <v>164</v>
      </c>
      <c r="BM694" s="22" t="s">
        <v>1611</v>
      </c>
    </row>
    <row r="695" spans="2:65" s="11" customFormat="1" ht="13.5">
      <c r="B695" s="203"/>
      <c r="C695" s="204"/>
      <c r="D695" s="205" t="s">
        <v>171</v>
      </c>
      <c r="E695" s="206" t="s">
        <v>1612</v>
      </c>
      <c r="F695" s="207" t="s">
        <v>1613</v>
      </c>
      <c r="G695" s="204"/>
      <c r="H695" s="208">
        <v>5.91</v>
      </c>
      <c r="I695" s="209"/>
      <c r="J695" s="204"/>
      <c r="K695" s="204"/>
      <c r="L695" s="210"/>
      <c r="M695" s="211"/>
      <c r="N695" s="212"/>
      <c r="O695" s="212"/>
      <c r="P695" s="212"/>
      <c r="Q695" s="212"/>
      <c r="R695" s="212"/>
      <c r="S695" s="212"/>
      <c r="T695" s="213"/>
      <c r="AT695" s="214" t="s">
        <v>171</v>
      </c>
      <c r="AU695" s="214" t="s">
        <v>84</v>
      </c>
      <c r="AV695" s="11" t="s">
        <v>84</v>
      </c>
      <c r="AW695" s="11" t="s">
        <v>37</v>
      </c>
      <c r="AX695" s="11" t="s">
        <v>75</v>
      </c>
      <c r="AY695" s="214" t="s">
        <v>162</v>
      </c>
    </row>
    <row r="696" spans="2:65" s="1" customFormat="1" ht="22.5" customHeight="1">
      <c r="B696" s="39"/>
      <c r="C696" s="191" t="s">
        <v>1614</v>
      </c>
      <c r="D696" s="191" t="s">
        <v>165</v>
      </c>
      <c r="E696" s="192" t="s">
        <v>1615</v>
      </c>
      <c r="F696" s="193" t="s">
        <v>1616</v>
      </c>
      <c r="G696" s="194" t="s">
        <v>254</v>
      </c>
      <c r="H696" s="195">
        <v>4.32</v>
      </c>
      <c r="I696" s="196"/>
      <c r="J696" s="197">
        <f>ROUND(I696*H696,0)</f>
        <v>0</v>
      </c>
      <c r="K696" s="193" t="s">
        <v>169</v>
      </c>
      <c r="L696" s="59"/>
      <c r="M696" s="198" t="s">
        <v>23</v>
      </c>
      <c r="N696" s="199" t="s">
        <v>46</v>
      </c>
      <c r="O696" s="40"/>
      <c r="P696" s="200">
        <f>O696*H696</f>
        <v>0</v>
      </c>
      <c r="Q696" s="200">
        <v>0</v>
      </c>
      <c r="R696" s="200">
        <f>Q696*H696</f>
        <v>0</v>
      </c>
      <c r="S696" s="200">
        <v>7.2999999999999995E-2</v>
      </c>
      <c r="T696" s="201">
        <f>S696*H696</f>
        <v>0.31535999999999997</v>
      </c>
      <c r="AR696" s="22" t="s">
        <v>164</v>
      </c>
      <c r="AT696" s="22" t="s">
        <v>165</v>
      </c>
      <c r="AU696" s="22" t="s">
        <v>84</v>
      </c>
      <c r="AY696" s="22" t="s">
        <v>162</v>
      </c>
      <c r="BE696" s="202">
        <f>IF(N696="základní",J696,0)</f>
        <v>0</v>
      </c>
      <c r="BF696" s="202">
        <f>IF(N696="snížená",J696,0)</f>
        <v>0</v>
      </c>
      <c r="BG696" s="202">
        <f>IF(N696="zákl. přenesená",J696,0)</f>
        <v>0</v>
      </c>
      <c r="BH696" s="202">
        <f>IF(N696="sníž. přenesená",J696,0)</f>
        <v>0</v>
      </c>
      <c r="BI696" s="202">
        <f>IF(N696="nulová",J696,0)</f>
        <v>0</v>
      </c>
      <c r="BJ696" s="22" t="s">
        <v>10</v>
      </c>
      <c r="BK696" s="202">
        <f>ROUND(I696*H696,0)</f>
        <v>0</v>
      </c>
      <c r="BL696" s="22" t="s">
        <v>164</v>
      </c>
      <c r="BM696" s="22" t="s">
        <v>1617</v>
      </c>
    </row>
    <row r="697" spans="2:65" s="11" customFormat="1" ht="13.5">
      <c r="B697" s="203"/>
      <c r="C697" s="204"/>
      <c r="D697" s="205" t="s">
        <v>171</v>
      </c>
      <c r="E697" s="206" t="s">
        <v>1618</v>
      </c>
      <c r="F697" s="207" t="s">
        <v>1619</v>
      </c>
      <c r="G697" s="204"/>
      <c r="H697" s="208">
        <v>4.32</v>
      </c>
      <c r="I697" s="209"/>
      <c r="J697" s="204"/>
      <c r="K697" s="204"/>
      <c r="L697" s="210"/>
      <c r="M697" s="211"/>
      <c r="N697" s="212"/>
      <c r="O697" s="212"/>
      <c r="P697" s="212"/>
      <c r="Q697" s="212"/>
      <c r="R697" s="212"/>
      <c r="S697" s="212"/>
      <c r="T697" s="213"/>
      <c r="AT697" s="214" t="s">
        <v>171</v>
      </c>
      <c r="AU697" s="214" t="s">
        <v>84</v>
      </c>
      <c r="AV697" s="11" t="s">
        <v>84</v>
      </c>
      <c r="AW697" s="11" t="s">
        <v>37</v>
      </c>
      <c r="AX697" s="11" t="s">
        <v>75</v>
      </c>
      <c r="AY697" s="214" t="s">
        <v>162</v>
      </c>
    </row>
    <row r="698" spans="2:65" s="1" customFormat="1" ht="22.5" customHeight="1">
      <c r="B698" s="39"/>
      <c r="C698" s="191" t="s">
        <v>1620</v>
      </c>
      <c r="D698" s="191" t="s">
        <v>165</v>
      </c>
      <c r="E698" s="192" t="s">
        <v>1621</v>
      </c>
      <c r="F698" s="193" t="s">
        <v>1622</v>
      </c>
      <c r="G698" s="194" t="s">
        <v>254</v>
      </c>
      <c r="H698" s="195">
        <v>20.16</v>
      </c>
      <c r="I698" s="196"/>
      <c r="J698" s="197">
        <f>ROUND(I698*H698,0)</f>
        <v>0</v>
      </c>
      <c r="K698" s="193" t="s">
        <v>169</v>
      </c>
      <c r="L698" s="59"/>
      <c r="M698" s="198" t="s">
        <v>23</v>
      </c>
      <c r="N698" s="199" t="s">
        <v>46</v>
      </c>
      <c r="O698" s="40"/>
      <c r="P698" s="200">
        <f>O698*H698</f>
        <v>0</v>
      </c>
      <c r="Q698" s="200">
        <v>0</v>
      </c>
      <c r="R698" s="200">
        <f>Q698*H698</f>
        <v>0</v>
      </c>
      <c r="S698" s="200">
        <v>5.0999999999999997E-2</v>
      </c>
      <c r="T698" s="201">
        <f>S698*H698</f>
        <v>1.02816</v>
      </c>
      <c r="AR698" s="22" t="s">
        <v>164</v>
      </c>
      <c r="AT698" s="22" t="s">
        <v>165</v>
      </c>
      <c r="AU698" s="22" t="s">
        <v>84</v>
      </c>
      <c r="AY698" s="22" t="s">
        <v>162</v>
      </c>
      <c r="BE698" s="202">
        <f>IF(N698="základní",J698,0)</f>
        <v>0</v>
      </c>
      <c r="BF698" s="202">
        <f>IF(N698="snížená",J698,0)</f>
        <v>0</v>
      </c>
      <c r="BG698" s="202">
        <f>IF(N698="zákl. přenesená",J698,0)</f>
        <v>0</v>
      </c>
      <c r="BH698" s="202">
        <f>IF(N698="sníž. přenesená",J698,0)</f>
        <v>0</v>
      </c>
      <c r="BI698" s="202">
        <f>IF(N698="nulová",J698,0)</f>
        <v>0</v>
      </c>
      <c r="BJ698" s="22" t="s">
        <v>10</v>
      </c>
      <c r="BK698" s="202">
        <f>ROUND(I698*H698,0)</f>
        <v>0</v>
      </c>
      <c r="BL698" s="22" t="s">
        <v>164</v>
      </c>
      <c r="BM698" s="22" t="s">
        <v>1623</v>
      </c>
    </row>
    <row r="699" spans="2:65" s="11" customFormat="1" ht="13.5">
      <c r="B699" s="203"/>
      <c r="C699" s="204"/>
      <c r="D699" s="205" t="s">
        <v>171</v>
      </c>
      <c r="E699" s="206" t="s">
        <v>1624</v>
      </c>
      <c r="F699" s="207" t="s">
        <v>1625</v>
      </c>
      <c r="G699" s="204"/>
      <c r="H699" s="208">
        <v>20.16</v>
      </c>
      <c r="I699" s="209"/>
      <c r="J699" s="204"/>
      <c r="K699" s="204"/>
      <c r="L699" s="210"/>
      <c r="M699" s="211"/>
      <c r="N699" s="212"/>
      <c r="O699" s="212"/>
      <c r="P699" s="212"/>
      <c r="Q699" s="212"/>
      <c r="R699" s="212"/>
      <c r="S699" s="212"/>
      <c r="T699" s="213"/>
      <c r="AT699" s="214" t="s">
        <v>171</v>
      </c>
      <c r="AU699" s="214" t="s">
        <v>84</v>
      </c>
      <c r="AV699" s="11" t="s">
        <v>84</v>
      </c>
      <c r="AW699" s="11" t="s">
        <v>37</v>
      </c>
      <c r="AX699" s="11" t="s">
        <v>75</v>
      </c>
      <c r="AY699" s="214" t="s">
        <v>162</v>
      </c>
    </row>
    <row r="700" spans="2:65" s="1" customFormat="1" ht="22.5" customHeight="1">
      <c r="B700" s="39"/>
      <c r="C700" s="191" t="s">
        <v>1626</v>
      </c>
      <c r="D700" s="191" t="s">
        <v>165</v>
      </c>
      <c r="E700" s="192" t="s">
        <v>1627</v>
      </c>
      <c r="F700" s="193" t="s">
        <v>1628</v>
      </c>
      <c r="G700" s="194" t="s">
        <v>254</v>
      </c>
      <c r="H700" s="195">
        <v>9.016</v>
      </c>
      <c r="I700" s="196"/>
      <c r="J700" s="197">
        <f>ROUND(I700*H700,0)</f>
        <v>0</v>
      </c>
      <c r="K700" s="193" t="s">
        <v>169</v>
      </c>
      <c r="L700" s="59"/>
      <c r="M700" s="198" t="s">
        <v>23</v>
      </c>
      <c r="N700" s="199" t="s">
        <v>46</v>
      </c>
      <c r="O700" s="40"/>
      <c r="P700" s="200">
        <f>O700*H700</f>
        <v>0</v>
      </c>
      <c r="Q700" s="200">
        <v>0</v>
      </c>
      <c r="R700" s="200">
        <f>Q700*H700</f>
        <v>0</v>
      </c>
      <c r="S700" s="200">
        <v>6.2E-2</v>
      </c>
      <c r="T700" s="201">
        <f>S700*H700</f>
        <v>0.55899200000000004</v>
      </c>
      <c r="AR700" s="22" t="s">
        <v>164</v>
      </c>
      <c r="AT700" s="22" t="s">
        <v>165</v>
      </c>
      <c r="AU700" s="22" t="s">
        <v>84</v>
      </c>
      <c r="AY700" s="22" t="s">
        <v>162</v>
      </c>
      <c r="BE700" s="202">
        <f>IF(N700="základní",J700,0)</f>
        <v>0</v>
      </c>
      <c r="BF700" s="202">
        <f>IF(N700="snížená",J700,0)</f>
        <v>0</v>
      </c>
      <c r="BG700" s="202">
        <f>IF(N700="zákl. přenesená",J700,0)</f>
        <v>0</v>
      </c>
      <c r="BH700" s="202">
        <f>IF(N700="sníž. přenesená",J700,0)</f>
        <v>0</v>
      </c>
      <c r="BI700" s="202">
        <f>IF(N700="nulová",J700,0)</f>
        <v>0</v>
      </c>
      <c r="BJ700" s="22" t="s">
        <v>10</v>
      </c>
      <c r="BK700" s="202">
        <f>ROUND(I700*H700,0)</f>
        <v>0</v>
      </c>
      <c r="BL700" s="22" t="s">
        <v>164</v>
      </c>
      <c r="BM700" s="22" t="s">
        <v>1629</v>
      </c>
    </row>
    <row r="701" spans="2:65" s="11" customFormat="1" ht="13.5">
      <c r="B701" s="203"/>
      <c r="C701" s="204"/>
      <c r="D701" s="205" t="s">
        <v>171</v>
      </c>
      <c r="E701" s="206" t="s">
        <v>1630</v>
      </c>
      <c r="F701" s="207" t="s">
        <v>1631</v>
      </c>
      <c r="G701" s="204"/>
      <c r="H701" s="208">
        <v>9.016</v>
      </c>
      <c r="I701" s="209"/>
      <c r="J701" s="204"/>
      <c r="K701" s="204"/>
      <c r="L701" s="210"/>
      <c r="M701" s="211"/>
      <c r="N701" s="212"/>
      <c r="O701" s="212"/>
      <c r="P701" s="212"/>
      <c r="Q701" s="212"/>
      <c r="R701" s="212"/>
      <c r="S701" s="212"/>
      <c r="T701" s="213"/>
      <c r="AT701" s="214" t="s">
        <v>171</v>
      </c>
      <c r="AU701" s="214" t="s">
        <v>84</v>
      </c>
      <c r="AV701" s="11" t="s">
        <v>84</v>
      </c>
      <c r="AW701" s="11" t="s">
        <v>37</v>
      </c>
      <c r="AX701" s="11" t="s">
        <v>75</v>
      </c>
      <c r="AY701" s="214" t="s">
        <v>162</v>
      </c>
    </row>
    <row r="702" spans="2:65" s="1" customFormat="1" ht="22.5" customHeight="1">
      <c r="B702" s="39"/>
      <c r="C702" s="191" t="s">
        <v>1632</v>
      </c>
      <c r="D702" s="191" t="s">
        <v>165</v>
      </c>
      <c r="E702" s="192" t="s">
        <v>1633</v>
      </c>
      <c r="F702" s="193" t="s">
        <v>1634</v>
      </c>
      <c r="G702" s="194" t="s">
        <v>168</v>
      </c>
      <c r="H702" s="195">
        <v>0.23400000000000001</v>
      </c>
      <c r="I702" s="196"/>
      <c r="J702" s="197">
        <f>ROUND(I702*H702,0)</f>
        <v>0</v>
      </c>
      <c r="K702" s="193" t="s">
        <v>169</v>
      </c>
      <c r="L702" s="59"/>
      <c r="M702" s="198" t="s">
        <v>23</v>
      </c>
      <c r="N702" s="199" t="s">
        <v>46</v>
      </c>
      <c r="O702" s="40"/>
      <c r="P702" s="200">
        <f>O702*H702</f>
        <v>0</v>
      </c>
      <c r="Q702" s="200">
        <v>0</v>
      </c>
      <c r="R702" s="200">
        <f>Q702*H702</f>
        <v>0</v>
      </c>
      <c r="S702" s="200">
        <v>1.8</v>
      </c>
      <c r="T702" s="201">
        <f>S702*H702</f>
        <v>0.42120000000000002</v>
      </c>
      <c r="AR702" s="22" t="s">
        <v>346</v>
      </c>
      <c r="AT702" s="22" t="s">
        <v>165</v>
      </c>
      <c r="AU702" s="22" t="s">
        <v>84</v>
      </c>
      <c r="AY702" s="22" t="s">
        <v>162</v>
      </c>
      <c r="BE702" s="202">
        <f>IF(N702="základní",J702,0)</f>
        <v>0</v>
      </c>
      <c r="BF702" s="202">
        <f>IF(N702="snížená",J702,0)</f>
        <v>0</v>
      </c>
      <c r="BG702" s="202">
        <f>IF(N702="zákl. přenesená",J702,0)</f>
        <v>0</v>
      </c>
      <c r="BH702" s="202">
        <f>IF(N702="sníž. přenesená",J702,0)</f>
        <v>0</v>
      </c>
      <c r="BI702" s="202">
        <f>IF(N702="nulová",J702,0)</f>
        <v>0</v>
      </c>
      <c r="BJ702" s="22" t="s">
        <v>10</v>
      </c>
      <c r="BK702" s="202">
        <f>ROUND(I702*H702,0)</f>
        <v>0</v>
      </c>
      <c r="BL702" s="22" t="s">
        <v>346</v>
      </c>
      <c r="BM702" s="22" t="s">
        <v>1635</v>
      </c>
    </row>
    <row r="703" spans="2:65" s="11" customFormat="1" ht="13.5">
      <c r="B703" s="203"/>
      <c r="C703" s="204"/>
      <c r="D703" s="205" t="s">
        <v>171</v>
      </c>
      <c r="E703" s="206" t="s">
        <v>23</v>
      </c>
      <c r="F703" s="207" t="s">
        <v>1636</v>
      </c>
      <c r="G703" s="204"/>
      <c r="H703" s="208">
        <v>0.23400000000000001</v>
      </c>
      <c r="I703" s="209"/>
      <c r="J703" s="204"/>
      <c r="K703" s="204"/>
      <c r="L703" s="210"/>
      <c r="M703" s="211"/>
      <c r="N703" s="212"/>
      <c r="O703" s="212"/>
      <c r="P703" s="212"/>
      <c r="Q703" s="212"/>
      <c r="R703" s="212"/>
      <c r="S703" s="212"/>
      <c r="T703" s="213"/>
      <c r="AT703" s="214" t="s">
        <v>171</v>
      </c>
      <c r="AU703" s="214" t="s">
        <v>84</v>
      </c>
      <c r="AV703" s="11" t="s">
        <v>84</v>
      </c>
      <c r="AW703" s="11" t="s">
        <v>37</v>
      </c>
      <c r="AX703" s="11" t="s">
        <v>75</v>
      </c>
      <c r="AY703" s="214" t="s">
        <v>162</v>
      </c>
    </row>
    <row r="704" spans="2:65" s="1" customFormat="1" ht="22.5" customHeight="1">
      <c r="B704" s="39"/>
      <c r="C704" s="191" t="s">
        <v>1637</v>
      </c>
      <c r="D704" s="191" t="s">
        <v>165</v>
      </c>
      <c r="E704" s="192" t="s">
        <v>1638</v>
      </c>
      <c r="F704" s="193" t="s">
        <v>1639</v>
      </c>
      <c r="G704" s="194" t="s">
        <v>168</v>
      </c>
      <c r="H704" s="195">
        <v>2.5649999999999999</v>
      </c>
      <c r="I704" s="196"/>
      <c r="J704" s="197">
        <f>ROUND(I704*H704,0)</f>
        <v>0</v>
      </c>
      <c r="K704" s="193" t="s">
        <v>169</v>
      </c>
      <c r="L704" s="59"/>
      <c r="M704" s="198" t="s">
        <v>23</v>
      </c>
      <c r="N704" s="199" t="s">
        <v>46</v>
      </c>
      <c r="O704" s="40"/>
      <c r="P704" s="200">
        <f>O704*H704</f>
        <v>0</v>
      </c>
      <c r="Q704" s="200">
        <v>0</v>
      </c>
      <c r="R704" s="200">
        <f>Q704*H704</f>
        <v>0</v>
      </c>
      <c r="S704" s="200">
        <v>1.8</v>
      </c>
      <c r="T704" s="201">
        <f>S704*H704</f>
        <v>4.617</v>
      </c>
      <c r="AR704" s="22" t="s">
        <v>164</v>
      </c>
      <c r="AT704" s="22" t="s">
        <v>165</v>
      </c>
      <c r="AU704" s="22" t="s">
        <v>84</v>
      </c>
      <c r="AY704" s="22" t="s">
        <v>162</v>
      </c>
      <c r="BE704" s="202">
        <f>IF(N704="základní",J704,0)</f>
        <v>0</v>
      </c>
      <c r="BF704" s="202">
        <f>IF(N704="snížená",J704,0)</f>
        <v>0</v>
      </c>
      <c r="BG704" s="202">
        <f>IF(N704="zákl. přenesená",J704,0)</f>
        <v>0</v>
      </c>
      <c r="BH704" s="202">
        <f>IF(N704="sníž. přenesená",J704,0)</f>
        <v>0</v>
      </c>
      <c r="BI704" s="202">
        <f>IF(N704="nulová",J704,0)</f>
        <v>0</v>
      </c>
      <c r="BJ704" s="22" t="s">
        <v>10</v>
      </c>
      <c r="BK704" s="202">
        <f>ROUND(I704*H704,0)</f>
        <v>0</v>
      </c>
      <c r="BL704" s="22" t="s">
        <v>164</v>
      </c>
      <c r="BM704" s="22" t="s">
        <v>1640</v>
      </c>
    </row>
    <row r="705" spans="2:65" s="11" customFormat="1" ht="13.5">
      <c r="B705" s="203"/>
      <c r="C705" s="204"/>
      <c r="D705" s="205" t="s">
        <v>171</v>
      </c>
      <c r="E705" s="206" t="s">
        <v>1641</v>
      </c>
      <c r="F705" s="207" t="s">
        <v>1642</v>
      </c>
      <c r="G705" s="204"/>
      <c r="H705" s="208">
        <v>2.5649999999999999</v>
      </c>
      <c r="I705" s="209"/>
      <c r="J705" s="204"/>
      <c r="K705" s="204"/>
      <c r="L705" s="210"/>
      <c r="M705" s="211"/>
      <c r="N705" s="212"/>
      <c r="O705" s="212"/>
      <c r="P705" s="212"/>
      <c r="Q705" s="212"/>
      <c r="R705" s="212"/>
      <c r="S705" s="212"/>
      <c r="T705" s="213"/>
      <c r="AT705" s="214" t="s">
        <v>171</v>
      </c>
      <c r="AU705" s="214" t="s">
        <v>84</v>
      </c>
      <c r="AV705" s="11" t="s">
        <v>84</v>
      </c>
      <c r="AW705" s="11" t="s">
        <v>37</v>
      </c>
      <c r="AX705" s="11" t="s">
        <v>75</v>
      </c>
      <c r="AY705" s="214" t="s">
        <v>162</v>
      </c>
    </row>
    <row r="706" spans="2:65" s="1" customFormat="1" ht="22.5" customHeight="1">
      <c r="B706" s="39"/>
      <c r="C706" s="191" t="s">
        <v>1643</v>
      </c>
      <c r="D706" s="191" t="s">
        <v>165</v>
      </c>
      <c r="E706" s="192" t="s">
        <v>1644</v>
      </c>
      <c r="F706" s="193" t="s">
        <v>1645</v>
      </c>
      <c r="G706" s="194" t="s">
        <v>168</v>
      </c>
      <c r="H706" s="195">
        <v>3.6309999999999998</v>
      </c>
      <c r="I706" s="196"/>
      <c r="J706" s="197">
        <f>ROUND(I706*H706,0)</f>
        <v>0</v>
      </c>
      <c r="K706" s="193" t="s">
        <v>169</v>
      </c>
      <c r="L706" s="59"/>
      <c r="M706" s="198" t="s">
        <v>23</v>
      </c>
      <c r="N706" s="199" t="s">
        <v>46</v>
      </c>
      <c r="O706" s="40"/>
      <c r="P706" s="200">
        <f>O706*H706</f>
        <v>0</v>
      </c>
      <c r="Q706" s="200">
        <v>0</v>
      </c>
      <c r="R706" s="200">
        <f>Q706*H706</f>
        <v>0</v>
      </c>
      <c r="S706" s="200">
        <v>1.8</v>
      </c>
      <c r="T706" s="201">
        <f>S706*H706</f>
        <v>6.5358000000000001</v>
      </c>
      <c r="AR706" s="22" t="s">
        <v>164</v>
      </c>
      <c r="AT706" s="22" t="s">
        <v>165</v>
      </c>
      <c r="AU706" s="22" t="s">
        <v>84</v>
      </c>
      <c r="AY706" s="22" t="s">
        <v>162</v>
      </c>
      <c r="BE706" s="202">
        <f>IF(N706="základní",J706,0)</f>
        <v>0</v>
      </c>
      <c r="BF706" s="202">
        <f>IF(N706="snížená",J706,0)</f>
        <v>0</v>
      </c>
      <c r="BG706" s="202">
        <f>IF(N706="zákl. přenesená",J706,0)</f>
        <v>0</v>
      </c>
      <c r="BH706" s="202">
        <f>IF(N706="sníž. přenesená",J706,0)</f>
        <v>0</v>
      </c>
      <c r="BI706" s="202">
        <f>IF(N706="nulová",J706,0)</f>
        <v>0</v>
      </c>
      <c r="BJ706" s="22" t="s">
        <v>10</v>
      </c>
      <c r="BK706" s="202">
        <f>ROUND(I706*H706,0)</f>
        <v>0</v>
      </c>
      <c r="BL706" s="22" t="s">
        <v>164</v>
      </c>
      <c r="BM706" s="22" t="s">
        <v>1646</v>
      </c>
    </row>
    <row r="707" spans="2:65" s="11" customFormat="1" ht="13.5">
      <c r="B707" s="203"/>
      <c r="C707" s="204"/>
      <c r="D707" s="205" t="s">
        <v>171</v>
      </c>
      <c r="E707" s="206" t="s">
        <v>1647</v>
      </c>
      <c r="F707" s="207" t="s">
        <v>1648</v>
      </c>
      <c r="G707" s="204"/>
      <c r="H707" s="208">
        <v>3.6309999999999998</v>
      </c>
      <c r="I707" s="209"/>
      <c r="J707" s="204"/>
      <c r="K707" s="204"/>
      <c r="L707" s="210"/>
      <c r="M707" s="211"/>
      <c r="N707" s="212"/>
      <c r="O707" s="212"/>
      <c r="P707" s="212"/>
      <c r="Q707" s="212"/>
      <c r="R707" s="212"/>
      <c r="S707" s="212"/>
      <c r="T707" s="213"/>
      <c r="AT707" s="214" t="s">
        <v>171</v>
      </c>
      <c r="AU707" s="214" t="s">
        <v>84</v>
      </c>
      <c r="AV707" s="11" t="s">
        <v>84</v>
      </c>
      <c r="AW707" s="11" t="s">
        <v>37</v>
      </c>
      <c r="AX707" s="11" t="s">
        <v>75</v>
      </c>
      <c r="AY707" s="214" t="s">
        <v>162</v>
      </c>
    </row>
    <row r="708" spans="2:65" s="1" customFormat="1" ht="22.5" customHeight="1">
      <c r="B708" s="39"/>
      <c r="C708" s="191" t="s">
        <v>1649</v>
      </c>
      <c r="D708" s="191" t="s">
        <v>165</v>
      </c>
      <c r="E708" s="192" t="s">
        <v>1650</v>
      </c>
      <c r="F708" s="193" t="s">
        <v>1651</v>
      </c>
      <c r="G708" s="194" t="s">
        <v>596</v>
      </c>
      <c r="H708" s="195">
        <v>7.6</v>
      </c>
      <c r="I708" s="196"/>
      <c r="J708" s="197">
        <f>ROUND(I708*H708,0)</f>
        <v>0</v>
      </c>
      <c r="K708" s="193" t="s">
        <v>169</v>
      </c>
      <c r="L708" s="59"/>
      <c r="M708" s="198" t="s">
        <v>23</v>
      </c>
      <c r="N708" s="199" t="s">
        <v>46</v>
      </c>
      <c r="O708" s="40"/>
      <c r="P708" s="200">
        <f>O708*H708</f>
        <v>0</v>
      </c>
      <c r="Q708" s="200">
        <v>0</v>
      </c>
      <c r="R708" s="200">
        <f>Q708*H708</f>
        <v>0</v>
      </c>
      <c r="S708" s="200">
        <v>6.5000000000000002E-2</v>
      </c>
      <c r="T708" s="201">
        <f>S708*H708</f>
        <v>0.49399999999999999</v>
      </c>
      <c r="AR708" s="22" t="s">
        <v>164</v>
      </c>
      <c r="AT708" s="22" t="s">
        <v>165</v>
      </c>
      <c r="AU708" s="22" t="s">
        <v>84</v>
      </c>
      <c r="AY708" s="22" t="s">
        <v>162</v>
      </c>
      <c r="BE708" s="202">
        <f>IF(N708="základní",J708,0)</f>
        <v>0</v>
      </c>
      <c r="BF708" s="202">
        <f>IF(N708="snížená",J708,0)</f>
        <v>0</v>
      </c>
      <c r="BG708" s="202">
        <f>IF(N708="zákl. přenesená",J708,0)</f>
        <v>0</v>
      </c>
      <c r="BH708" s="202">
        <f>IF(N708="sníž. přenesená",J708,0)</f>
        <v>0</v>
      </c>
      <c r="BI708" s="202">
        <f>IF(N708="nulová",J708,0)</f>
        <v>0</v>
      </c>
      <c r="BJ708" s="22" t="s">
        <v>10</v>
      </c>
      <c r="BK708" s="202">
        <f>ROUND(I708*H708,0)</f>
        <v>0</v>
      </c>
      <c r="BL708" s="22" t="s">
        <v>164</v>
      </c>
      <c r="BM708" s="22" t="s">
        <v>1652</v>
      </c>
    </row>
    <row r="709" spans="2:65" s="11" customFormat="1" ht="13.5">
      <c r="B709" s="203"/>
      <c r="C709" s="204"/>
      <c r="D709" s="205" t="s">
        <v>171</v>
      </c>
      <c r="E709" s="206" t="s">
        <v>1653</v>
      </c>
      <c r="F709" s="207" t="s">
        <v>1654</v>
      </c>
      <c r="G709" s="204"/>
      <c r="H709" s="208">
        <v>7.6</v>
      </c>
      <c r="I709" s="209"/>
      <c r="J709" s="204"/>
      <c r="K709" s="204"/>
      <c r="L709" s="210"/>
      <c r="M709" s="211"/>
      <c r="N709" s="212"/>
      <c r="O709" s="212"/>
      <c r="P709" s="212"/>
      <c r="Q709" s="212"/>
      <c r="R709" s="212"/>
      <c r="S709" s="212"/>
      <c r="T709" s="213"/>
      <c r="AT709" s="214" t="s">
        <v>171</v>
      </c>
      <c r="AU709" s="214" t="s">
        <v>84</v>
      </c>
      <c r="AV709" s="11" t="s">
        <v>84</v>
      </c>
      <c r="AW709" s="11" t="s">
        <v>37</v>
      </c>
      <c r="AX709" s="11" t="s">
        <v>75</v>
      </c>
      <c r="AY709" s="214" t="s">
        <v>162</v>
      </c>
    </row>
    <row r="710" spans="2:65" s="1" customFormat="1" ht="22.5" customHeight="1">
      <c r="B710" s="39"/>
      <c r="C710" s="191" t="s">
        <v>1655</v>
      </c>
      <c r="D710" s="191" t="s">
        <v>165</v>
      </c>
      <c r="E710" s="192" t="s">
        <v>1656</v>
      </c>
      <c r="F710" s="193" t="s">
        <v>1657</v>
      </c>
      <c r="G710" s="194" t="s">
        <v>596</v>
      </c>
      <c r="H710" s="195">
        <v>9.6</v>
      </c>
      <c r="I710" s="196"/>
      <c r="J710" s="197">
        <f>ROUND(I710*H710,0)</f>
        <v>0</v>
      </c>
      <c r="K710" s="193" t="s">
        <v>169</v>
      </c>
      <c r="L710" s="59"/>
      <c r="M710" s="198" t="s">
        <v>23</v>
      </c>
      <c r="N710" s="199" t="s">
        <v>46</v>
      </c>
      <c r="O710" s="40"/>
      <c r="P710" s="200">
        <f>O710*H710</f>
        <v>0</v>
      </c>
      <c r="Q710" s="200">
        <v>0</v>
      </c>
      <c r="R710" s="200">
        <f>Q710*H710</f>
        <v>0</v>
      </c>
      <c r="S710" s="200">
        <v>3.6999999999999998E-2</v>
      </c>
      <c r="T710" s="201">
        <f>S710*H710</f>
        <v>0.35519999999999996</v>
      </c>
      <c r="AR710" s="22" t="s">
        <v>164</v>
      </c>
      <c r="AT710" s="22" t="s">
        <v>165</v>
      </c>
      <c r="AU710" s="22" t="s">
        <v>84</v>
      </c>
      <c r="AY710" s="22" t="s">
        <v>162</v>
      </c>
      <c r="BE710" s="202">
        <f>IF(N710="základní",J710,0)</f>
        <v>0</v>
      </c>
      <c r="BF710" s="202">
        <f>IF(N710="snížená",J710,0)</f>
        <v>0</v>
      </c>
      <c r="BG710" s="202">
        <f>IF(N710="zákl. přenesená",J710,0)</f>
        <v>0</v>
      </c>
      <c r="BH710" s="202">
        <f>IF(N710="sníž. přenesená",J710,0)</f>
        <v>0</v>
      </c>
      <c r="BI710" s="202">
        <f>IF(N710="nulová",J710,0)</f>
        <v>0</v>
      </c>
      <c r="BJ710" s="22" t="s">
        <v>10</v>
      </c>
      <c r="BK710" s="202">
        <f>ROUND(I710*H710,0)</f>
        <v>0</v>
      </c>
      <c r="BL710" s="22" t="s">
        <v>164</v>
      </c>
      <c r="BM710" s="22" t="s">
        <v>1658</v>
      </c>
    </row>
    <row r="711" spans="2:65" s="11" customFormat="1" ht="13.5">
      <c r="B711" s="203"/>
      <c r="C711" s="204"/>
      <c r="D711" s="205" t="s">
        <v>171</v>
      </c>
      <c r="E711" s="206" t="s">
        <v>1659</v>
      </c>
      <c r="F711" s="207" t="s">
        <v>1660</v>
      </c>
      <c r="G711" s="204"/>
      <c r="H711" s="208">
        <v>9.6</v>
      </c>
      <c r="I711" s="209"/>
      <c r="J711" s="204"/>
      <c r="K711" s="204"/>
      <c r="L711" s="210"/>
      <c r="M711" s="211"/>
      <c r="N711" s="212"/>
      <c r="O711" s="212"/>
      <c r="P711" s="212"/>
      <c r="Q711" s="212"/>
      <c r="R711" s="212"/>
      <c r="S711" s="212"/>
      <c r="T711" s="213"/>
      <c r="AT711" s="214" t="s">
        <v>171</v>
      </c>
      <c r="AU711" s="214" t="s">
        <v>84</v>
      </c>
      <c r="AV711" s="11" t="s">
        <v>84</v>
      </c>
      <c r="AW711" s="11" t="s">
        <v>37</v>
      </c>
      <c r="AX711" s="11" t="s">
        <v>75</v>
      </c>
      <c r="AY711" s="214" t="s">
        <v>162</v>
      </c>
    </row>
    <row r="712" spans="2:65" s="1" customFormat="1" ht="22.5" customHeight="1">
      <c r="B712" s="39"/>
      <c r="C712" s="191" t="s">
        <v>1661</v>
      </c>
      <c r="D712" s="191" t="s">
        <v>165</v>
      </c>
      <c r="E712" s="192" t="s">
        <v>1662</v>
      </c>
      <c r="F712" s="193" t="s">
        <v>1663</v>
      </c>
      <c r="G712" s="194" t="s">
        <v>412</v>
      </c>
      <c r="H712" s="195">
        <v>8</v>
      </c>
      <c r="I712" s="196"/>
      <c r="J712" s="197">
        <f>ROUND(I712*H712,0)</f>
        <v>0</v>
      </c>
      <c r="K712" s="193" t="s">
        <v>169</v>
      </c>
      <c r="L712" s="59"/>
      <c r="M712" s="198" t="s">
        <v>23</v>
      </c>
      <c r="N712" s="199" t="s">
        <v>46</v>
      </c>
      <c r="O712" s="40"/>
      <c r="P712" s="200">
        <f>O712*H712</f>
        <v>0</v>
      </c>
      <c r="Q712" s="200">
        <v>0</v>
      </c>
      <c r="R712" s="200">
        <f>Q712*H712</f>
        <v>0</v>
      </c>
      <c r="S712" s="200">
        <v>7.0000000000000001E-3</v>
      </c>
      <c r="T712" s="201">
        <f>S712*H712</f>
        <v>5.6000000000000001E-2</v>
      </c>
      <c r="AR712" s="22" t="s">
        <v>164</v>
      </c>
      <c r="AT712" s="22" t="s">
        <v>165</v>
      </c>
      <c r="AU712" s="22" t="s">
        <v>84</v>
      </c>
      <c r="AY712" s="22" t="s">
        <v>162</v>
      </c>
      <c r="BE712" s="202">
        <f>IF(N712="základní",J712,0)</f>
        <v>0</v>
      </c>
      <c r="BF712" s="202">
        <f>IF(N712="snížená",J712,0)</f>
        <v>0</v>
      </c>
      <c r="BG712" s="202">
        <f>IF(N712="zákl. přenesená",J712,0)</f>
        <v>0</v>
      </c>
      <c r="BH712" s="202">
        <f>IF(N712="sníž. přenesená",J712,0)</f>
        <v>0</v>
      </c>
      <c r="BI712" s="202">
        <f>IF(N712="nulová",J712,0)</f>
        <v>0</v>
      </c>
      <c r="BJ712" s="22" t="s">
        <v>10</v>
      </c>
      <c r="BK712" s="202">
        <f>ROUND(I712*H712,0)</f>
        <v>0</v>
      </c>
      <c r="BL712" s="22" t="s">
        <v>164</v>
      </c>
      <c r="BM712" s="22" t="s">
        <v>1664</v>
      </c>
    </row>
    <row r="713" spans="2:65" s="11" customFormat="1" ht="13.5">
      <c r="B713" s="203"/>
      <c r="C713" s="204"/>
      <c r="D713" s="205" t="s">
        <v>171</v>
      </c>
      <c r="E713" s="206" t="s">
        <v>1665</v>
      </c>
      <c r="F713" s="207" t="s">
        <v>1666</v>
      </c>
      <c r="G713" s="204"/>
      <c r="H713" s="208">
        <v>8</v>
      </c>
      <c r="I713" s="209"/>
      <c r="J713" s="204"/>
      <c r="K713" s="204"/>
      <c r="L713" s="210"/>
      <c r="M713" s="211"/>
      <c r="N713" s="212"/>
      <c r="O713" s="212"/>
      <c r="P713" s="212"/>
      <c r="Q713" s="212"/>
      <c r="R713" s="212"/>
      <c r="S713" s="212"/>
      <c r="T713" s="213"/>
      <c r="AT713" s="214" t="s">
        <v>171</v>
      </c>
      <c r="AU713" s="214" t="s">
        <v>84</v>
      </c>
      <c r="AV713" s="11" t="s">
        <v>84</v>
      </c>
      <c r="AW713" s="11" t="s">
        <v>37</v>
      </c>
      <c r="AX713" s="11" t="s">
        <v>75</v>
      </c>
      <c r="AY713" s="214" t="s">
        <v>162</v>
      </c>
    </row>
    <row r="714" spans="2:65" s="1" customFormat="1" ht="22.5" customHeight="1">
      <c r="B714" s="39"/>
      <c r="C714" s="191" t="s">
        <v>1667</v>
      </c>
      <c r="D714" s="191" t="s">
        <v>165</v>
      </c>
      <c r="E714" s="192" t="s">
        <v>1668</v>
      </c>
      <c r="F714" s="193" t="s">
        <v>1669</v>
      </c>
      <c r="G714" s="194" t="s">
        <v>596</v>
      </c>
      <c r="H714" s="195">
        <v>4.5</v>
      </c>
      <c r="I714" s="196"/>
      <c r="J714" s="197">
        <f>ROUND(I714*H714,0)</f>
        <v>0</v>
      </c>
      <c r="K714" s="193" t="s">
        <v>169</v>
      </c>
      <c r="L714" s="59"/>
      <c r="M714" s="198" t="s">
        <v>23</v>
      </c>
      <c r="N714" s="199" t="s">
        <v>46</v>
      </c>
      <c r="O714" s="40"/>
      <c r="P714" s="200">
        <f>O714*H714</f>
        <v>0</v>
      </c>
      <c r="Q714" s="200">
        <v>0</v>
      </c>
      <c r="R714" s="200">
        <f>Q714*H714</f>
        <v>0</v>
      </c>
      <c r="S714" s="200">
        <v>0</v>
      </c>
      <c r="T714" s="201">
        <f>S714*H714</f>
        <v>0</v>
      </c>
      <c r="AR714" s="22" t="s">
        <v>164</v>
      </c>
      <c r="AT714" s="22" t="s">
        <v>165</v>
      </c>
      <c r="AU714" s="22" t="s">
        <v>84</v>
      </c>
      <c r="AY714" s="22" t="s">
        <v>162</v>
      </c>
      <c r="BE714" s="202">
        <f>IF(N714="základní",J714,0)</f>
        <v>0</v>
      </c>
      <c r="BF714" s="202">
        <f>IF(N714="snížená",J714,0)</f>
        <v>0</v>
      </c>
      <c r="BG714" s="202">
        <f>IF(N714="zákl. přenesená",J714,0)</f>
        <v>0</v>
      </c>
      <c r="BH714" s="202">
        <f>IF(N714="sníž. přenesená",J714,0)</f>
        <v>0</v>
      </c>
      <c r="BI714" s="202">
        <f>IF(N714="nulová",J714,0)</f>
        <v>0</v>
      </c>
      <c r="BJ714" s="22" t="s">
        <v>10</v>
      </c>
      <c r="BK714" s="202">
        <f>ROUND(I714*H714,0)</f>
        <v>0</v>
      </c>
      <c r="BL714" s="22" t="s">
        <v>164</v>
      </c>
      <c r="BM714" s="22" t="s">
        <v>1670</v>
      </c>
    </row>
    <row r="715" spans="2:65" s="11" customFormat="1" ht="13.5">
      <c r="B715" s="203"/>
      <c r="C715" s="204"/>
      <c r="D715" s="205" t="s">
        <v>171</v>
      </c>
      <c r="E715" s="206" t="s">
        <v>1671</v>
      </c>
      <c r="F715" s="207" t="s">
        <v>1672</v>
      </c>
      <c r="G715" s="204"/>
      <c r="H715" s="208">
        <v>4.5</v>
      </c>
      <c r="I715" s="209"/>
      <c r="J715" s="204"/>
      <c r="K715" s="204"/>
      <c r="L715" s="210"/>
      <c r="M715" s="211"/>
      <c r="N715" s="212"/>
      <c r="O715" s="212"/>
      <c r="P715" s="212"/>
      <c r="Q715" s="212"/>
      <c r="R715" s="212"/>
      <c r="S715" s="212"/>
      <c r="T715" s="213"/>
      <c r="AT715" s="214" t="s">
        <v>171</v>
      </c>
      <c r="AU715" s="214" t="s">
        <v>84</v>
      </c>
      <c r="AV715" s="11" t="s">
        <v>84</v>
      </c>
      <c r="AW715" s="11" t="s">
        <v>37</v>
      </c>
      <c r="AX715" s="11" t="s">
        <v>75</v>
      </c>
      <c r="AY715" s="214" t="s">
        <v>162</v>
      </c>
    </row>
    <row r="716" spans="2:65" s="1" customFormat="1" ht="31.5" customHeight="1">
      <c r="B716" s="39"/>
      <c r="C716" s="191" t="s">
        <v>1673</v>
      </c>
      <c r="D716" s="191" t="s">
        <v>165</v>
      </c>
      <c r="E716" s="192" t="s">
        <v>1674</v>
      </c>
      <c r="F716" s="193" t="s">
        <v>1675</v>
      </c>
      <c r="G716" s="194" t="s">
        <v>254</v>
      </c>
      <c r="H716" s="195">
        <v>123.185</v>
      </c>
      <c r="I716" s="196"/>
      <c r="J716" s="197">
        <f>ROUND(I716*H716,0)</f>
        <v>0</v>
      </c>
      <c r="K716" s="193" t="s">
        <v>169</v>
      </c>
      <c r="L716" s="59"/>
      <c r="M716" s="198" t="s">
        <v>23</v>
      </c>
      <c r="N716" s="199" t="s">
        <v>46</v>
      </c>
      <c r="O716" s="40"/>
      <c r="P716" s="200">
        <f>O716*H716</f>
        <v>0</v>
      </c>
      <c r="Q716" s="200">
        <v>0</v>
      </c>
      <c r="R716" s="200">
        <f>Q716*H716</f>
        <v>0</v>
      </c>
      <c r="S716" s="200">
        <v>5.8999999999999997E-2</v>
      </c>
      <c r="T716" s="201">
        <f>S716*H716</f>
        <v>7.2679149999999995</v>
      </c>
      <c r="AR716" s="22" t="s">
        <v>164</v>
      </c>
      <c r="AT716" s="22" t="s">
        <v>165</v>
      </c>
      <c r="AU716" s="22" t="s">
        <v>84</v>
      </c>
      <c r="AY716" s="22" t="s">
        <v>162</v>
      </c>
      <c r="BE716" s="202">
        <f>IF(N716="základní",J716,0)</f>
        <v>0</v>
      </c>
      <c r="BF716" s="202">
        <f>IF(N716="snížená",J716,0)</f>
        <v>0</v>
      </c>
      <c r="BG716" s="202">
        <f>IF(N716="zákl. přenesená",J716,0)</f>
        <v>0</v>
      </c>
      <c r="BH716" s="202">
        <f>IF(N716="sníž. přenesená",J716,0)</f>
        <v>0</v>
      </c>
      <c r="BI716" s="202">
        <f>IF(N716="nulová",J716,0)</f>
        <v>0</v>
      </c>
      <c r="BJ716" s="22" t="s">
        <v>10</v>
      </c>
      <c r="BK716" s="202">
        <f>ROUND(I716*H716,0)</f>
        <v>0</v>
      </c>
      <c r="BL716" s="22" t="s">
        <v>164</v>
      </c>
      <c r="BM716" s="22" t="s">
        <v>1676</v>
      </c>
    </row>
    <row r="717" spans="2:65" s="11" customFormat="1" ht="13.5">
      <c r="B717" s="203"/>
      <c r="C717" s="204"/>
      <c r="D717" s="205" t="s">
        <v>171</v>
      </c>
      <c r="E717" s="206" t="s">
        <v>1677</v>
      </c>
      <c r="F717" s="207" t="s">
        <v>1678</v>
      </c>
      <c r="G717" s="204"/>
      <c r="H717" s="208">
        <v>123.185</v>
      </c>
      <c r="I717" s="209"/>
      <c r="J717" s="204"/>
      <c r="K717" s="204"/>
      <c r="L717" s="210"/>
      <c r="M717" s="211"/>
      <c r="N717" s="212"/>
      <c r="O717" s="212"/>
      <c r="P717" s="212"/>
      <c r="Q717" s="212"/>
      <c r="R717" s="212"/>
      <c r="S717" s="212"/>
      <c r="T717" s="213"/>
      <c r="AT717" s="214" t="s">
        <v>171</v>
      </c>
      <c r="AU717" s="214" t="s">
        <v>84</v>
      </c>
      <c r="AV717" s="11" t="s">
        <v>84</v>
      </c>
      <c r="AW717" s="11" t="s">
        <v>37</v>
      </c>
      <c r="AX717" s="11" t="s">
        <v>75</v>
      </c>
      <c r="AY717" s="214" t="s">
        <v>162</v>
      </c>
    </row>
    <row r="718" spans="2:65" s="1" customFormat="1" ht="22.5" customHeight="1">
      <c r="B718" s="39"/>
      <c r="C718" s="191" t="s">
        <v>1679</v>
      </c>
      <c r="D718" s="191" t="s">
        <v>165</v>
      </c>
      <c r="E718" s="192" t="s">
        <v>1680</v>
      </c>
      <c r="F718" s="193" t="s">
        <v>1681</v>
      </c>
      <c r="G718" s="194" t="s">
        <v>254</v>
      </c>
      <c r="H718" s="195">
        <v>29.035</v>
      </c>
      <c r="I718" s="196"/>
      <c r="J718" s="197">
        <f>ROUND(I718*H718,0)</f>
        <v>0</v>
      </c>
      <c r="K718" s="193" t="s">
        <v>169</v>
      </c>
      <c r="L718" s="59"/>
      <c r="M718" s="198" t="s">
        <v>23</v>
      </c>
      <c r="N718" s="199" t="s">
        <v>46</v>
      </c>
      <c r="O718" s="40"/>
      <c r="P718" s="200">
        <f>O718*H718</f>
        <v>0</v>
      </c>
      <c r="Q718" s="200">
        <v>0</v>
      </c>
      <c r="R718" s="200">
        <f>Q718*H718</f>
        <v>0</v>
      </c>
      <c r="S718" s="200">
        <v>6.8000000000000005E-2</v>
      </c>
      <c r="T718" s="201">
        <f>S718*H718</f>
        <v>1.9743800000000002</v>
      </c>
      <c r="AR718" s="22" t="s">
        <v>164</v>
      </c>
      <c r="AT718" s="22" t="s">
        <v>165</v>
      </c>
      <c r="AU718" s="22" t="s">
        <v>84</v>
      </c>
      <c r="AY718" s="22" t="s">
        <v>162</v>
      </c>
      <c r="BE718" s="202">
        <f>IF(N718="základní",J718,0)</f>
        <v>0</v>
      </c>
      <c r="BF718" s="202">
        <f>IF(N718="snížená",J718,0)</f>
        <v>0</v>
      </c>
      <c r="BG718" s="202">
        <f>IF(N718="zákl. přenesená",J718,0)</f>
        <v>0</v>
      </c>
      <c r="BH718" s="202">
        <f>IF(N718="sníž. přenesená",J718,0)</f>
        <v>0</v>
      </c>
      <c r="BI718" s="202">
        <f>IF(N718="nulová",J718,0)</f>
        <v>0</v>
      </c>
      <c r="BJ718" s="22" t="s">
        <v>10</v>
      </c>
      <c r="BK718" s="202">
        <f>ROUND(I718*H718,0)</f>
        <v>0</v>
      </c>
      <c r="BL718" s="22" t="s">
        <v>164</v>
      </c>
      <c r="BM718" s="22" t="s">
        <v>1682</v>
      </c>
    </row>
    <row r="719" spans="2:65" s="11" customFormat="1" ht="13.5">
      <c r="B719" s="203"/>
      <c r="C719" s="204"/>
      <c r="D719" s="215" t="s">
        <v>171</v>
      </c>
      <c r="E719" s="216" t="s">
        <v>1683</v>
      </c>
      <c r="F719" s="217" t="s">
        <v>1684</v>
      </c>
      <c r="G719" s="204"/>
      <c r="H719" s="218">
        <v>29.035</v>
      </c>
      <c r="I719" s="209"/>
      <c r="J719" s="204"/>
      <c r="K719" s="204"/>
      <c r="L719" s="210"/>
      <c r="M719" s="211"/>
      <c r="N719" s="212"/>
      <c r="O719" s="212"/>
      <c r="P719" s="212"/>
      <c r="Q719" s="212"/>
      <c r="R719" s="212"/>
      <c r="S719" s="212"/>
      <c r="T719" s="213"/>
      <c r="AT719" s="214" t="s">
        <v>171</v>
      </c>
      <c r="AU719" s="214" t="s">
        <v>84</v>
      </c>
      <c r="AV719" s="11" t="s">
        <v>84</v>
      </c>
      <c r="AW719" s="11" t="s">
        <v>37</v>
      </c>
      <c r="AX719" s="11" t="s">
        <v>75</v>
      </c>
      <c r="AY719" s="214" t="s">
        <v>162</v>
      </c>
    </row>
    <row r="720" spans="2:65" s="10" customFormat="1" ht="29.85" customHeight="1">
      <c r="B720" s="174"/>
      <c r="C720" s="175"/>
      <c r="D720" s="188" t="s">
        <v>74</v>
      </c>
      <c r="E720" s="189" t="s">
        <v>1685</v>
      </c>
      <c r="F720" s="189" t="s">
        <v>1686</v>
      </c>
      <c r="G720" s="175"/>
      <c r="H720" s="175"/>
      <c r="I720" s="178"/>
      <c r="J720" s="190">
        <f>BK720</f>
        <v>0</v>
      </c>
      <c r="K720" s="175"/>
      <c r="L720" s="180"/>
      <c r="M720" s="181"/>
      <c r="N720" s="182"/>
      <c r="O720" s="182"/>
      <c r="P720" s="183">
        <f>SUM(P721:P725)</f>
        <v>0</v>
      </c>
      <c r="Q720" s="182"/>
      <c r="R720" s="183">
        <f>SUM(R721:R725)</f>
        <v>0</v>
      </c>
      <c r="S720" s="182"/>
      <c r="T720" s="184">
        <f>SUM(T721:T725)</f>
        <v>0</v>
      </c>
      <c r="AR720" s="185" t="s">
        <v>164</v>
      </c>
      <c r="AT720" s="186" t="s">
        <v>74</v>
      </c>
      <c r="AU720" s="186" t="s">
        <v>10</v>
      </c>
      <c r="AY720" s="185" t="s">
        <v>162</v>
      </c>
      <c r="BK720" s="187">
        <f>SUM(BK721:BK725)</f>
        <v>0</v>
      </c>
    </row>
    <row r="721" spans="2:65" s="1" customFormat="1" ht="31.5" customHeight="1">
      <c r="B721" s="39"/>
      <c r="C721" s="191" t="s">
        <v>1687</v>
      </c>
      <c r="D721" s="191" t="s">
        <v>165</v>
      </c>
      <c r="E721" s="192" t="s">
        <v>1688</v>
      </c>
      <c r="F721" s="193" t="s">
        <v>1689</v>
      </c>
      <c r="G721" s="194" t="s">
        <v>241</v>
      </c>
      <c r="H721" s="195">
        <v>162.65100000000001</v>
      </c>
      <c r="I721" s="196"/>
      <c r="J721" s="197">
        <f>ROUND(I721*H721,0)</f>
        <v>0</v>
      </c>
      <c r="K721" s="193" t="s">
        <v>169</v>
      </c>
      <c r="L721" s="59"/>
      <c r="M721" s="198" t="s">
        <v>23</v>
      </c>
      <c r="N721" s="199" t="s">
        <v>46</v>
      </c>
      <c r="O721" s="40"/>
      <c r="P721" s="200">
        <f>O721*H721</f>
        <v>0</v>
      </c>
      <c r="Q721" s="200">
        <v>0</v>
      </c>
      <c r="R721" s="200">
        <f>Q721*H721</f>
        <v>0</v>
      </c>
      <c r="S721" s="200">
        <v>0</v>
      </c>
      <c r="T721" s="201">
        <f>S721*H721</f>
        <v>0</v>
      </c>
      <c r="AR721" s="22" t="s">
        <v>164</v>
      </c>
      <c r="AT721" s="22" t="s">
        <v>165</v>
      </c>
      <c r="AU721" s="22" t="s">
        <v>84</v>
      </c>
      <c r="AY721" s="22" t="s">
        <v>162</v>
      </c>
      <c r="BE721" s="202">
        <f>IF(N721="základní",J721,0)</f>
        <v>0</v>
      </c>
      <c r="BF721" s="202">
        <f>IF(N721="snížená",J721,0)</f>
        <v>0</v>
      </c>
      <c r="BG721" s="202">
        <f>IF(N721="zákl. přenesená",J721,0)</f>
        <v>0</v>
      </c>
      <c r="BH721" s="202">
        <f>IF(N721="sníž. přenesená",J721,0)</f>
        <v>0</v>
      </c>
      <c r="BI721" s="202">
        <f>IF(N721="nulová",J721,0)</f>
        <v>0</v>
      </c>
      <c r="BJ721" s="22" t="s">
        <v>10</v>
      </c>
      <c r="BK721" s="202">
        <f>ROUND(I721*H721,0)</f>
        <v>0</v>
      </c>
      <c r="BL721" s="22" t="s">
        <v>164</v>
      </c>
      <c r="BM721" s="22" t="s">
        <v>1690</v>
      </c>
    </row>
    <row r="722" spans="2:65" s="1" customFormat="1" ht="22.5" customHeight="1">
      <c r="B722" s="39"/>
      <c r="C722" s="191" t="s">
        <v>1691</v>
      </c>
      <c r="D722" s="191" t="s">
        <v>165</v>
      </c>
      <c r="E722" s="192" t="s">
        <v>1692</v>
      </c>
      <c r="F722" s="193" t="s">
        <v>1693</v>
      </c>
      <c r="G722" s="194" t="s">
        <v>241</v>
      </c>
      <c r="H722" s="195">
        <v>162.65100000000001</v>
      </c>
      <c r="I722" s="196"/>
      <c r="J722" s="197">
        <f>ROUND(I722*H722,0)</f>
        <v>0</v>
      </c>
      <c r="K722" s="193" t="s">
        <v>169</v>
      </c>
      <c r="L722" s="59"/>
      <c r="M722" s="198" t="s">
        <v>23</v>
      </c>
      <c r="N722" s="199" t="s">
        <v>46</v>
      </c>
      <c r="O722" s="40"/>
      <c r="P722" s="200">
        <f>O722*H722</f>
        <v>0</v>
      </c>
      <c r="Q722" s="200">
        <v>0</v>
      </c>
      <c r="R722" s="200">
        <f>Q722*H722</f>
        <v>0</v>
      </c>
      <c r="S722" s="200">
        <v>0</v>
      </c>
      <c r="T722" s="201">
        <f>S722*H722</f>
        <v>0</v>
      </c>
      <c r="AR722" s="22" t="s">
        <v>164</v>
      </c>
      <c r="AT722" s="22" t="s">
        <v>165</v>
      </c>
      <c r="AU722" s="22" t="s">
        <v>84</v>
      </c>
      <c r="AY722" s="22" t="s">
        <v>162</v>
      </c>
      <c r="BE722" s="202">
        <f>IF(N722="základní",J722,0)</f>
        <v>0</v>
      </c>
      <c r="BF722" s="202">
        <f>IF(N722="snížená",J722,0)</f>
        <v>0</v>
      </c>
      <c r="BG722" s="202">
        <f>IF(N722="zákl. přenesená",J722,0)</f>
        <v>0</v>
      </c>
      <c r="BH722" s="202">
        <f>IF(N722="sníž. přenesená",J722,0)</f>
        <v>0</v>
      </c>
      <c r="BI722" s="202">
        <f>IF(N722="nulová",J722,0)</f>
        <v>0</v>
      </c>
      <c r="BJ722" s="22" t="s">
        <v>10</v>
      </c>
      <c r="BK722" s="202">
        <f>ROUND(I722*H722,0)</f>
        <v>0</v>
      </c>
      <c r="BL722" s="22" t="s">
        <v>164</v>
      </c>
      <c r="BM722" s="22" t="s">
        <v>1694</v>
      </c>
    </row>
    <row r="723" spans="2:65" s="1" customFormat="1" ht="22.5" customHeight="1">
      <c r="B723" s="39"/>
      <c r="C723" s="191" t="s">
        <v>1695</v>
      </c>
      <c r="D723" s="191" t="s">
        <v>165</v>
      </c>
      <c r="E723" s="192" t="s">
        <v>1696</v>
      </c>
      <c r="F723" s="193" t="s">
        <v>1697</v>
      </c>
      <c r="G723" s="194" t="s">
        <v>241</v>
      </c>
      <c r="H723" s="195">
        <v>3090.3690000000001</v>
      </c>
      <c r="I723" s="196"/>
      <c r="J723" s="197">
        <f>ROUND(I723*H723,0)</f>
        <v>0</v>
      </c>
      <c r="K723" s="193" t="s">
        <v>169</v>
      </c>
      <c r="L723" s="59"/>
      <c r="M723" s="198" t="s">
        <v>23</v>
      </c>
      <c r="N723" s="199" t="s">
        <v>46</v>
      </c>
      <c r="O723" s="40"/>
      <c r="P723" s="200">
        <f>O723*H723</f>
        <v>0</v>
      </c>
      <c r="Q723" s="200">
        <v>0</v>
      </c>
      <c r="R723" s="200">
        <f>Q723*H723</f>
        <v>0</v>
      </c>
      <c r="S723" s="200">
        <v>0</v>
      </c>
      <c r="T723" s="201">
        <f>S723*H723</f>
        <v>0</v>
      </c>
      <c r="AR723" s="22" t="s">
        <v>164</v>
      </c>
      <c r="AT723" s="22" t="s">
        <v>165</v>
      </c>
      <c r="AU723" s="22" t="s">
        <v>84</v>
      </c>
      <c r="AY723" s="22" t="s">
        <v>162</v>
      </c>
      <c r="BE723" s="202">
        <f>IF(N723="základní",J723,0)</f>
        <v>0</v>
      </c>
      <c r="BF723" s="202">
        <f>IF(N723="snížená",J723,0)</f>
        <v>0</v>
      </c>
      <c r="BG723" s="202">
        <f>IF(N723="zákl. přenesená",J723,0)</f>
        <v>0</v>
      </c>
      <c r="BH723" s="202">
        <f>IF(N723="sníž. přenesená",J723,0)</f>
        <v>0</v>
      </c>
      <c r="BI723" s="202">
        <f>IF(N723="nulová",J723,0)</f>
        <v>0</v>
      </c>
      <c r="BJ723" s="22" t="s">
        <v>10</v>
      </c>
      <c r="BK723" s="202">
        <f>ROUND(I723*H723,0)</f>
        <v>0</v>
      </c>
      <c r="BL723" s="22" t="s">
        <v>164</v>
      </c>
      <c r="BM723" s="22" t="s">
        <v>1698</v>
      </c>
    </row>
    <row r="724" spans="2:65" s="11" customFormat="1" ht="13.5">
      <c r="B724" s="203"/>
      <c r="C724" s="204"/>
      <c r="D724" s="205" t="s">
        <v>171</v>
      </c>
      <c r="E724" s="204"/>
      <c r="F724" s="207" t="s">
        <v>1699</v>
      </c>
      <c r="G724" s="204"/>
      <c r="H724" s="208">
        <v>3090.3690000000001</v>
      </c>
      <c r="I724" s="209"/>
      <c r="J724" s="204"/>
      <c r="K724" s="204"/>
      <c r="L724" s="210"/>
      <c r="M724" s="211"/>
      <c r="N724" s="212"/>
      <c r="O724" s="212"/>
      <c r="P724" s="212"/>
      <c r="Q724" s="212"/>
      <c r="R724" s="212"/>
      <c r="S724" s="212"/>
      <c r="T724" s="213"/>
      <c r="AT724" s="214" t="s">
        <v>171</v>
      </c>
      <c r="AU724" s="214" t="s">
        <v>84</v>
      </c>
      <c r="AV724" s="11" t="s">
        <v>84</v>
      </c>
      <c r="AW724" s="11" t="s">
        <v>6</v>
      </c>
      <c r="AX724" s="11" t="s">
        <v>10</v>
      </c>
      <c r="AY724" s="214" t="s">
        <v>162</v>
      </c>
    </row>
    <row r="725" spans="2:65" s="1" customFormat="1" ht="22.5" customHeight="1">
      <c r="B725" s="39"/>
      <c r="C725" s="191" t="s">
        <v>1700</v>
      </c>
      <c r="D725" s="191" t="s">
        <v>165</v>
      </c>
      <c r="E725" s="192" t="s">
        <v>1701</v>
      </c>
      <c r="F725" s="193" t="s">
        <v>1702</v>
      </c>
      <c r="G725" s="194" t="s">
        <v>241</v>
      </c>
      <c r="H725" s="195">
        <v>162.65100000000001</v>
      </c>
      <c r="I725" s="196"/>
      <c r="J725" s="197">
        <f>ROUND(I725*H725,0)</f>
        <v>0</v>
      </c>
      <c r="K725" s="193" t="s">
        <v>169</v>
      </c>
      <c r="L725" s="59"/>
      <c r="M725" s="198" t="s">
        <v>23</v>
      </c>
      <c r="N725" s="199" t="s">
        <v>46</v>
      </c>
      <c r="O725" s="40"/>
      <c r="P725" s="200">
        <f>O725*H725</f>
        <v>0</v>
      </c>
      <c r="Q725" s="200">
        <v>0</v>
      </c>
      <c r="R725" s="200">
        <f>Q725*H725</f>
        <v>0</v>
      </c>
      <c r="S725" s="200">
        <v>0</v>
      </c>
      <c r="T725" s="201">
        <f>S725*H725</f>
        <v>0</v>
      </c>
      <c r="AR725" s="22" t="s">
        <v>164</v>
      </c>
      <c r="AT725" s="22" t="s">
        <v>165</v>
      </c>
      <c r="AU725" s="22" t="s">
        <v>84</v>
      </c>
      <c r="AY725" s="22" t="s">
        <v>162</v>
      </c>
      <c r="BE725" s="202">
        <f>IF(N725="základní",J725,0)</f>
        <v>0</v>
      </c>
      <c r="BF725" s="202">
        <f>IF(N725="snížená",J725,0)</f>
        <v>0</v>
      </c>
      <c r="BG725" s="202">
        <f>IF(N725="zákl. přenesená",J725,0)</f>
        <v>0</v>
      </c>
      <c r="BH725" s="202">
        <f>IF(N725="sníž. přenesená",J725,0)</f>
        <v>0</v>
      </c>
      <c r="BI725" s="202">
        <f>IF(N725="nulová",J725,0)</f>
        <v>0</v>
      </c>
      <c r="BJ725" s="22" t="s">
        <v>10</v>
      </c>
      <c r="BK725" s="202">
        <f>ROUND(I725*H725,0)</f>
        <v>0</v>
      </c>
      <c r="BL725" s="22" t="s">
        <v>164</v>
      </c>
      <c r="BM725" s="22" t="s">
        <v>1703</v>
      </c>
    </row>
    <row r="726" spans="2:65" s="10" customFormat="1" ht="29.85" customHeight="1">
      <c r="B726" s="174"/>
      <c r="C726" s="175"/>
      <c r="D726" s="188" t="s">
        <v>74</v>
      </c>
      <c r="E726" s="189" t="s">
        <v>1704</v>
      </c>
      <c r="F726" s="189" t="s">
        <v>1705</v>
      </c>
      <c r="G726" s="175"/>
      <c r="H726" s="175"/>
      <c r="I726" s="178"/>
      <c r="J726" s="190">
        <f>BK726</f>
        <v>0</v>
      </c>
      <c r="K726" s="175"/>
      <c r="L726" s="180"/>
      <c r="M726" s="181"/>
      <c r="N726" s="182"/>
      <c r="O726" s="182"/>
      <c r="P726" s="183">
        <f>P727</f>
        <v>0</v>
      </c>
      <c r="Q726" s="182"/>
      <c r="R726" s="183">
        <f>R727</f>
        <v>0</v>
      </c>
      <c r="S726" s="182"/>
      <c r="T726" s="184">
        <f>T727</f>
        <v>0</v>
      </c>
      <c r="AR726" s="185" t="s">
        <v>164</v>
      </c>
      <c r="AT726" s="186" t="s">
        <v>74</v>
      </c>
      <c r="AU726" s="186" t="s">
        <v>10</v>
      </c>
      <c r="AY726" s="185" t="s">
        <v>162</v>
      </c>
      <c r="BK726" s="187">
        <f>BK727</f>
        <v>0</v>
      </c>
    </row>
    <row r="727" spans="2:65" s="1" customFormat="1" ht="22.5" customHeight="1">
      <c r="B727" s="39"/>
      <c r="C727" s="191" t="s">
        <v>1706</v>
      </c>
      <c r="D727" s="191" t="s">
        <v>165</v>
      </c>
      <c r="E727" s="192" t="s">
        <v>1707</v>
      </c>
      <c r="F727" s="193" t="s">
        <v>1708</v>
      </c>
      <c r="G727" s="194" t="s">
        <v>241</v>
      </c>
      <c r="H727" s="195">
        <v>1327.913</v>
      </c>
      <c r="I727" s="196"/>
      <c r="J727" s="197">
        <f>ROUND(I727*H727,0)</f>
        <v>0</v>
      </c>
      <c r="K727" s="193" t="s">
        <v>169</v>
      </c>
      <c r="L727" s="59"/>
      <c r="M727" s="198" t="s">
        <v>23</v>
      </c>
      <c r="N727" s="199" t="s">
        <v>46</v>
      </c>
      <c r="O727" s="40"/>
      <c r="P727" s="200">
        <f>O727*H727</f>
        <v>0</v>
      </c>
      <c r="Q727" s="200">
        <v>0</v>
      </c>
      <c r="R727" s="200">
        <f>Q727*H727</f>
        <v>0</v>
      </c>
      <c r="S727" s="200">
        <v>0</v>
      </c>
      <c r="T727" s="201">
        <f>S727*H727</f>
        <v>0</v>
      </c>
      <c r="AR727" s="22" t="s">
        <v>164</v>
      </c>
      <c r="AT727" s="22" t="s">
        <v>165</v>
      </c>
      <c r="AU727" s="22" t="s">
        <v>84</v>
      </c>
      <c r="AY727" s="22" t="s">
        <v>162</v>
      </c>
      <c r="BE727" s="202">
        <f>IF(N727="základní",J727,0)</f>
        <v>0</v>
      </c>
      <c r="BF727" s="202">
        <f>IF(N727="snížená",J727,0)</f>
        <v>0</v>
      </c>
      <c r="BG727" s="202">
        <f>IF(N727="zákl. přenesená",J727,0)</f>
        <v>0</v>
      </c>
      <c r="BH727" s="202">
        <f>IF(N727="sníž. přenesená",J727,0)</f>
        <v>0</v>
      </c>
      <c r="BI727" s="202">
        <f>IF(N727="nulová",J727,0)</f>
        <v>0</v>
      </c>
      <c r="BJ727" s="22" t="s">
        <v>10</v>
      </c>
      <c r="BK727" s="202">
        <f>ROUND(I727*H727,0)</f>
        <v>0</v>
      </c>
      <c r="BL727" s="22" t="s">
        <v>164</v>
      </c>
      <c r="BM727" s="22" t="s">
        <v>1709</v>
      </c>
    </row>
    <row r="728" spans="2:65" s="10" customFormat="1" ht="37.35" customHeight="1">
      <c r="B728" s="174"/>
      <c r="C728" s="175"/>
      <c r="D728" s="176" t="s">
        <v>74</v>
      </c>
      <c r="E728" s="177" t="s">
        <v>1710</v>
      </c>
      <c r="F728" s="177" t="s">
        <v>1711</v>
      </c>
      <c r="G728" s="175"/>
      <c r="H728" s="175"/>
      <c r="I728" s="178"/>
      <c r="J728" s="179">
        <f>BK728</f>
        <v>0</v>
      </c>
      <c r="K728" s="175"/>
      <c r="L728" s="180"/>
      <c r="M728" s="181"/>
      <c r="N728" s="182"/>
      <c r="O728" s="182"/>
      <c r="P728" s="183">
        <f>P729+P753+P793+P821+P827+P836+P857+P882+P917+P974+P1016+P1057+P1107+P1156+P1164+P1174</f>
        <v>0</v>
      </c>
      <c r="Q728" s="182"/>
      <c r="R728" s="183">
        <f>R729+R753+R793+R821+R827+R836+R857+R882+R917+R974+R1016+R1057+R1107+R1156+R1164+R1174</f>
        <v>84.409294579999994</v>
      </c>
      <c r="S728" s="182"/>
      <c r="T728" s="184">
        <f>T729+T753+T793+T821+T827+T836+T857+T882+T917+T974+T1016+T1057+T1107+T1156+T1164+T1174</f>
        <v>23.973110250000001</v>
      </c>
      <c r="AR728" s="185" t="s">
        <v>84</v>
      </c>
      <c r="AT728" s="186" t="s">
        <v>74</v>
      </c>
      <c r="AU728" s="186" t="s">
        <v>75</v>
      </c>
      <c r="AY728" s="185" t="s">
        <v>162</v>
      </c>
      <c r="BK728" s="187">
        <f>BK729+BK753+BK793+BK821+BK827+BK836+BK857+BK882+BK917+BK974+BK1016+BK1057+BK1107+BK1156+BK1164+BK1174</f>
        <v>0</v>
      </c>
    </row>
    <row r="729" spans="2:65" s="10" customFormat="1" ht="19.899999999999999" customHeight="1">
      <c r="B729" s="174"/>
      <c r="C729" s="175"/>
      <c r="D729" s="188" t="s">
        <v>74</v>
      </c>
      <c r="E729" s="189" t="s">
        <v>1712</v>
      </c>
      <c r="F729" s="189" t="s">
        <v>1713</v>
      </c>
      <c r="G729" s="175"/>
      <c r="H729" s="175"/>
      <c r="I729" s="178"/>
      <c r="J729" s="190">
        <f>BK729</f>
        <v>0</v>
      </c>
      <c r="K729" s="175"/>
      <c r="L729" s="180"/>
      <c r="M729" s="181"/>
      <c r="N729" s="182"/>
      <c r="O729" s="182"/>
      <c r="P729" s="183">
        <f>SUM(P730:P752)</f>
        <v>0</v>
      </c>
      <c r="Q729" s="182"/>
      <c r="R729" s="183">
        <f>SUM(R730:R752)</f>
        <v>1.3893368000000001</v>
      </c>
      <c r="S729" s="182"/>
      <c r="T729" s="184">
        <f>SUM(T730:T752)</f>
        <v>0</v>
      </c>
      <c r="AR729" s="185" t="s">
        <v>164</v>
      </c>
      <c r="AT729" s="186" t="s">
        <v>74</v>
      </c>
      <c r="AU729" s="186" t="s">
        <v>10</v>
      </c>
      <c r="AY729" s="185" t="s">
        <v>162</v>
      </c>
      <c r="BK729" s="187">
        <f>SUM(BK730:BK752)</f>
        <v>0</v>
      </c>
    </row>
    <row r="730" spans="2:65" s="1" customFormat="1" ht="22.5" customHeight="1">
      <c r="B730" s="39"/>
      <c r="C730" s="191" t="s">
        <v>1714</v>
      </c>
      <c r="D730" s="191" t="s">
        <v>165</v>
      </c>
      <c r="E730" s="192" t="s">
        <v>1715</v>
      </c>
      <c r="F730" s="193" t="s">
        <v>1716</v>
      </c>
      <c r="G730" s="194" t="s">
        <v>254</v>
      </c>
      <c r="H730" s="195">
        <v>151.62100000000001</v>
      </c>
      <c r="I730" s="196"/>
      <c r="J730" s="197">
        <f>ROUND(I730*H730,0)</f>
        <v>0</v>
      </c>
      <c r="K730" s="193" t="s">
        <v>169</v>
      </c>
      <c r="L730" s="59"/>
      <c r="M730" s="198" t="s">
        <v>23</v>
      </c>
      <c r="N730" s="199" t="s">
        <v>46</v>
      </c>
      <c r="O730" s="40"/>
      <c r="P730" s="200">
        <f>O730*H730</f>
        <v>0</v>
      </c>
      <c r="Q730" s="200">
        <v>0</v>
      </c>
      <c r="R730" s="200">
        <f>Q730*H730</f>
        <v>0</v>
      </c>
      <c r="S730" s="200">
        <v>0</v>
      </c>
      <c r="T730" s="201">
        <f>S730*H730</f>
        <v>0</v>
      </c>
      <c r="AR730" s="22" t="s">
        <v>164</v>
      </c>
      <c r="AT730" s="22" t="s">
        <v>165</v>
      </c>
      <c r="AU730" s="22" t="s">
        <v>84</v>
      </c>
      <c r="AY730" s="22" t="s">
        <v>162</v>
      </c>
      <c r="BE730" s="202">
        <f>IF(N730="základní",J730,0)</f>
        <v>0</v>
      </c>
      <c r="BF730" s="202">
        <f>IF(N730="snížená",J730,0)</f>
        <v>0</v>
      </c>
      <c r="BG730" s="202">
        <f>IF(N730="zákl. přenesená",J730,0)</f>
        <v>0</v>
      </c>
      <c r="BH730" s="202">
        <f>IF(N730="sníž. přenesená",J730,0)</f>
        <v>0</v>
      </c>
      <c r="BI730" s="202">
        <f>IF(N730="nulová",J730,0)</f>
        <v>0</v>
      </c>
      <c r="BJ730" s="22" t="s">
        <v>10</v>
      </c>
      <c r="BK730" s="202">
        <f>ROUND(I730*H730,0)</f>
        <v>0</v>
      </c>
      <c r="BL730" s="22" t="s">
        <v>164</v>
      </c>
      <c r="BM730" s="22" t="s">
        <v>1717</v>
      </c>
    </row>
    <row r="731" spans="2:65" s="11" customFormat="1" ht="13.5">
      <c r="B731" s="203"/>
      <c r="C731" s="204"/>
      <c r="D731" s="215" t="s">
        <v>171</v>
      </c>
      <c r="E731" s="216" t="s">
        <v>1718</v>
      </c>
      <c r="F731" s="217" t="s">
        <v>1719</v>
      </c>
      <c r="G731" s="204"/>
      <c r="H731" s="218">
        <v>112.661</v>
      </c>
      <c r="I731" s="209"/>
      <c r="J731" s="204"/>
      <c r="K731" s="204"/>
      <c r="L731" s="210"/>
      <c r="M731" s="211"/>
      <c r="N731" s="212"/>
      <c r="O731" s="212"/>
      <c r="P731" s="212"/>
      <c r="Q731" s="212"/>
      <c r="R731" s="212"/>
      <c r="S731" s="212"/>
      <c r="T731" s="213"/>
      <c r="AT731" s="214" t="s">
        <v>171</v>
      </c>
      <c r="AU731" s="214" t="s">
        <v>84</v>
      </c>
      <c r="AV731" s="11" t="s">
        <v>84</v>
      </c>
      <c r="AW731" s="11" t="s">
        <v>37</v>
      </c>
      <c r="AX731" s="11" t="s">
        <v>75</v>
      </c>
      <c r="AY731" s="214" t="s">
        <v>162</v>
      </c>
    </row>
    <row r="732" spans="2:65" s="11" customFormat="1" ht="13.5">
      <c r="B732" s="203"/>
      <c r="C732" s="204"/>
      <c r="D732" s="205" t="s">
        <v>171</v>
      </c>
      <c r="E732" s="206" t="s">
        <v>1720</v>
      </c>
      <c r="F732" s="207" t="s">
        <v>943</v>
      </c>
      <c r="G732" s="204"/>
      <c r="H732" s="208">
        <v>38.96</v>
      </c>
      <c r="I732" s="209"/>
      <c r="J732" s="204"/>
      <c r="K732" s="204"/>
      <c r="L732" s="210"/>
      <c r="M732" s="211"/>
      <c r="N732" s="212"/>
      <c r="O732" s="212"/>
      <c r="P732" s="212"/>
      <c r="Q732" s="212"/>
      <c r="R732" s="212"/>
      <c r="S732" s="212"/>
      <c r="T732" s="213"/>
      <c r="AT732" s="214" t="s">
        <v>171</v>
      </c>
      <c r="AU732" s="214" t="s">
        <v>84</v>
      </c>
      <c r="AV732" s="11" t="s">
        <v>84</v>
      </c>
      <c r="AW732" s="11" t="s">
        <v>37</v>
      </c>
      <c r="AX732" s="11" t="s">
        <v>75</v>
      </c>
      <c r="AY732" s="214" t="s">
        <v>162</v>
      </c>
    </row>
    <row r="733" spans="2:65" s="1" customFormat="1" ht="22.5" customHeight="1">
      <c r="B733" s="39"/>
      <c r="C733" s="191" t="s">
        <v>1721</v>
      </c>
      <c r="D733" s="191" t="s">
        <v>165</v>
      </c>
      <c r="E733" s="192" t="s">
        <v>1722</v>
      </c>
      <c r="F733" s="193" t="s">
        <v>1723</v>
      </c>
      <c r="G733" s="194" t="s">
        <v>254</v>
      </c>
      <c r="H733" s="195">
        <v>20.815999999999999</v>
      </c>
      <c r="I733" s="196"/>
      <c r="J733" s="197">
        <f>ROUND(I733*H733,0)</f>
        <v>0</v>
      </c>
      <c r="K733" s="193" t="s">
        <v>169</v>
      </c>
      <c r="L733" s="59"/>
      <c r="M733" s="198" t="s">
        <v>23</v>
      </c>
      <c r="N733" s="199" t="s">
        <v>46</v>
      </c>
      <c r="O733" s="40"/>
      <c r="P733" s="200">
        <f>O733*H733</f>
        <v>0</v>
      </c>
      <c r="Q733" s="200">
        <v>0</v>
      </c>
      <c r="R733" s="200">
        <f>Q733*H733</f>
        <v>0</v>
      </c>
      <c r="S733" s="200">
        <v>0</v>
      </c>
      <c r="T733" s="201">
        <f>S733*H733</f>
        <v>0</v>
      </c>
      <c r="AR733" s="22" t="s">
        <v>164</v>
      </c>
      <c r="AT733" s="22" t="s">
        <v>165</v>
      </c>
      <c r="AU733" s="22" t="s">
        <v>84</v>
      </c>
      <c r="AY733" s="22" t="s">
        <v>162</v>
      </c>
      <c r="BE733" s="202">
        <f>IF(N733="základní",J733,0)</f>
        <v>0</v>
      </c>
      <c r="BF733" s="202">
        <f>IF(N733="snížená",J733,0)</f>
        <v>0</v>
      </c>
      <c r="BG733" s="202">
        <f>IF(N733="zákl. přenesená",J733,0)</f>
        <v>0</v>
      </c>
      <c r="BH733" s="202">
        <f>IF(N733="sníž. přenesená",J733,0)</f>
        <v>0</v>
      </c>
      <c r="BI733" s="202">
        <f>IF(N733="nulová",J733,0)</f>
        <v>0</v>
      </c>
      <c r="BJ733" s="22" t="s">
        <v>10</v>
      </c>
      <c r="BK733" s="202">
        <f>ROUND(I733*H733,0)</f>
        <v>0</v>
      </c>
      <c r="BL733" s="22" t="s">
        <v>164</v>
      </c>
      <c r="BM733" s="22" t="s">
        <v>1724</v>
      </c>
    </row>
    <row r="734" spans="2:65" s="11" customFormat="1" ht="13.5">
      <c r="B734" s="203"/>
      <c r="C734" s="204"/>
      <c r="D734" s="215" t="s">
        <v>171</v>
      </c>
      <c r="E734" s="216" t="s">
        <v>1725</v>
      </c>
      <c r="F734" s="217" t="s">
        <v>623</v>
      </c>
      <c r="G734" s="204"/>
      <c r="H734" s="218">
        <v>11.356</v>
      </c>
      <c r="I734" s="209"/>
      <c r="J734" s="204"/>
      <c r="K734" s="204"/>
      <c r="L734" s="210"/>
      <c r="M734" s="211"/>
      <c r="N734" s="212"/>
      <c r="O734" s="212"/>
      <c r="P734" s="212"/>
      <c r="Q734" s="212"/>
      <c r="R734" s="212"/>
      <c r="S734" s="212"/>
      <c r="T734" s="213"/>
      <c r="AT734" s="214" t="s">
        <v>171</v>
      </c>
      <c r="AU734" s="214" t="s">
        <v>84</v>
      </c>
      <c r="AV734" s="11" t="s">
        <v>84</v>
      </c>
      <c r="AW734" s="11" t="s">
        <v>37</v>
      </c>
      <c r="AX734" s="11" t="s">
        <v>75</v>
      </c>
      <c r="AY734" s="214" t="s">
        <v>162</v>
      </c>
    </row>
    <row r="735" spans="2:65" s="11" customFormat="1" ht="13.5">
      <c r="B735" s="203"/>
      <c r="C735" s="204"/>
      <c r="D735" s="205" t="s">
        <v>171</v>
      </c>
      <c r="E735" s="206" t="s">
        <v>1726</v>
      </c>
      <c r="F735" s="207" t="s">
        <v>625</v>
      </c>
      <c r="G735" s="204"/>
      <c r="H735" s="208">
        <v>9.4600000000000009</v>
      </c>
      <c r="I735" s="209"/>
      <c r="J735" s="204"/>
      <c r="K735" s="204"/>
      <c r="L735" s="210"/>
      <c r="M735" s="211"/>
      <c r="N735" s="212"/>
      <c r="O735" s="212"/>
      <c r="P735" s="212"/>
      <c r="Q735" s="212"/>
      <c r="R735" s="212"/>
      <c r="S735" s="212"/>
      <c r="T735" s="213"/>
      <c r="AT735" s="214" t="s">
        <v>171</v>
      </c>
      <c r="AU735" s="214" t="s">
        <v>84</v>
      </c>
      <c r="AV735" s="11" t="s">
        <v>84</v>
      </c>
      <c r="AW735" s="11" t="s">
        <v>37</v>
      </c>
      <c r="AX735" s="11" t="s">
        <v>75</v>
      </c>
      <c r="AY735" s="214" t="s">
        <v>162</v>
      </c>
    </row>
    <row r="736" spans="2:65" s="1" customFormat="1" ht="22.5" customHeight="1">
      <c r="B736" s="39"/>
      <c r="C736" s="219" t="s">
        <v>1727</v>
      </c>
      <c r="D736" s="219" t="s">
        <v>273</v>
      </c>
      <c r="E736" s="220" t="s">
        <v>1728</v>
      </c>
      <c r="F736" s="221" t="s">
        <v>1729</v>
      </c>
      <c r="G736" s="222" t="s">
        <v>1730</v>
      </c>
      <c r="H736" s="223">
        <v>51.731000000000002</v>
      </c>
      <c r="I736" s="224"/>
      <c r="J736" s="225">
        <f>ROUND(I736*H736,0)</f>
        <v>0</v>
      </c>
      <c r="K736" s="221" t="s">
        <v>169</v>
      </c>
      <c r="L736" s="226"/>
      <c r="M736" s="227" t="s">
        <v>23</v>
      </c>
      <c r="N736" s="228" t="s">
        <v>46</v>
      </c>
      <c r="O736" s="40"/>
      <c r="P736" s="200">
        <f>O736*H736</f>
        <v>0</v>
      </c>
      <c r="Q736" s="200">
        <v>1E-3</v>
      </c>
      <c r="R736" s="200">
        <f>Q736*H736</f>
        <v>5.1731000000000006E-2</v>
      </c>
      <c r="S736" s="200">
        <v>0</v>
      </c>
      <c r="T736" s="201">
        <f>S736*H736</f>
        <v>0</v>
      </c>
      <c r="AR736" s="22" t="s">
        <v>229</v>
      </c>
      <c r="AT736" s="22" t="s">
        <v>273</v>
      </c>
      <c r="AU736" s="22" t="s">
        <v>84</v>
      </c>
      <c r="AY736" s="22" t="s">
        <v>162</v>
      </c>
      <c r="BE736" s="202">
        <f>IF(N736="základní",J736,0)</f>
        <v>0</v>
      </c>
      <c r="BF736" s="202">
        <f>IF(N736="snížená",J736,0)</f>
        <v>0</v>
      </c>
      <c r="BG736" s="202">
        <f>IF(N736="zákl. přenesená",J736,0)</f>
        <v>0</v>
      </c>
      <c r="BH736" s="202">
        <f>IF(N736="sníž. přenesená",J736,0)</f>
        <v>0</v>
      </c>
      <c r="BI736" s="202">
        <f>IF(N736="nulová",J736,0)</f>
        <v>0</v>
      </c>
      <c r="BJ736" s="22" t="s">
        <v>10</v>
      </c>
      <c r="BK736" s="202">
        <f>ROUND(I736*H736,0)</f>
        <v>0</v>
      </c>
      <c r="BL736" s="22" t="s">
        <v>164</v>
      </c>
      <c r="BM736" s="22" t="s">
        <v>1731</v>
      </c>
    </row>
    <row r="737" spans="2:65" s="11" customFormat="1" ht="13.5">
      <c r="B737" s="203"/>
      <c r="C737" s="204"/>
      <c r="D737" s="205" t="s">
        <v>171</v>
      </c>
      <c r="E737" s="206" t="s">
        <v>1732</v>
      </c>
      <c r="F737" s="207" t="s">
        <v>1733</v>
      </c>
      <c r="G737" s="204"/>
      <c r="H737" s="208">
        <v>51.731000000000002</v>
      </c>
      <c r="I737" s="209"/>
      <c r="J737" s="204"/>
      <c r="K737" s="204"/>
      <c r="L737" s="210"/>
      <c r="M737" s="211"/>
      <c r="N737" s="212"/>
      <c r="O737" s="212"/>
      <c r="P737" s="212"/>
      <c r="Q737" s="212"/>
      <c r="R737" s="212"/>
      <c r="S737" s="212"/>
      <c r="T737" s="213"/>
      <c r="AT737" s="214" t="s">
        <v>171</v>
      </c>
      <c r="AU737" s="214" t="s">
        <v>84</v>
      </c>
      <c r="AV737" s="11" t="s">
        <v>84</v>
      </c>
      <c r="AW737" s="11" t="s">
        <v>37</v>
      </c>
      <c r="AX737" s="11" t="s">
        <v>75</v>
      </c>
      <c r="AY737" s="214" t="s">
        <v>162</v>
      </c>
    </row>
    <row r="738" spans="2:65" s="1" customFormat="1" ht="22.5" customHeight="1">
      <c r="B738" s="39"/>
      <c r="C738" s="191" t="s">
        <v>1734</v>
      </c>
      <c r="D738" s="191" t="s">
        <v>165</v>
      </c>
      <c r="E738" s="192" t="s">
        <v>1735</v>
      </c>
      <c r="F738" s="193" t="s">
        <v>1736</v>
      </c>
      <c r="G738" s="194" t="s">
        <v>254</v>
      </c>
      <c r="H738" s="195">
        <v>121.45</v>
      </c>
      <c r="I738" s="196"/>
      <c r="J738" s="197">
        <f>ROUND(I738*H738,0)</f>
        <v>0</v>
      </c>
      <c r="K738" s="193" t="s">
        <v>169</v>
      </c>
      <c r="L738" s="59"/>
      <c r="M738" s="198" t="s">
        <v>23</v>
      </c>
      <c r="N738" s="199" t="s">
        <v>46</v>
      </c>
      <c r="O738" s="40"/>
      <c r="P738" s="200">
        <f>O738*H738</f>
        <v>0</v>
      </c>
      <c r="Q738" s="200">
        <v>3.0000000000000001E-3</v>
      </c>
      <c r="R738" s="200">
        <f>Q738*H738</f>
        <v>0.36435000000000001</v>
      </c>
      <c r="S738" s="200">
        <v>0</v>
      </c>
      <c r="T738" s="201">
        <f>S738*H738</f>
        <v>0</v>
      </c>
      <c r="AR738" s="22" t="s">
        <v>164</v>
      </c>
      <c r="AT738" s="22" t="s">
        <v>165</v>
      </c>
      <c r="AU738" s="22" t="s">
        <v>84</v>
      </c>
      <c r="AY738" s="22" t="s">
        <v>162</v>
      </c>
      <c r="BE738" s="202">
        <f>IF(N738="základní",J738,0)</f>
        <v>0</v>
      </c>
      <c r="BF738" s="202">
        <f>IF(N738="snížená",J738,0)</f>
        <v>0</v>
      </c>
      <c r="BG738" s="202">
        <f>IF(N738="zákl. přenesená",J738,0)</f>
        <v>0</v>
      </c>
      <c r="BH738" s="202">
        <f>IF(N738="sníž. přenesená",J738,0)</f>
        <v>0</v>
      </c>
      <c r="BI738" s="202">
        <f>IF(N738="nulová",J738,0)</f>
        <v>0</v>
      </c>
      <c r="BJ738" s="22" t="s">
        <v>10</v>
      </c>
      <c r="BK738" s="202">
        <f>ROUND(I738*H738,0)</f>
        <v>0</v>
      </c>
      <c r="BL738" s="22" t="s">
        <v>164</v>
      </c>
      <c r="BM738" s="22" t="s">
        <v>1737</v>
      </c>
    </row>
    <row r="739" spans="2:65" s="11" customFormat="1" ht="27">
      <c r="B739" s="203"/>
      <c r="C739" s="204"/>
      <c r="D739" s="205" t="s">
        <v>171</v>
      </c>
      <c r="E739" s="206" t="s">
        <v>1738</v>
      </c>
      <c r="F739" s="207" t="s">
        <v>1739</v>
      </c>
      <c r="G739" s="204"/>
      <c r="H739" s="208">
        <v>121.45</v>
      </c>
      <c r="I739" s="209"/>
      <c r="J739" s="204"/>
      <c r="K739" s="204"/>
      <c r="L739" s="210"/>
      <c r="M739" s="211"/>
      <c r="N739" s="212"/>
      <c r="O739" s="212"/>
      <c r="P739" s="212"/>
      <c r="Q739" s="212"/>
      <c r="R739" s="212"/>
      <c r="S739" s="212"/>
      <c r="T739" s="213"/>
      <c r="AT739" s="214" t="s">
        <v>171</v>
      </c>
      <c r="AU739" s="214" t="s">
        <v>84</v>
      </c>
      <c r="AV739" s="11" t="s">
        <v>84</v>
      </c>
      <c r="AW739" s="11" t="s">
        <v>37</v>
      </c>
      <c r="AX739" s="11" t="s">
        <v>75</v>
      </c>
      <c r="AY739" s="214" t="s">
        <v>162</v>
      </c>
    </row>
    <row r="740" spans="2:65" s="1" customFormat="1" ht="22.5" customHeight="1">
      <c r="B740" s="39"/>
      <c r="C740" s="191" t="s">
        <v>1740</v>
      </c>
      <c r="D740" s="191" t="s">
        <v>165</v>
      </c>
      <c r="E740" s="192" t="s">
        <v>1741</v>
      </c>
      <c r="F740" s="193" t="s">
        <v>1742</v>
      </c>
      <c r="G740" s="194" t="s">
        <v>254</v>
      </c>
      <c r="H740" s="195">
        <v>37.023000000000003</v>
      </c>
      <c r="I740" s="196"/>
      <c r="J740" s="197">
        <f>ROUND(I740*H740,0)</f>
        <v>0</v>
      </c>
      <c r="K740" s="193" t="s">
        <v>169</v>
      </c>
      <c r="L740" s="59"/>
      <c r="M740" s="198" t="s">
        <v>23</v>
      </c>
      <c r="N740" s="199" t="s">
        <v>46</v>
      </c>
      <c r="O740" s="40"/>
      <c r="P740" s="200">
        <f>O740*H740</f>
        <v>0</v>
      </c>
      <c r="Q740" s="200">
        <v>3.0000000000000001E-3</v>
      </c>
      <c r="R740" s="200">
        <f>Q740*H740</f>
        <v>0.11106900000000001</v>
      </c>
      <c r="S740" s="200">
        <v>0</v>
      </c>
      <c r="T740" s="201">
        <f>S740*H740</f>
        <v>0</v>
      </c>
      <c r="AR740" s="22" t="s">
        <v>164</v>
      </c>
      <c r="AT740" s="22" t="s">
        <v>165</v>
      </c>
      <c r="AU740" s="22" t="s">
        <v>84</v>
      </c>
      <c r="AY740" s="22" t="s">
        <v>162</v>
      </c>
      <c r="BE740" s="202">
        <f>IF(N740="základní",J740,0)</f>
        <v>0</v>
      </c>
      <c r="BF740" s="202">
        <f>IF(N740="snížená",J740,0)</f>
        <v>0</v>
      </c>
      <c r="BG740" s="202">
        <f>IF(N740="zákl. přenesená",J740,0)</f>
        <v>0</v>
      </c>
      <c r="BH740" s="202">
        <f>IF(N740="sníž. přenesená",J740,0)</f>
        <v>0</v>
      </c>
      <c r="BI740" s="202">
        <f>IF(N740="nulová",J740,0)</f>
        <v>0</v>
      </c>
      <c r="BJ740" s="22" t="s">
        <v>10</v>
      </c>
      <c r="BK740" s="202">
        <f>ROUND(I740*H740,0)</f>
        <v>0</v>
      </c>
      <c r="BL740" s="22" t="s">
        <v>164</v>
      </c>
      <c r="BM740" s="22" t="s">
        <v>1743</v>
      </c>
    </row>
    <row r="741" spans="2:65" s="11" customFormat="1" ht="13.5">
      <c r="B741" s="203"/>
      <c r="C741" s="204"/>
      <c r="D741" s="215" t="s">
        <v>171</v>
      </c>
      <c r="E741" s="216" t="s">
        <v>1744</v>
      </c>
      <c r="F741" s="217" t="s">
        <v>1745</v>
      </c>
      <c r="G741" s="204"/>
      <c r="H741" s="218">
        <v>30.363</v>
      </c>
      <c r="I741" s="209"/>
      <c r="J741" s="204"/>
      <c r="K741" s="204"/>
      <c r="L741" s="210"/>
      <c r="M741" s="211"/>
      <c r="N741" s="212"/>
      <c r="O741" s="212"/>
      <c r="P741" s="212"/>
      <c r="Q741" s="212"/>
      <c r="R741" s="212"/>
      <c r="S741" s="212"/>
      <c r="T741" s="213"/>
      <c r="AT741" s="214" t="s">
        <v>171</v>
      </c>
      <c r="AU741" s="214" t="s">
        <v>84</v>
      </c>
      <c r="AV741" s="11" t="s">
        <v>84</v>
      </c>
      <c r="AW741" s="11" t="s">
        <v>37</v>
      </c>
      <c r="AX741" s="11" t="s">
        <v>75</v>
      </c>
      <c r="AY741" s="214" t="s">
        <v>162</v>
      </c>
    </row>
    <row r="742" spans="2:65" s="11" customFormat="1" ht="13.5">
      <c r="B742" s="203"/>
      <c r="C742" s="204"/>
      <c r="D742" s="205" t="s">
        <v>171</v>
      </c>
      <c r="E742" s="206" t="s">
        <v>1746</v>
      </c>
      <c r="F742" s="207" t="s">
        <v>1747</v>
      </c>
      <c r="G742" s="204"/>
      <c r="H742" s="208">
        <v>6.66</v>
      </c>
      <c r="I742" s="209"/>
      <c r="J742" s="204"/>
      <c r="K742" s="204"/>
      <c r="L742" s="210"/>
      <c r="M742" s="211"/>
      <c r="N742" s="212"/>
      <c r="O742" s="212"/>
      <c r="P742" s="212"/>
      <c r="Q742" s="212"/>
      <c r="R742" s="212"/>
      <c r="S742" s="212"/>
      <c r="T742" s="213"/>
      <c r="AT742" s="214" t="s">
        <v>171</v>
      </c>
      <c r="AU742" s="214" t="s">
        <v>84</v>
      </c>
      <c r="AV742" s="11" t="s">
        <v>84</v>
      </c>
      <c r="AW742" s="11" t="s">
        <v>37</v>
      </c>
      <c r="AX742" s="11" t="s">
        <v>75</v>
      </c>
      <c r="AY742" s="214" t="s">
        <v>162</v>
      </c>
    </row>
    <row r="743" spans="2:65" s="1" customFormat="1" ht="22.5" customHeight="1">
      <c r="B743" s="39"/>
      <c r="C743" s="191" t="s">
        <v>1748</v>
      </c>
      <c r="D743" s="191" t="s">
        <v>165</v>
      </c>
      <c r="E743" s="192" t="s">
        <v>1749</v>
      </c>
      <c r="F743" s="193" t="s">
        <v>1750</v>
      </c>
      <c r="G743" s="194" t="s">
        <v>254</v>
      </c>
      <c r="H743" s="195">
        <v>151.62100000000001</v>
      </c>
      <c r="I743" s="196"/>
      <c r="J743" s="197">
        <f>ROUND(I743*H743,0)</f>
        <v>0</v>
      </c>
      <c r="K743" s="193" t="s">
        <v>169</v>
      </c>
      <c r="L743" s="59"/>
      <c r="M743" s="198" t="s">
        <v>23</v>
      </c>
      <c r="N743" s="199" t="s">
        <v>46</v>
      </c>
      <c r="O743" s="40"/>
      <c r="P743" s="200">
        <f>O743*H743</f>
        <v>0</v>
      </c>
      <c r="Q743" s="200">
        <v>4.0000000000000002E-4</v>
      </c>
      <c r="R743" s="200">
        <f>Q743*H743</f>
        <v>6.0648400000000005E-2</v>
      </c>
      <c r="S743" s="200">
        <v>0</v>
      </c>
      <c r="T743" s="201">
        <f>S743*H743</f>
        <v>0</v>
      </c>
      <c r="AR743" s="22" t="s">
        <v>164</v>
      </c>
      <c r="AT743" s="22" t="s">
        <v>165</v>
      </c>
      <c r="AU743" s="22" t="s">
        <v>84</v>
      </c>
      <c r="AY743" s="22" t="s">
        <v>162</v>
      </c>
      <c r="BE743" s="202">
        <f>IF(N743="základní",J743,0)</f>
        <v>0</v>
      </c>
      <c r="BF743" s="202">
        <f>IF(N743="snížená",J743,0)</f>
        <v>0</v>
      </c>
      <c r="BG743" s="202">
        <f>IF(N743="zákl. přenesená",J743,0)</f>
        <v>0</v>
      </c>
      <c r="BH743" s="202">
        <f>IF(N743="sníž. přenesená",J743,0)</f>
        <v>0</v>
      </c>
      <c r="BI743" s="202">
        <f>IF(N743="nulová",J743,0)</f>
        <v>0</v>
      </c>
      <c r="BJ743" s="22" t="s">
        <v>10</v>
      </c>
      <c r="BK743" s="202">
        <f>ROUND(I743*H743,0)</f>
        <v>0</v>
      </c>
      <c r="BL743" s="22" t="s">
        <v>164</v>
      </c>
      <c r="BM743" s="22" t="s">
        <v>1751</v>
      </c>
    </row>
    <row r="744" spans="2:65" s="1" customFormat="1" ht="22.5" customHeight="1">
      <c r="B744" s="39"/>
      <c r="C744" s="191" t="s">
        <v>1752</v>
      </c>
      <c r="D744" s="191" t="s">
        <v>165</v>
      </c>
      <c r="E744" s="192" t="s">
        <v>1753</v>
      </c>
      <c r="F744" s="193" t="s">
        <v>1754</v>
      </c>
      <c r="G744" s="194" t="s">
        <v>254</v>
      </c>
      <c r="H744" s="195">
        <v>20.815999999999999</v>
      </c>
      <c r="I744" s="196"/>
      <c r="J744" s="197">
        <f>ROUND(I744*H744,0)</f>
        <v>0</v>
      </c>
      <c r="K744" s="193" t="s">
        <v>169</v>
      </c>
      <c r="L744" s="59"/>
      <c r="M744" s="198" t="s">
        <v>23</v>
      </c>
      <c r="N744" s="199" t="s">
        <v>46</v>
      </c>
      <c r="O744" s="40"/>
      <c r="P744" s="200">
        <f>O744*H744</f>
        <v>0</v>
      </c>
      <c r="Q744" s="200">
        <v>4.0000000000000002E-4</v>
      </c>
      <c r="R744" s="200">
        <f>Q744*H744</f>
        <v>8.3263999999999994E-3</v>
      </c>
      <c r="S744" s="200">
        <v>0</v>
      </c>
      <c r="T744" s="201">
        <f>S744*H744</f>
        <v>0</v>
      </c>
      <c r="AR744" s="22" t="s">
        <v>164</v>
      </c>
      <c r="AT744" s="22" t="s">
        <v>165</v>
      </c>
      <c r="AU744" s="22" t="s">
        <v>84</v>
      </c>
      <c r="AY744" s="22" t="s">
        <v>162</v>
      </c>
      <c r="BE744" s="202">
        <f>IF(N744="základní",J744,0)</f>
        <v>0</v>
      </c>
      <c r="BF744" s="202">
        <f>IF(N744="snížená",J744,0)</f>
        <v>0</v>
      </c>
      <c r="BG744" s="202">
        <f>IF(N744="zákl. přenesená",J744,0)</f>
        <v>0</v>
      </c>
      <c r="BH744" s="202">
        <f>IF(N744="sníž. přenesená",J744,0)</f>
        <v>0</v>
      </c>
      <c r="BI744" s="202">
        <f>IF(N744="nulová",J744,0)</f>
        <v>0</v>
      </c>
      <c r="BJ744" s="22" t="s">
        <v>10</v>
      </c>
      <c r="BK744" s="202">
        <f>ROUND(I744*H744,0)</f>
        <v>0</v>
      </c>
      <c r="BL744" s="22" t="s">
        <v>164</v>
      </c>
      <c r="BM744" s="22" t="s">
        <v>1755</v>
      </c>
    </row>
    <row r="745" spans="2:65" s="1" customFormat="1" ht="22.5" customHeight="1">
      <c r="B745" s="39"/>
      <c r="C745" s="219" t="s">
        <v>1756</v>
      </c>
      <c r="D745" s="219" t="s">
        <v>273</v>
      </c>
      <c r="E745" s="220" t="s">
        <v>1757</v>
      </c>
      <c r="F745" s="221" t="s">
        <v>1758</v>
      </c>
      <c r="G745" s="222" t="s">
        <v>654</v>
      </c>
      <c r="H745" s="223">
        <v>198.303</v>
      </c>
      <c r="I745" s="224"/>
      <c r="J745" s="225">
        <f>ROUND(I745*H745,0)</f>
        <v>0</v>
      </c>
      <c r="K745" s="221" t="s">
        <v>23</v>
      </c>
      <c r="L745" s="226"/>
      <c r="M745" s="227" t="s">
        <v>23</v>
      </c>
      <c r="N745" s="228" t="s">
        <v>46</v>
      </c>
      <c r="O745" s="40"/>
      <c r="P745" s="200">
        <f>O745*H745</f>
        <v>0</v>
      </c>
      <c r="Q745" s="200">
        <v>4.0000000000000001E-3</v>
      </c>
      <c r="R745" s="200">
        <f>Q745*H745</f>
        <v>0.79321200000000003</v>
      </c>
      <c r="S745" s="200">
        <v>0</v>
      </c>
      <c r="T745" s="201">
        <f>S745*H745</f>
        <v>0</v>
      </c>
      <c r="AR745" s="22" t="s">
        <v>229</v>
      </c>
      <c r="AT745" s="22" t="s">
        <v>273</v>
      </c>
      <c r="AU745" s="22" t="s">
        <v>84</v>
      </c>
      <c r="AY745" s="22" t="s">
        <v>162</v>
      </c>
      <c r="BE745" s="202">
        <f>IF(N745="základní",J745,0)</f>
        <v>0</v>
      </c>
      <c r="BF745" s="202">
        <f>IF(N745="snížená",J745,0)</f>
        <v>0</v>
      </c>
      <c r="BG745" s="202">
        <f>IF(N745="zákl. přenesená",J745,0)</f>
        <v>0</v>
      </c>
      <c r="BH745" s="202">
        <f>IF(N745="sníž. přenesená",J745,0)</f>
        <v>0</v>
      </c>
      <c r="BI745" s="202">
        <f>IF(N745="nulová",J745,0)</f>
        <v>0</v>
      </c>
      <c r="BJ745" s="22" t="s">
        <v>10</v>
      </c>
      <c r="BK745" s="202">
        <f>ROUND(I745*H745,0)</f>
        <v>0</v>
      </c>
      <c r="BL745" s="22" t="s">
        <v>164</v>
      </c>
      <c r="BM745" s="22" t="s">
        <v>1759</v>
      </c>
    </row>
    <row r="746" spans="2:65" s="11" customFormat="1" ht="13.5">
      <c r="B746" s="203"/>
      <c r="C746" s="204"/>
      <c r="D746" s="205" t="s">
        <v>171</v>
      </c>
      <c r="E746" s="206" t="s">
        <v>1760</v>
      </c>
      <c r="F746" s="207" t="s">
        <v>1761</v>
      </c>
      <c r="G746" s="204"/>
      <c r="H746" s="208">
        <v>198.303</v>
      </c>
      <c r="I746" s="209"/>
      <c r="J746" s="204"/>
      <c r="K746" s="204"/>
      <c r="L746" s="210"/>
      <c r="M746" s="211"/>
      <c r="N746" s="212"/>
      <c r="O746" s="212"/>
      <c r="P746" s="212"/>
      <c r="Q746" s="212"/>
      <c r="R746" s="212"/>
      <c r="S746" s="212"/>
      <c r="T746" s="213"/>
      <c r="AT746" s="214" t="s">
        <v>171</v>
      </c>
      <c r="AU746" s="214" t="s">
        <v>84</v>
      </c>
      <c r="AV746" s="11" t="s">
        <v>84</v>
      </c>
      <c r="AW746" s="11" t="s">
        <v>37</v>
      </c>
      <c r="AX746" s="11" t="s">
        <v>75</v>
      </c>
      <c r="AY746" s="214" t="s">
        <v>162</v>
      </c>
    </row>
    <row r="747" spans="2:65" s="1" customFormat="1" ht="22.5" customHeight="1">
      <c r="B747" s="39"/>
      <c r="C747" s="191" t="s">
        <v>1762</v>
      </c>
      <c r="D747" s="191" t="s">
        <v>165</v>
      </c>
      <c r="E747" s="192" t="s">
        <v>1763</v>
      </c>
      <c r="F747" s="193" t="s">
        <v>1764</v>
      </c>
      <c r="G747" s="194" t="s">
        <v>254</v>
      </c>
      <c r="H747" s="195">
        <v>135.143</v>
      </c>
      <c r="I747" s="196"/>
      <c r="J747" s="197">
        <f>ROUND(I747*H747,0)</f>
        <v>0</v>
      </c>
      <c r="K747" s="193" t="s">
        <v>169</v>
      </c>
      <c r="L747" s="59"/>
      <c r="M747" s="198" t="s">
        <v>23</v>
      </c>
      <c r="N747" s="199" t="s">
        <v>46</v>
      </c>
      <c r="O747" s="40"/>
      <c r="P747" s="200">
        <f>O747*H747</f>
        <v>0</v>
      </c>
      <c r="Q747" s="200">
        <v>0</v>
      </c>
      <c r="R747" s="200">
        <f>Q747*H747</f>
        <v>0</v>
      </c>
      <c r="S747" s="200">
        <v>0</v>
      </c>
      <c r="T747" s="201">
        <f>S747*H747</f>
        <v>0</v>
      </c>
      <c r="AR747" s="22" t="s">
        <v>164</v>
      </c>
      <c r="AT747" s="22" t="s">
        <v>165</v>
      </c>
      <c r="AU747" s="22" t="s">
        <v>84</v>
      </c>
      <c r="AY747" s="22" t="s">
        <v>162</v>
      </c>
      <c r="BE747" s="202">
        <f>IF(N747="základní",J747,0)</f>
        <v>0</v>
      </c>
      <c r="BF747" s="202">
        <f>IF(N747="snížená",J747,0)</f>
        <v>0</v>
      </c>
      <c r="BG747" s="202">
        <f>IF(N747="zákl. přenesená",J747,0)</f>
        <v>0</v>
      </c>
      <c r="BH747" s="202">
        <f>IF(N747="sníž. přenesená",J747,0)</f>
        <v>0</v>
      </c>
      <c r="BI747" s="202">
        <f>IF(N747="nulová",J747,0)</f>
        <v>0</v>
      </c>
      <c r="BJ747" s="22" t="s">
        <v>10</v>
      </c>
      <c r="BK747" s="202">
        <f>ROUND(I747*H747,0)</f>
        <v>0</v>
      </c>
      <c r="BL747" s="22" t="s">
        <v>164</v>
      </c>
      <c r="BM747" s="22" t="s">
        <v>1765</v>
      </c>
    </row>
    <row r="748" spans="2:65" s="11" customFormat="1" ht="13.5">
      <c r="B748" s="203"/>
      <c r="C748" s="204"/>
      <c r="D748" s="215" t="s">
        <v>171</v>
      </c>
      <c r="E748" s="216" t="s">
        <v>1766</v>
      </c>
      <c r="F748" s="217" t="s">
        <v>1767</v>
      </c>
      <c r="G748" s="204"/>
      <c r="H748" s="218">
        <v>96.183000000000007</v>
      </c>
      <c r="I748" s="209"/>
      <c r="J748" s="204"/>
      <c r="K748" s="204"/>
      <c r="L748" s="210"/>
      <c r="M748" s="211"/>
      <c r="N748" s="212"/>
      <c r="O748" s="212"/>
      <c r="P748" s="212"/>
      <c r="Q748" s="212"/>
      <c r="R748" s="212"/>
      <c r="S748" s="212"/>
      <c r="T748" s="213"/>
      <c r="AT748" s="214" t="s">
        <v>171</v>
      </c>
      <c r="AU748" s="214" t="s">
        <v>84</v>
      </c>
      <c r="AV748" s="11" t="s">
        <v>84</v>
      </c>
      <c r="AW748" s="11" t="s">
        <v>37</v>
      </c>
      <c r="AX748" s="11" t="s">
        <v>75</v>
      </c>
      <c r="AY748" s="214" t="s">
        <v>162</v>
      </c>
    </row>
    <row r="749" spans="2:65" s="11" customFormat="1" ht="13.5">
      <c r="B749" s="203"/>
      <c r="C749" s="204"/>
      <c r="D749" s="205" t="s">
        <v>171</v>
      </c>
      <c r="E749" s="206" t="s">
        <v>1768</v>
      </c>
      <c r="F749" s="207" t="s">
        <v>943</v>
      </c>
      <c r="G749" s="204"/>
      <c r="H749" s="208">
        <v>38.96</v>
      </c>
      <c r="I749" s="209"/>
      <c r="J749" s="204"/>
      <c r="K749" s="204"/>
      <c r="L749" s="210"/>
      <c r="M749" s="211"/>
      <c r="N749" s="212"/>
      <c r="O749" s="212"/>
      <c r="P749" s="212"/>
      <c r="Q749" s="212"/>
      <c r="R749" s="212"/>
      <c r="S749" s="212"/>
      <c r="T749" s="213"/>
      <c r="AT749" s="214" t="s">
        <v>171</v>
      </c>
      <c r="AU749" s="214" t="s">
        <v>84</v>
      </c>
      <c r="AV749" s="11" t="s">
        <v>84</v>
      </c>
      <c r="AW749" s="11" t="s">
        <v>37</v>
      </c>
      <c r="AX749" s="11" t="s">
        <v>75</v>
      </c>
      <c r="AY749" s="214" t="s">
        <v>162</v>
      </c>
    </row>
    <row r="750" spans="2:65" s="1" customFormat="1" ht="22.5" customHeight="1">
      <c r="B750" s="39"/>
      <c r="C750" s="219" t="s">
        <v>1769</v>
      </c>
      <c r="D750" s="219" t="s">
        <v>273</v>
      </c>
      <c r="E750" s="220" t="s">
        <v>1770</v>
      </c>
      <c r="F750" s="221" t="s">
        <v>1771</v>
      </c>
      <c r="G750" s="222" t="s">
        <v>654</v>
      </c>
      <c r="H750" s="223">
        <v>155.41399999999999</v>
      </c>
      <c r="I750" s="224"/>
      <c r="J750" s="225">
        <f>ROUND(I750*H750,0)</f>
        <v>0</v>
      </c>
      <c r="K750" s="221" t="s">
        <v>23</v>
      </c>
      <c r="L750" s="226"/>
      <c r="M750" s="227" t="s">
        <v>23</v>
      </c>
      <c r="N750" s="228" t="s">
        <v>46</v>
      </c>
      <c r="O750" s="40"/>
      <c r="P750" s="200">
        <f>O750*H750</f>
        <v>0</v>
      </c>
      <c r="Q750" s="200">
        <v>0</v>
      </c>
      <c r="R750" s="200">
        <f>Q750*H750</f>
        <v>0</v>
      </c>
      <c r="S750" s="200">
        <v>0</v>
      </c>
      <c r="T750" s="201">
        <f>S750*H750</f>
        <v>0</v>
      </c>
      <c r="AR750" s="22" t="s">
        <v>229</v>
      </c>
      <c r="AT750" s="22" t="s">
        <v>273</v>
      </c>
      <c r="AU750" s="22" t="s">
        <v>84</v>
      </c>
      <c r="AY750" s="22" t="s">
        <v>162</v>
      </c>
      <c r="BE750" s="202">
        <f>IF(N750="základní",J750,0)</f>
        <v>0</v>
      </c>
      <c r="BF750" s="202">
        <f>IF(N750="snížená",J750,0)</f>
        <v>0</v>
      </c>
      <c r="BG750" s="202">
        <f>IF(N750="zákl. přenesená",J750,0)</f>
        <v>0</v>
      </c>
      <c r="BH750" s="202">
        <f>IF(N750="sníž. přenesená",J750,0)</f>
        <v>0</v>
      </c>
      <c r="BI750" s="202">
        <f>IF(N750="nulová",J750,0)</f>
        <v>0</v>
      </c>
      <c r="BJ750" s="22" t="s">
        <v>10</v>
      </c>
      <c r="BK750" s="202">
        <f>ROUND(I750*H750,0)</f>
        <v>0</v>
      </c>
      <c r="BL750" s="22" t="s">
        <v>164</v>
      </c>
      <c r="BM750" s="22" t="s">
        <v>1772</v>
      </c>
    </row>
    <row r="751" spans="2:65" s="11" customFormat="1" ht="13.5">
      <c r="B751" s="203"/>
      <c r="C751" s="204"/>
      <c r="D751" s="205" t="s">
        <v>171</v>
      </c>
      <c r="E751" s="206" t="s">
        <v>1773</v>
      </c>
      <c r="F751" s="207" t="s">
        <v>1774</v>
      </c>
      <c r="G751" s="204"/>
      <c r="H751" s="208">
        <v>155.41399999999999</v>
      </c>
      <c r="I751" s="209"/>
      <c r="J751" s="204"/>
      <c r="K751" s="204"/>
      <c r="L751" s="210"/>
      <c r="M751" s="211"/>
      <c r="N751" s="212"/>
      <c r="O751" s="212"/>
      <c r="P751" s="212"/>
      <c r="Q751" s="212"/>
      <c r="R751" s="212"/>
      <c r="S751" s="212"/>
      <c r="T751" s="213"/>
      <c r="AT751" s="214" t="s">
        <v>171</v>
      </c>
      <c r="AU751" s="214" t="s">
        <v>84</v>
      </c>
      <c r="AV751" s="11" t="s">
        <v>84</v>
      </c>
      <c r="AW751" s="11" t="s">
        <v>37</v>
      </c>
      <c r="AX751" s="11" t="s">
        <v>75</v>
      </c>
      <c r="AY751" s="214" t="s">
        <v>162</v>
      </c>
    </row>
    <row r="752" spans="2:65" s="1" customFormat="1" ht="22.5" customHeight="1">
      <c r="B752" s="39"/>
      <c r="C752" s="191" t="s">
        <v>1775</v>
      </c>
      <c r="D752" s="191" t="s">
        <v>165</v>
      </c>
      <c r="E752" s="192" t="s">
        <v>1776</v>
      </c>
      <c r="F752" s="193" t="s">
        <v>1777</v>
      </c>
      <c r="G752" s="194" t="s">
        <v>241</v>
      </c>
      <c r="H752" s="195">
        <v>1.389</v>
      </c>
      <c r="I752" s="196"/>
      <c r="J752" s="197">
        <f>ROUND(I752*H752,0)</f>
        <v>0</v>
      </c>
      <c r="K752" s="193" t="s">
        <v>169</v>
      </c>
      <c r="L752" s="59"/>
      <c r="M752" s="198" t="s">
        <v>23</v>
      </c>
      <c r="N752" s="199" t="s">
        <v>46</v>
      </c>
      <c r="O752" s="40"/>
      <c r="P752" s="200">
        <f>O752*H752</f>
        <v>0</v>
      </c>
      <c r="Q752" s="200">
        <v>0</v>
      </c>
      <c r="R752" s="200">
        <f>Q752*H752</f>
        <v>0</v>
      </c>
      <c r="S752" s="200">
        <v>0</v>
      </c>
      <c r="T752" s="201">
        <f>S752*H752</f>
        <v>0</v>
      </c>
      <c r="AR752" s="22" t="s">
        <v>164</v>
      </c>
      <c r="AT752" s="22" t="s">
        <v>165</v>
      </c>
      <c r="AU752" s="22" t="s">
        <v>84</v>
      </c>
      <c r="AY752" s="22" t="s">
        <v>162</v>
      </c>
      <c r="BE752" s="202">
        <f>IF(N752="základní",J752,0)</f>
        <v>0</v>
      </c>
      <c r="BF752" s="202">
        <f>IF(N752="snížená",J752,0)</f>
        <v>0</v>
      </c>
      <c r="BG752" s="202">
        <f>IF(N752="zákl. přenesená",J752,0)</f>
        <v>0</v>
      </c>
      <c r="BH752" s="202">
        <f>IF(N752="sníž. přenesená",J752,0)</f>
        <v>0</v>
      </c>
      <c r="BI752" s="202">
        <f>IF(N752="nulová",J752,0)</f>
        <v>0</v>
      </c>
      <c r="BJ752" s="22" t="s">
        <v>10</v>
      </c>
      <c r="BK752" s="202">
        <f>ROUND(I752*H752,0)</f>
        <v>0</v>
      </c>
      <c r="BL752" s="22" t="s">
        <v>164</v>
      </c>
      <c r="BM752" s="22" t="s">
        <v>1778</v>
      </c>
    </row>
    <row r="753" spans="2:65" s="10" customFormat="1" ht="29.85" customHeight="1">
      <c r="B753" s="174"/>
      <c r="C753" s="175"/>
      <c r="D753" s="188" t="s">
        <v>74</v>
      </c>
      <c r="E753" s="189" t="s">
        <v>1779</v>
      </c>
      <c r="F753" s="189" t="s">
        <v>1780</v>
      </c>
      <c r="G753" s="175"/>
      <c r="H753" s="175"/>
      <c r="I753" s="178"/>
      <c r="J753" s="190">
        <f>BK753</f>
        <v>0</v>
      </c>
      <c r="K753" s="175"/>
      <c r="L753" s="180"/>
      <c r="M753" s="181"/>
      <c r="N753" s="182"/>
      <c r="O753" s="182"/>
      <c r="P753" s="183">
        <f>SUM(P754:P792)</f>
        <v>0</v>
      </c>
      <c r="Q753" s="182"/>
      <c r="R753" s="183">
        <f>SUM(R754:R792)</f>
        <v>5.7739900999999998</v>
      </c>
      <c r="S753" s="182"/>
      <c r="T753" s="184">
        <f>SUM(T754:T792)</f>
        <v>4.8502000000000001</v>
      </c>
      <c r="AR753" s="185" t="s">
        <v>164</v>
      </c>
      <c r="AT753" s="186" t="s">
        <v>74</v>
      </c>
      <c r="AU753" s="186" t="s">
        <v>10</v>
      </c>
      <c r="AY753" s="185" t="s">
        <v>162</v>
      </c>
      <c r="BK753" s="187">
        <f>SUM(BK754:BK792)</f>
        <v>0</v>
      </c>
    </row>
    <row r="754" spans="2:65" s="1" customFormat="1" ht="22.5" customHeight="1">
      <c r="B754" s="39"/>
      <c r="C754" s="191" t="s">
        <v>1781</v>
      </c>
      <c r="D754" s="191" t="s">
        <v>165</v>
      </c>
      <c r="E754" s="192" t="s">
        <v>1782</v>
      </c>
      <c r="F754" s="193" t="s">
        <v>1783</v>
      </c>
      <c r="G754" s="194" t="s">
        <v>254</v>
      </c>
      <c r="H754" s="195">
        <v>484.6</v>
      </c>
      <c r="I754" s="196"/>
      <c r="J754" s="197">
        <f>ROUND(I754*H754,0)</f>
        <v>0</v>
      </c>
      <c r="K754" s="193" t="s">
        <v>169</v>
      </c>
      <c r="L754" s="59"/>
      <c r="M754" s="198" t="s">
        <v>23</v>
      </c>
      <c r="N754" s="199" t="s">
        <v>46</v>
      </c>
      <c r="O754" s="40"/>
      <c r="P754" s="200">
        <f>O754*H754</f>
        <v>0</v>
      </c>
      <c r="Q754" s="200">
        <v>0</v>
      </c>
      <c r="R754" s="200">
        <f>Q754*H754</f>
        <v>0</v>
      </c>
      <c r="S754" s="200">
        <v>0.01</v>
      </c>
      <c r="T754" s="201">
        <f>S754*H754</f>
        <v>4.8460000000000001</v>
      </c>
      <c r="AR754" s="22" t="s">
        <v>164</v>
      </c>
      <c r="AT754" s="22" t="s">
        <v>165</v>
      </c>
      <c r="AU754" s="22" t="s">
        <v>84</v>
      </c>
      <c r="AY754" s="22" t="s">
        <v>162</v>
      </c>
      <c r="BE754" s="202">
        <f>IF(N754="základní",J754,0)</f>
        <v>0</v>
      </c>
      <c r="BF754" s="202">
        <f>IF(N754="snížená",J754,0)</f>
        <v>0</v>
      </c>
      <c r="BG754" s="202">
        <f>IF(N754="zákl. přenesená",J754,0)</f>
        <v>0</v>
      </c>
      <c r="BH754" s="202">
        <f>IF(N754="sníž. přenesená",J754,0)</f>
        <v>0</v>
      </c>
      <c r="BI754" s="202">
        <f>IF(N754="nulová",J754,0)</f>
        <v>0</v>
      </c>
      <c r="BJ754" s="22" t="s">
        <v>10</v>
      </c>
      <c r="BK754" s="202">
        <f>ROUND(I754*H754,0)</f>
        <v>0</v>
      </c>
      <c r="BL754" s="22" t="s">
        <v>164</v>
      </c>
      <c r="BM754" s="22" t="s">
        <v>1784</v>
      </c>
    </row>
    <row r="755" spans="2:65" s="11" customFormat="1" ht="13.5">
      <c r="B755" s="203"/>
      <c r="C755" s="204"/>
      <c r="D755" s="215" t="s">
        <v>171</v>
      </c>
      <c r="E755" s="216" t="s">
        <v>1785</v>
      </c>
      <c r="F755" s="217" t="s">
        <v>1786</v>
      </c>
      <c r="G755" s="204"/>
      <c r="H755" s="218">
        <v>198.72</v>
      </c>
      <c r="I755" s="209"/>
      <c r="J755" s="204"/>
      <c r="K755" s="204"/>
      <c r="L755" s="210"/>
      <c r="M755" s="211"/>
      <c r="N755" s="212"/>
      <c r="O755" s="212"/>
      <c r="P755" s="212"/>
      <c r="Q755" s="212"/>
      <c r="R755" s="212"/>
      <c r="S755" s="212"/>
      <c r="T755" s="213"/>
      <c r="AT755" s="214" t="s">
        <v>171</v>
      </c>
      <c r="AU755" s="214" t="s">
        <v>84</v>
      </c>
      <c r="AV755" s="11" t="s">
        <v>84</v>
      </c>
      <c r="AW755" s="11" t="s">
        <v>37</v>
      </c>
      <c r="AX755" s="11" t="s">
        <v>75</v>
      </c>
      <c r="AY755" s="214" t="s">
        <v>162</v>
      </c>
    </row>
    <row r="756" spans="2:65" s="11" customFormat="1" ht="13.5">
      <c r="B756" s="203"/>
      <c r="C756" s="204"/>
      <c r="D756" s="215" t="s">
        <v>171</v>
      </c>
      <c r="E756" s="216" t="s">
        <v>1787</v>
      </c>
      <c r="F756" s="217" t="s">
        <v>1788</v>
      </c>
      <c r="G756" s="204"/>
      <c r="H756" s="218">
        <v>242.2</v>
      </c>
      <c r="I756" s="209"/>
      <c r="J756" s="204"/>
      <c r="K756" s="204"/>
      <c r="L756" s="210"/>
      <c r="M756" s="211"/>
      <c r="N756" s="212"/>
      <c r="O756" s="212"/>
      <c r="P756" s="212"/>
      <c r="Q756" s="212"/>
      <c r="R756" s="212"/>
      <c r="S756" s="212"/>
      <c r="T756" s="213"/>
      <c r="AT756" s="214" t="s">
        <v>171</v>
      </c>
      <c r="AU756" s="214" t="s">
        <v>84</v>
      </c>
      <c r="AV756" s="11" t="s">
        <v>84</v>
      </c>
      <c r="AW756" s="11" t="s">
        <v>37</v>
      </c>
      <c r="AX756" s="11" t="s">
        <v>75</v>
      </c>
      <c r="AY756" s="214" t="s">
        <v>162</v>
      </c>
    </row>
    <row r="757" spans="2:65" s="11" customFormat="1" ht="13.5">
      <c r="B757" s="203"/>
      <c r="C757" s="204"/>
      <c r="D757" s="205" t="s">
        <v>171</v>
      </c>
      <c r="E757" s="206" t="s">
        <v>1789</v>
      </c>
      <c r="F757" s="207" t="s">
        <v>1790</v>
      </c>
      <c r="G757" s="204"/>
      <c r="H757" s="208">
        <v>43.68</v>
      </c>
      <c r="I757" s="209"/>
      <c r="J757" s="204"/>
      <c r="K757" s="204"/>
      <c r="L757" s="210"/>
      <c r="M757" s="211"/>
      <c r="N757" s="212"/>
      <c r="O757" s="212"/>
      <c r="P757" s="212"/>
      <c r="Q757" s="212"/>
      <c r="R757" s="212"/>
      <c r="S757" s="212"/>
      <c r="T757" s="213"/>
      <c r="AT757" s="214" t="s">
        <v>171</v>
      </c>
      <c r="AU757" s="214" t="s">
        <v>84</v>
      </c>
      <c r="AV757" s="11" t="s">
        <v>84</v>
      </c>
      <c r="AW757" s="11" t="s">
        <v>37</v>
      </c>
      <c r="AX757" s="11" t="s">
        <v>75</v>
      </c>
      <c r="AY757" s="214" t="s">
        <v>162</v>
      </c>
    </row>
    <row r="758" spans="2:65" s="1" customFormat="1" ht="22.5" customHeight="1">
      <c r="B758" s="39"/>
      <c r="C758" s="191" t="s">
        <v>1791</v>
      </c>
      <c r="D758" s="191" t="s">
        <v>165</v>
      </c>
      <c r="E758" s="192" t="s">
        <v>1792</v>
      </c>
      <c r="F758" s="193" t="s">
        <v>1793</v>
      </c>
      <c r="G758" s="194" t="s">
        <v>412</v>
      </c>
      <c r="H758" s="195">
        <v>14</v>
      </c>
      <c r="I758" s="196"/>
      <c r="J758" s="197">
        <f>ROUND(I758*H758,0)</f>
        <v>0</v>
      </c>
      <c r="K758" s="193" t="s">
        <v>169</v>
      </c>
      <c r="L758" s="59"/>
      <c r="M758" s="198" t="s">
        <v>23</v>
      </c>
      <c r="N758" s="199" t="s">
        <v>46</v>
      </c>
      <c r="O758" s="40"/>
      <c r="P758" s="200">
        <f>O758*H758</f>
        <v>0</v>
      </c>
      <c r="Q758" s="200">
        <v>0</v>
      </c>
      <c r="R758" s="200">
        <f>Q758*H758</f>
        <v>0</v>
      </c>
      <c r="S758" s="200">
        <v>2.9999999999999997E-4</v>
      </c>
      <c r="T758" s="201">
        <f>S758*H758</f>
        <v>4.1999999999999997E-3</v>
      </c>
      <c r="AR758" s="22" t="s">
        <v>164</v>
      </c>
      <c r="AT758" s="22" t="s">
        <v>165</v>
      </c>
      <c r="AU758" s="22" t="s">
        <v>84</v>
      </c>
      <c r="AY758" s="22" t="s">
        <v>162</v>
      </c>
      <c r="BE758" s="202">
        <f>IF(N758="základní",J758,0)</f>
        <v>0</v>
      </c>
      <c r="BF758" s="202">
        <f>IF(N758="snížená",J758,0)</f>
        <v>0</v>
      </c>
      <c r="BG758" s="202">
        <f>IF(N758="zákl. přenesená",J758,0)</f>
        <v>0</v>
      </c>
      <c r="BH758" s="202">
        <f>IF(N758="sníž. přenesená",J758,0)</f>
        <v>0</v>
      </c>
      <c r="BI758" s="202">
        <f>IF(N758="nulová",J758,0)</f>
        <v>0</v>
      </c>
      <c r="BJ758" s="22" t="s">
        <v>10</v>
      </c>
      <c r="BK758" s="202">
        <f>ROUND(I758*H758,0)</f>
        <v>0</v>
      </c>
      <c r="BL758" s="22" t="s">
        <v>164</v>
      </c>
      <c r="BM758" s="22" t="s">
        <v>1794</v>
      </c>
    </row>
    <row r="759" spans="2:65" s="1" customFormat="1" ht="31.5" customHeight="1">
      <c r="B759" s="39"/>
      <c r="C759" s="191" t="s">
        <v>1795</v>
      </c>
      <c r="D759" s="191" t="s">
        <v>165</v>
      </c>
      <c r="E759" s="192" t="s">
        <v>1796</v>
      </c>
      <c r="F759" s="193" t="s">
        <v>1797</v>
      </c>
      <c r="G759" s="194" t="s">
        <v>254</v>
      </c>
      <c r="H759" s="195">
        <v>588.745</v>
      </c>
      <c r="I759" s="196"/>
      <c r="J759" s="197">
        <f>ROUND(I759*H759,0)</f>
        <v>0</v>
      </c>
      <c r="K759" s="193" t="s">
        <v>169</v>
      </c>
      <c r="L759" s="59"/>
      <c r="M759" s="198" t="s">
        <v>23</v>
      </c>
      <c r="N759" s="199" t="s">
        <v>46</v>
      </c>
      <c r="O759" s="40"/>
      <c r="P759" s="200">
        <f>O759*H759</f>
        <v>0</v>
      </c>
      <c r="Q759" s="200">
        <v>0</v>
      </c>
      <c r="R759" s="200">
        <f>Q759*H759</f>
        <v>0</v>
      </c>
      <c r="S759" s="200">
        <v>0</v>
      </c>
      <c r="T759" s="201">
        <f>S759*H759</f>
        <v>0</v>
      </c>
      <c r="AR759" s="22" t="s">
        <v>164</v>
      </c>
      <c r="AT759" s="22" t="s">
        <v>165</v>
      </c>
      <c r="AU759" s="22" t="s">
        <v>84</v>
      </c>
      <c r="AY759" s="22" t="s">
        <v>162</v>
      </c>
      <c r="BE759" s="202">
        <f>IF(N759="základní",J759,0)</f>
        <v>0</v>
      </c>
      <c r="BF759" s="202">
        <f>IF(N759="snížená",J759,0)</f>
        <v>0</v>
      </c>
      <c r="BG759" s="202">
        <f>IF(N759="zákl. přenesená",J759,0)</f>
        <v>0</v>
      </c>
      <c r="BH759" s="202">
        <f>IF(N759="sníž. přenesená",J759,0)</f>
        <v>0</v>
      </c>
      <c r="BI759" s="202">
        <f>IF(N759="nulová",J759,0)</f>
        <v>0</v>
      </c>
      <c r="BJ759" s="22" t="s">
        <v>10</v>
      </c>
      <c r="BK759" s="202">
        <f>ROUND(I759*H759,0)</f>
        <v>0</v>
      </c>
      <c r="BL759" s="22" t="s">
        <v>164</v>
      </c>
      <c r="BM759" s="22" t="s">
        <v>1798</v>
      </c>
    </row>
    <row r="760" spans="2:65" s="11" customFormat="1" ht="13.5">
      <c r="B760" s="203"/>
      <c r="C760" s="204"/>
      <c r="D760" s="205" t="s">
        <v>171</v>
      </c>
      <c r="E760" s="206" t="s">
        <v>1799</v>
      </c>
      <c r="F760" s="207" t="s">
        <v>1800</v>
      </c>
      <c r="G760" s="204"/>
      <c r="H760" s="208">
        <v>588.745</v>
      </c>
      <c r="I760" s="209"/>
      <c r="J760" s="204"/>
      <c r="K760" s="204"/>
      <c r="L760" s="210"/>
      <c r="M760" s="211"/>
      <c r="N760" s="212"/>
      <c r="O760" s="212"/>
      <c r="P760" s="212"/>
      <c r="Q760" s="212"/>
      <c r="R760" s="212"/>
      <c r="S760" s="212"/>
      <c r="T760" s="213"/>
      <c r="AT760" s="214" t="s">
        <v>171</v>
      </c>
      <c r="AU760" s="214" t="s">
        <v>84</v>
      </c>
      <c r="AV760" s="11" t="s">
        <v>84</v>
      </c>
      <c r="AW760" s="11" t="s">
        <v>37</v>
      </c>
      <c r="AX760" s="11" t="s">
        <v>75</v>
      </c>
      <c r="AY760" s="214" t="s">
        <v>162</v>
      </c>
    </row>
    <row r="761" spans="2:65" s="1" customFormat="1" ht="22.5" customHeight="1">
      <c r="B761" s="39"/>
      <c r="C761" s="219" t="s">
        <v>1801</v>
      </c>
      <c r="D761" s="219" t="s">
        <v>273</v>
      </c>
      <c r="E761" s="220" t="s">
        <v>1728</v>
      </c>
      <c r="F761" s="221" t="s">
        <v>1729</v>
      </c>
      <c r="G761" s="222" t="s">
        <v>1730</v>
      </c>
      <c r="H761" s="223">
        <v>176.624</v>
      </c>
      <c r="I761" s="224"/>
      <c r="J761" s="225">
        <f>ROUND(I761*H761,0)</f>
        <v>0</v>
      </c>
      <c r="K761" s="221" t="s">
        <v>169</v>
      </c>
      <c r="L761" s="226"/>
      <c r="M761" s="227" t="s">
        <v>23</v>
      </c>
      <c r="N761" s="228" t="s">
        <v>46</v>
      </c>
      <c r="O761" s="40"/>
      <c r="P761" s="200">
        <f>O761*H761</f>
        <v>0</v>
      </c>
      <c r="Q761" s="200">
        <v>1E-3</v>
      </c>
      <c r="R761" s="200">
        <f>Q761*H761</f>
        <v>0.176624</v>
      </c>
      <c r="S761" s="200">
        <v>0</v>
      </c>
      <c r="T761" s="201">
        <f>S761*H761</f>
        <v>0</v>
      </c>
      <c r="AR761" s="22" t="s">
        <v>229</v>
      </c>
      <c r="AT761" s="22" t="s">
        <v>273</v>
      </c>
      <c r="AU761" s="22" t="s">
        <v>84</v>
      </c>
      <c r="AY761" s="22" t="s">
        <v>162</v>
      </c>
      <c r="BE761" s="202">
        <f>IF(N761="základní",J761,0)</f>
        <v>0</v>
      </c>
      <c r="BF761" s="202">
        <f>IF(N761="snížená",J761,0)</f>
        <v>0</v>
      </c>
      <c r="BG761" s="202">
        <f>IF(N761="zákl. přenesená",J761,0)</f>
        <v>0</v>
      </c>
      <c r="BH761" s="202">
        <f>IF(N761="sníž. přenesená",J761,0)</f>
        <v>0</v>
      </c>
      <c r="BI761" s="202">
        <f>IF(N761="nulová",J761,0)</f>
        <v>0</v>
      </c>
      <c r="BJ761" s="22" t="s">
        <v>10</v>
      </c>
      <c r="BK761" s="202">
        <f>ROUND(I761*H761,0)</f>
        <v>0</v>
      </c>
      <c r="BL761" s="22" t="s">
        <v>164</v>
      </c>
      <c r="BM761" s="22" t="s">
        <v>1802</v>
      </c>
    </row>
    <row r="762" spans="2:65" s="11" customFormat="1" ht="13.5">
      <c r="B762" s="203"/>
      <c r="C762" s="204"/>
      <c r="D762" s="205" t="s">
        <v>171</v>
      </c>
      <c r="E762" s="206" t="s">
        <v>1803</v>
      </c>
      <c r="F762" s="207" t="s">
        <v>1804</v>
      </c>
      <c r="G762" s="204"/>
      <c r="H762" s="208">
        <v>176.624</v>
      </c>
      <c r="I762" s="209"/>
      <c r="J762" s="204"/>
      <c r="K762" s="204"/>
      <c r="L762" s="210"/>
      <c r="M762" s="211"/>
      <c r="N762" s="212"/>
      <c r="O762" s="212"/>
      <c r="P762" s="212"/>
      <c r="Q762" s="212"/>
      <c r="R762" s="212"/>
      <c r="S762" s="212"/>
      <c r="T762" s="213"/>
      <c r="AT762" s="214" t="s">
        <v>171</v>
      </c>
      <c r="AU762" s="214" t="s">
        <v>84</v>
      </c>
      <c r="AV762" s="11" t="s">
        <v>84</v>
      </c>
      <c r="AW762" s="11" t="s">
        <v>37</v>
      </c>
      <c r="AX762" s="11" t="s">
        <v>75</v>
      </c>
      <c r="AY762" s="214" t="s">
        <v>162</v>
      </c>
    </row>
    <row r="763" spans="2:65" s="1" customFormat="1" ht="22.5" customHeight="1">
      <c r="B763" s="39"/>
      <c r="C763" s="191" t="s">
        <v>1805</v>
      </c>
      <c r="D763" s="191" t="s">
        <v>165</v>
      </c>
      <c r="E763" s="192" t="s">
        <v>1806</v>
      </c>
      <c r="F763" s="193" t="s">
        <v>1807</v>
      </c>
      <c r="G763" s="194" t="s">
        <v>254</v>
      </c>
      <c r="H763" s="195">
        <v>588.745</v>
      </c>
      <c r="I763" s="196"/>
      <c r="J763" s="197">
        <f>ROUND(I763*H763,0)</f>
        <v>0</v>
      </c>
      <c r="K763" s="193" t="s">
        <v>169</v>
      </c>
      <c r="L763" s="59"/>
      <c r="M763" s="198" t="s">
        <v>23</v>
      </c>
      <c r="N763" s="199" t="s">
        <v>46</v>
      </c>
      <c r="O763" s="40"/>
      <c r="P763" s="200">
        <f>O763*H763</f>
        <v>0</v>
      </c>
      <c r="Q763" s="200">
        <v>8.8000000000000003E-4</v>
      </c>
      <c r="R763" s="200">
        <f>Q763*H763</f>
        <v>0.51809559999999999</v>
      </c>
      <c r="S763" s="200">
        <v>0</v>
      </c>
      <c r="T763" s="201">
        <f>S763*H763</f>
        <v>0</v>
      </c>
      <c r="AR763" s="22" t="s">
        <v>164</v>
      </c>
      <c r="AT763" s="22" t="s">
        <v>165</v>
      </c>
      <c r="AU763" s="22" t="s">
        <v>84</v>
      </c>
      <c r="AY763" s="22" t="s">
        <v>162</v>
      </c>
      <c r="BE763" s="202">
        <f>IF(N763="základní",J763,0)</f>
        <v>0</v>
      </c>
      <c r="BF763" s="202">
        <f>IF(N763="snížená",J763,0)</f>
        <v>0</v>
      </c>
      <c r="BG763" s="202">
        <f>IF(N763="zákl. přenesená",J763,0)</f>
        <v>0</v>
      </c>
      <c r="BH763" s="202">
        <f>IF(N763="sníž. přenesená",J763,0)</f>
        <v>0</v>
      </c>
      <c r="BI763" s="202">
        <f>IF(N763="nulová",J763,0)</f>
        <v>0</v>
      </c>
      <c r="BJ763" s="22" t="s">
        <v>10</v>
      </c>
      <c r="BK763" s="202">
        <f>ROUND(I763*H763,0)</f>
        <v>0</v>
      </c>
      <c r="BL763" s="22" t="s">
        <v>164</v>
      </c>
      <c r="BM763" s="22" t="s">
        <v>1808</v>
      </c>
    </row>
    <row r="764" spans="2:65" s="1" customFormat="1" ht="22.5" customHeight="1">
      <c r="B764" s="39"/>
      <c r="C764" s="219" t="s">
        <v>1809</v>
      </c>
      <c r="D764" s="219" t="s">
        <v>273</v>
      </c>
      <c r="E764" s="220" t="s">
        <v>1810</v>
      </c>
      <c r="F764" s="221" t="s">
        <v>1811</v>
      </c>
      <c r="G764" s="222" t="s">
        <v>654</v>
      </c>
      <c r="H764" s="223">
        <v>677.05700000000002</v>
      </c>
      <c r="I764" s="224"/>
      <c r="J764" s="225">
        <f>ROUND(I764*H764,0)</f>
        <v>0</v>
      </c>
      <c r="K764" s="221" t="s">
        <v>23</v>
      </c>
      <c r="L764" s="226"/>
      <c r="M764" s="227" t="s">
        <v>23</v>
      </c>
      <c r="N764" s="228" t="s">
        <v>46</v>
      </c>
      <c r="O764" s="40"/>
      <c r="P764" s="200">
        <f>O764*H764</f>
        <v>0</v>
      </c>
      <c r="Q764" s="200">
        <v>4.4999999999999997E-3</v>
      </c>
      <c r="R764" s="200">
        <f>Q764*H764</f>
        <v>3.0467564999999999</v>
      </c>
      <c r="S764" s="200">
        <v>0</v>
      </c>
      <c r="T764" s="201">
        <f>S764*H764</f>
        <v>0</v>
      </c>
      <c r="AR764" s="22" t="s">
        <v>229</v>
      </c>
      <c r="AT764" s="22" t="s">
        <v>273</v>
      </c>
      <c r="AU764" s="22" t="s">
        <v>84</v>
      </c>
      <c r="AY764" s="22" t="s">
        <v>162</v>
      </c>
      <c r="BE764" s="202">
        <f>IF(N764="základní",J764,0)</f>
        <v>0</v>
      </c>
      <c r="BF764" s="202">
        <f>IF(N764="snížená",J764,0)</f>
        <v>0</v>
      </c>
      <c r="BG764" s="202">
        <f>IF(N764="zákl. přenesená",J764,0)</f>
        <v>0</v>
      </c>
      <c r="BH764" s="202">
        <f>IF(N764="sníž. přenesená",J764,0)</f>
        <v>0</v>
      </c>
      <c r="BI764" s="202">
        <f>IF(N764="nulová",J764,0)</f>
        <v>0</v>
      </c>
      <c r="BJ764" s="22" t="s">
        <v>10</v>
      </c>
      <c r="BK764" s="202">
        <f>ROUND(I764*H764,0)</f>
        <v>0</v>
      </c>
      <c r="BL764" s="22" t="s">
        <v>164</v>
      </c>
      <c r="BM764" s="22" t="s">
        <v>1812</v>
      </c>
    </row>
    <row r="765" spans="2:65" s="11" customFormat="1" ht="13.5">
      <c r="B765" s="203"/>
      <c r="C765" s="204"/>
      <c r="D765" s="205" t="s">
        <v>171</v>
      </c>
      <c r="E765" s="206" t="s">
        <v>1813</v>
      </c>
      <c r="F765" s="207" t="s">
        <v>1814</v>
      </c>
      <c r="G765" s="204"/>
      <c r="H765" s="208">
        <v>677.05700000000002</v>
      </c>
      <c r="I765" s="209"/>
      <c r="J765" s="204"/>
      <c r="K765" s="204"/>
      <c r="L765" s="210"/>
      <c r="M765" s="211"/>
      <c r="N765" s="212"/>
      <c r="O765" s="212"/>
      <c r="P765" s="212"/>
      <c r="Q765" s="212"/>
      <c r="R765" s="212"/>
      <c r="S765" s="212"/>
      <c r="T765" s="213"/>
      <c r="AT765" s="214" t="s">
        <v>171</v>
      </c>
      <c r="AU765" s="214" t="s">
        <v>84</v>
      </c>
      <c r="AV765" s="11" t="s">
        <v>84</v>
      </c>
      <c r="AW765" s="11" t="s">
        <v>37</v>
      </c>
      <c r="AX765" s="11" t="s">
        <v>75</v>
      </c>
      <c r="AY765" s="214" t="s">
        <v>162</v>
      </c>
    </row>
    <row r="766" spans="2:65" s="1" customFormat="1" ht="31.5" customHeight="1">
      <c r="B766" s="39"/>
      <c r="C766" s="191" t="s">
        <v>1815</v>
      </c>
      <c r="D766" s="191" t="s">
        <v>165</v>
      </c>
      <c r="E766" s="192" t="s">
        <v>1816</v>
      </c>
      <c r="F766" s="193" t="s">
        <v>1817</v>
      </c>
      <c r="G766" s="194" t="s">
        <v>254</v>
      </c>
      <c r="H766" s="195">
        <v>661.05200000000002</v>
      </c>
      <c r="I766" s="196"/>
      <c r="J766" s="197">
        <f>ROUND(I766*H766,0)</f>
        <v>0</v>
      </c>
      <c r="K766" s="193" t="s">
        <v>169</v>
      </c>
      <c r="L766" s="59"/>
      <c r="M766" s="198" t="s">
        <v>23</v>
      </c>
      <c r="N766" s="199" t="s">
        <v>46</v>
      </c>
      <c r="O766" s="40"/>
      <c r="P766" s="200">
        <f>O766*H766</f>
        <v>0</v>
      </c>
      <c r="Q766" s="200">
        <v>0</v>
      </c>
      <c r="R766" s="200">
        <f>Q766*H766</f>
        <v>0</v>
      </c>
      <c r="S766" s="200">
        <v>0</v>
      </c>
      <c r="T766" s="201">
        <f>S766*H766</f>
        <v>0</v>
      </c>
      <c r="AR766" s="22" t="s">
        <v>164</v>
      </c>
      <c r="AT766" s="22" t="s">
        <v>165</v>
      </c>
      <c r="AU766" s="22" t="s">
        <v>84</v>
      </c>
      <c r="AY766" s="22" t="s">
        <v>162</v>
      </c>
      <c r="BE766" s="202">
        <f>IF(N766="základní",J766,0)</f>
        <v>0</v>
      </c>
      <c r="BF766" s="202">
        <f>IF(N766="snížená",J766,0)</f>
        <v>0</v>
      </c>
      <c r="BG766" s="202">
        <f>IF(N766="zákl. přenesená",J766,0)</f>
        <v>0</v>
      </c>
      <c r="BH766" s="202">
        <f>IF(N766="sníž. přenesená",J766,0)</f>
        <v>0</v>
      </c>
      <c r="BI766" s="202">
        <f>IF(N766="nulová",J766,0)</f>
        <v>0</v>
      </c>
      <c r="BJ766" s="22" t="s">
        <v>10</v>
      </c>
      <c r="BK766" s="202">
        <f>ROUND(I766*H766,0)</f>
        <v>0</v>
      </c>
      <c r="BL766" s="22" t="s">
        <v>164</v>
      </c>
      <c r="BM766" s="22" t="s">
        <v>1818</v>
      </c>
    </row>
    <row r="767" spans="2:65" s="11" customFormat="1" ht="13.5">
      <c r="B767" s="203"/>
      <c r="C767" s="204"/>
      <c r="D767" s="215" t="s">
        <v>171</v>
      </c>
      <c r="E767" s="216" t="s">
        <v>1819</v>
      </c>
      <c r="F767" s="217" t="s">
        <v>1800</v>
      </c>
      <c r="G767" s="204"/>
      <c r="H767" s="218">
        <v>588.745</v>
      </c>
      <c r="I767" s="209"/>
      <c r="J767" s="204"/>
      <c r="K767" s="204"/>
      <c r="L767" s="210"/>
      <c r="M767" s="211"/>
      <c r="N767" s="212"/>
      <c r="O767" s="212"/>
      <c r="P767" s="212"/>
      <c r="Q767" s="212"/>
      <c r="R767" s="212"/>
      <c r="S767" s="212"/>
      <c r="T767" s="213"/>
      <c r="AT767" s="214" t="s">
        <v>171</v>
      </c>
      <c r="AU767" s="214" t="s">
        <v>84</v>
      </c>
      <c r="AV767" s="11" t="s">
        <v>84</v>
      </c>
      <c r="AW767" s="11" t="s">
        <v>37</v>
      </c>
      <c r="AX767" s="11" t="s">
        <v>75</v>
      </c>
      <c r="AY767" s="214" t="s">
        <v>162</v>
      </c>
    </row>
    <row r="768" spans="2:65" s="11" customFormat="1" ht="13.5">
      <c r="B768" s="203"/>
      <c r="C768" s="204"/>
      <c r="D768" s="215" t="s">
        <v>171</v>
      </c>
      <c r="E768" s="216" t="s">
        <v>1820</v>
      </c>
      <c r="F768" s="217" t="s">
        <v>1821</v>
      </c>
      <c r="G768" s="204"/>
      <c r="H768" s="218">
        <v>44.67</v>
      </c>
      <c r="I768" s="209"/>
      <c r="J768" s="204"/>
      <c r="K768" s="204"/>
      <c r="L768" s="210"/>
      <c r="M768" s="211"/>
      <c r="N768" s="212"/>
      <c r="O768" s="212"/>
      <c r="P768" s="212"/>
      <c r="Q768" s="212"/>
      <c r="R768" s="212"/>
      <c r="S768" s="212"/>
      <c r="T768" s="213"/>
      <c r="AT768" s="214" t="s">
        <v>171</v>
      </c>
      <c r="AU768" s="214" t="s">
        <v>84</v>
      </c>
      <c r="AV768" s="11" t="s">
        <v>84</v>
      </c>
      <c r="AW768" s="11" t="s">
        <v>37</v>
      </c>
      <c r="AX768" s="11" t="s">
        <v>75</v>
      </c>
      <c r="AY768" s="214" t="s">
        <v>162</v>
      </c>
    </row>
    <row r="769" spans="2:65" s="11" customFormat="1" ht="40.5">
      <c r="B769" s="203"/>
      <c r="C769" s="204"/>
      <c r="D769" s="205" t="s">
        <v>171</v>
      </c>
      <c r="E769" s="206" t="s">
        <v>1822</v>
      </c>
      <c r="F769" s="207" t="s">
        <v>1823</v>
      </c>
      <c r="G769" s="204"/>
      <c r="H769" s="208">
        <v>27.637</v>
      </c>
      <c r="I769" s="209"/>
      <c r="J769" s="204"/>
      <c r="K769" s="204"/>
      <c r="L769" s="210"/>
      <c r="M769" s="211"/>
      <c r="N769" s="212"/>
      <c r="O769" s="212"/>
      <c r="P769" s="212"/>
      <c r="Q769" s="212"/>
      <c r="R769" s="212"/>
      <c r="S769" s="212"/>
      <c r="T769" s="213"/>
      <c r="AT769" s="214" t="s">
        <v>171</v>
      </c>
      <c r="AU769" s="214" t="s">
        <v>84</v>
      </c>
      <c r="AV769" s="11" t="s">
        <v>84</v>
      </c>
      <c r="AW769" s="11" t="s">
        <v>37</v>
      </c>
      <c r="AX769" s="11" t="s">
        <v>75</v>
      </c>
      <c r="AY769" s="214" t="s">
        <v>162</v>
      </c>
    </row>
    <row r="770" spans="2:65" s="1" customFormat="1" ht="22.5" customHeight="1">
      <c r="B770" s="39"/>
      <c r="C770" s="219" t="s">
        <v>1824</v>
      </c>
      <c r="D770" s="219" t="s">
        <v>273</v>
      </c>
      <c r="E770" s="220" t="s">
        <v>1825</v>
      </c>
      <c r="F770" s="221" t="s">
        <v>1826</v>
      </c>
      <c r="G770" s="222" t="s">
        <v>254</v>
      </c>
      <c r="H770" s="223">
        <v>760.21</v>
      </c>
      <c r="I770" s="224"/>
      <c r="J770" s="225">
        <f>ROUND(I770*H770,0)</f>
        <v>0</v>
      </c>
      <c r="K770" s="221" t="s">
        <v>169</v>
      </c>
      <c r="L770" s="226"/>
      <c r="M770" s="227" t="s">
        <v>23</v>
      </c>
      <c r="N770" s="228" t="s">
        <v>46</v>
      </c>
      <c r="O770" s="40"/>
      <c r="P770" s="200">
        <f>O770*H770</f>
        <v>0</v>
      </c>
      <c r="Q770" s="200">
        <v>1.9E-3</v>
      </c>
      <c r="R770" s="200">
        <f>Q770*H770</f>
        <v>1.444399</v>
      </c>
      <c r="S770" s="200">
        <v>0</v>
      </c>
      <c r="T770" s="201">
        <f>S770*H770</f>
        <v>0</v>
      </c>
      <c r="AR770" s="22" t="s">
        <v>229</v>
      </c>
      <c r="AT770" s="22" t="s">
        <v>273</v>
      </c>
      <c r="AU770" s="22" t="s">
        <v>84</v>
      </c>
      <c r="AY770" s="22" t="s">
        <v>162</v>
      </c>
      <c r="BE770" s="202">
        <f>IF(N770="základní",J770,0)</f>
        <v>0</v>
      </c>
      <c r="BF770" s="202">
        <f>IF(N770="snížená",J770,0)</f>
        <v>0</v>
      </c>
      <c r="BG770" s="202">
        <f>IF(N770="zákl. přenesená",J770,0)</f>
        <v>0</v>
      </c>
      <c r="BH770" s="202">
        <f>IF(N770="sníž. přenesená",J770,0)</f>
        <v>0</v>
      </c>
      <c r="BI770" s="202">
        <f>IF(N770="nulová",J770,0)</f>
        <v>0</v>
      </c>
      <c r="BJ770" s="22" t="s">
        <v>10</v>
      </c>
      <c r="BK770" s="202">
        <f>ROUND(I770*H770,0)</f>
        <v>0</v>
      </c>
      <c r="BL770" s="22" t="s">
        <v>164</v>
      </c>
      <c r="BM770" s="22" t="s">
        <v>1827</v>
      </c>
    </row>
    <row r="771" spans="2:65" s="11" customFormat="1" ht="13.5">
      <c r="B771" s="203"/>
      <c r="C771" s="204"/>
      <c r="D771" s="205" t="s">
        <v>171</v>
      </c>
      <c r="E771" s="206" t="s">
        <v>1828</v>
      </c>
      <c r="F771" s="207" t="s">
        <v>1829</v>
      </c>
      <c r="G771" s="204"/>
      <c r="H771" s="208">
        <v>760.21</v>
      </c>
      <c r="I771" s="209"/>
      <c r="J771" s="204"/>
      <c r="K771" s="204"/>
      <c r="L771" s="210"/>
      <c r="M771" s="211"/>
      <c r="N771" s="212"/>
      <c r="O771" s="212"/>
      <c r="P771" s="212"/>
      <c r="Q771" s="212"/>
      <c r="R771" s="212"/>
      <c r="S771" s="212"/>
      <c r="T771" s="213"/>
      <c r="AT771" s="214" t="s">
        <v>171</v>
      </c>
      <c r="AU771" s="214" t="s">
        <v>84</v>
      </c>
      <c r="AV771" s="11" t="s">
        <v>84</v>
      </c>
      <c r="AW771" s="11" t="s">
        <v>37</v>
      </c>
      <c r="AX771" s="11" t="s">
        <v>75</v>
      </c>
      <c r="AY771" s="214" t="s">
        <v>162</v>
      </c>
    </row>
    <row r="772" spans="2:65" s="1" customFormat="1" ht="31.5" customHeight="1">
      <c r="B772" s="39"/>
      <c r="C772" s="191" t="s">
        <v>1830</v>
      </c>
      <c r="D772" s="191" t="s">
        <v>165</v>
      </c>
      <c r="E772" s="192" t="s">
        <v>1831</v>
      </c>
      <c r="F772" s="193" t="s">
        <v>1832</v>
      </c>
      <c r="G772" s="194" t="s">
        <v>596</v>
      </c>
      <c r="H772" s="195">
        <v>644.81600000000003</v>
      </c>
      <c r="I772" s="196"/>
      <c r="J772" s="197">
        <f>ROUND(I772*H772,0)</f>
        <v>0</v>
      </c>
      <c r="K772" s="193" t="s">
        <v>169</v>
      </c>
      <c r="L772" s="59"/>
      <c r="M772" s="198" t="s">
        <v>23</v>
      </c>
      <c r="N772" s="199" t="s">
        <v>46</v>
      </c>
      <c r="O772" s="40"/>
      <c r="P772" s="200">
        <f>O772*H772</f>
        <v>0</v>
      </c>
      <c r="Q772" s="200">
        <v>0</v>
      </c>
      <c r="R772" s="200">
        <f>Q772*H772</f>
        <v>0</v>
      </c>
      <c r="S772" s="200">
        <v>0</v>
      </c>
      <c r="T772" s="201">
        <f>S772*H772</f>
        <v>0</v>
      </c>
      <c r="AR772" s="22" t="s">
        <v>164</v>
      </c>
      <c r="AT772" s="22" t="s">
        <v>165</v>
      </c>
      <c r="AU772" s="22" t="s">
        <v>84</v>
      </c>
      <c r="AY772" s="22" t="s">
        <v>162</v>
      </c>
      <c r="BE772" s="202">
        <f>IF(N772="základní",J772,0)</f>
        <v>0</v>
      </c>
      <c r="BF772" s="202">
        <f>IF(N772="snížená",J772,0)</f>
        <v>0</v>
      </c>
      <c r="BG772" s="202">
        <f>IF(N772="zákl. přenesená",J772,0)</f>
        <v>0</v>
      </c>
      <c r="BH772" s="202">
        <f>IF(N772="sníž. přenesená",J772,0)</f>
        <v>0</v>
      </c>
      <c r="BI772" s="202">
        <f>IF(N772="nulová",J772,0)</f>
        <v>0</v>
      </c>
      <c r="BJ772" s="22" t="s">
        <v>10</v>
      </c>
      <c r="BK772" s="202">
        <f>ROUND(I772*H772,0)</f>
        <v>0</v>
      </c>
      <c r="BL772" s="22" t="s">
        <v>164</v>
      </c>
      <c r="BM772" s="22" t="s">
        <v>1833</v>
      </c>
    </row>
    <row r="773" spans="2:65" s="11" customFormat="1" ht="13.5">
      <c r="B773" s="203"/>
      <c r="C773" s="204"/>
      <c r="D773" s="205" t="s">
        <v>171</v>
      </c>
      <c r="E773" s="206" t="s">
        <v>1834</v>
      </c>
      <c r="F773" s="207" t="s">
        <v>1835</v>
      </c>
      <c r="G773" s="204"/>
      <c r="H773" s="208">
        <v>644.81600000000003</v>
      </c>
      <c r="I773" s="209"/>
      <c r="J773" s="204"/>
      <c r="K773" s="204"/>
      <c r="L773" s="210"/>
      <c r="M773" s="211"/>
      <c r="N773" s="212"/>
      <c r="O773" s="212"/>
      <c r="P773" s="212"/>
      <c r="Q773" s="212"/>
      <c r="R773" s="212"/>
      <c r="S773" s="212"/>
      <c r="T773" s="213"/>
      <c r="AT773" s="214" t="s">
        <v>171</v>
      </c>
      <c r="AU773" s="214" t="s">
        <v>84</v>
      </c>
      <c r="AV773" s="11" t="s">
        <v>84</v>
      </c>
      <c r="AW773" s="11" t="s">
        <v>37</v>
      </c>
      <c r="AX773" s="11" t="s">
        <v>10</v>
      </c>
      <c r="AY773" s="214" t="s">
        <v>162</v>
      </c>
    </row>
    <row r="774" spans="2:65" s="1" customFormat="1" ht="31.5" customHeight="1">
      <c r="B774" s="39"/>
      <c r="C774" s="191" t="s">
        <v>1836</v>
      </c>
      <c r="D774" s="191" t="s">
        <v>165</v>
      </c>
      <c r="E774" s="192" t="s">
        <v>1837</v>
      </c>
      <c r="F774" s="193" t="s">
        <v>1838</v>
      </c>
      <c r="G774" s="194" t="s">
        <v>254</v>
      </c>
      <c r="H774" s="195">
        <v>9.5630000000000006</v>
      </c>
      <c r="I774" s="196"/>
      <c r="J774" s="197">
        <f>ROUND(I774*H774,0)</f>
        <v>0</v>
      </c>
      <c r="K774" s="193" t="s">
        <v>169</v>
      </c>
      <c r="L774" s="59"/>
      <c r="M774" s="198" t="s">
        <v>23</v>
      </c>
      <c r="N774" s="199" t="s">
        <v>46</v>
      </c>
      <c r="O774" s="40"/>
      <c r="P774" s="200">
        <f>O774*H774</f>
        <v>0</v>
      </c>
      <c r="Q774" s="200">
        <v>0</v>
      </c>
      <c r="R774" s="200">
        <f>Q774*H774</f>
        <v>0</v>
      </c>
      <c r="S774" s="200">
        <v>0</v>
      </c>
      <c r="T774" s="201">
        <f>S774*H774</f>
        <v>0</v>
      </c>
      <c r="AR774" s="22" t="s">
        <v>164</v>
      </c>
      <c r="AT774" s="22" t="s">
        <v>165</v>
      </c>
      <c r="AU774" s="22" t="s">
        <v>84</v>
      </c>
      <c r="AY774" s="22" t="s">
        <v>162</v>
      </c>
      <c r="BE774" s="202">
        <f>IF(N774="základní",J774,0)</f>
        <v>0</v>
      </c>
      <c r="BF774" s="202">
        <f>IF(N774="snížená",J774,0)</f>
        <v>0</v>
      </c>
      <c r="BG774" s="202">
        <f>IF(N774="zákl. přenesená",J774,0)</f>
        <v>0</v>
      </c>
      <c r="BH774" s="202">
        <f>IF(N774="sníž. přenesená",J774,0)</f>
        <v>0</v>
      </c>
      <c r="BI774" s="202">
        <f>IF(N774="nulová",J774,0)</f>
        <v>0</v>
      </c>
      <c r="BJ774" s="22" t="s">
        <v>10</v>
      </c>
      <c r="BK774" s="202">
        <f>ROUND(I774*H774,0)</f>
        <v>0</v>
      </c>
      <c r="BL774" s="22" t="s">
        <v>164</v>
      </c>
      <c r="BM774" s="22" t="s">
        <v>1839</v>
      </c>
    </row>
    <row r="775" spans="2:65" s="11" customFormat="1" ht="13.5">
      <c r="B775" s="203"/>
      <c r="C775" s="204"/>
      <c r="D775" s="205" t="s">
        <v>171</v>
      </c>
      <c r="E775" s="206" t="s">
        <v>1840</v>
      </c>
      <c r="F775" s="207" t="s">
        <v>1841</v>
      </c>
      <c r="G775" s="204"/>
      <c r="H775" s="208">
        <v>9.5630000000000006</v>
      </c>
      <c r="I775" s="209"/>
      <c r="J775" s="204"/>
      <c r="K775" s="204"/>
      <c r="L775" s="210"/>
      <c r="M775" s="211"/>
      <c r="N775" s="212"/>
      <c r="O775" s="212"/>
      <c r="P775" s="212"/>
      <c r="Q775" s="212"/>
      <c r="R775" s="212"/>
      <c r="S775" s="212"/>
      <c r="T775" s="213"/>
      <c r="AT775" s="214" t="s">
        <v>171</v>
      </c>
      <c r="AU775" s="214" t="s">
        <v>84</v>
      </c>
      <c r="AV775" s="11" t="s">
        <v>84</v>
      </c>
      <c r="AW775" s="11" t="s">
        <v>37</v>
      </c>
      <c r="AX775" s="11" t="s">
        <v>10</v>
      </c>
      <c r="AY775" s="214" t="s">
        <v>162</v>
      </c>
    </row>
    <row r="776" spans="2:65" s="1" customFormat="1" ht="31.5" customHeight="1">
      <c r="B776" s="39"/>
      <c r="C776" s="191" t="s">
        <v>1842</v>
      </c>
      <c r="D776" s="191" t="s">
        <v>165</v>
      </c>
      <c r="E776" s="192" t="s">
        <v>1843</v>
      </c>
      <c r="F776" s="193" t="s">
        <v>1844</v>
      </c>
      <c r="G776" s="194" t="s">
        <v>412</v>
      </c>
      <c r="H776" s="195">
        <v>2944</v>
      </c>
      <c r="I776" s="196"/>
      <c r="J776" s="197">
        <f>ROUND(I776*H776,0)</f>
        <v>0</v>
      </c>
      <c r="K776" s="193" t="s">
        <v>169</v>
      </c>
      <c r="L776" s="59"/>
      <c r="M776" s="198" t="s">
        <v>23</v>
      </c>
      <c r="N776" s="199" t="s">
        <v>46</v>
      </c>
      <c r="O776" s="40"/>
      <c r="P776" s="200">
        <f>O776*H776</f>
        <v>0</v>
      </c>
      <c r="Q776" s="200">
        <v>0</v>
      </c>
      <c r="R776" s="200">
        <f>Q776*H776</f>
        <v>0</v>
      </c>
      <c r="S776" s="200">
        <v>0</v>
      </c>
      <c r="T776" s="201">
        <f>S776*H776</f>
        <v>0</v>
      </c>
      <c r="AR776" s="22" t="s">
        <v>164</v>
      </c>
      <c r="AT776" s="22" t="s">
        <v>165</v>
      </c>
      <c r="AU776" s="22" t="s">
        <v>84</v>
      </c>
      <c r="AY776" s="22" t="s">
        <v>162</v>
      </c>
      <c r="BE776" s="202">
        <f>IF(N776="základní",J776,0)</f>
        <v>0</v>
      </c>
      <c r="BF776" s="202">
        <f>IF(N776="snížená",J776,0)</f>
        <v>0</v>
      </c>
      <c r="BG776" s="202">
        <f>IF(N776="zákl. přenesená",J776,0)</f>
        <v>0</v>
      </c>
      <c r="BH776" s="202">
        <f>IF(N776="sníž. přenesená",J776,0)</f>
        <v>0</v>
      </c>
      <c r="BI776" s="202">
        <f>IF(N776="nulová",J776,0)</f>
        <v>0</v>
      </c>
      <c r="BJ776" s="22" t="s">
        <v>10</v>
      </c>
      <c r="BK776" s="202">
        <f>ROUND(I776*H776,0)</f>
        <v>0</v>
      </c>
      <c r="BL776" s="22" t="s">
        <v>164</v>
      </c>
      <c r="BM776" s="22" t="s">
        <v>1845</v>
      </c>
    </row>
    <row r="777" spans="2:65" s="11" customFormat="1" ht="13.5">
      <c r="B777" s="203"/>
      <c r="C777" s="204"/>
      <c r="D777" s="205" t="s">
        <v>171</v>
      </c>
      <c r="E777" s="206" t="s">
        <v>1846</v>
      </c>
      <c r="F777" s="207" t="s">
        <v>1847</v>
      </c>
      <c r="G777" s="204"/>
      <c r="H777" s="208">
        <v>2944</v>
      </c>
      <c r="I777" s="209"/>
      <c r="J777" s="204"/>
      <c r="K777" s="204"/>
      <c r="L777" s="210"/>
      <c r="M777" s="211"/>
      <c r="N777" s="212"/>
      <c r="O777" s="212"/>
      <c r="P777" s="212"/>
      <c r="Q777" s="212"/>
      <c r="R777" s="212"/>
      <c r="S777" s="212"/>
      <c r="T777" s="213"/>
      <c r="AT777" s="214" t="s">
        <v>171</v>
      </c>
      <c r="AU777" s="214" t="s">
        <v>84</v>
      </c>
      <c r="AV777" s="11" t="s">
        <v>84</v>
      </c>
      <c r="AW777" s="11" t="s">
        <v>37</v>
      </c>
      <c r="AX777" s="11" t="s">
        <v>75</v>
      </c>
      <c r="AY777" s="214" t="s">
        <v>162</v>
      </c>
    </row>
    <row r="778" spans="2:65" s="1" customFormat="1" ht="22.5" customHeight="1">
      <c r="B778" s="39"/>
      <c r="C778" s="219" t="s">
        <v>1848</v>
      </c>
      <c r="D778" s="219" t="s">
        <v>273</v>
      </c>
      <c r="E778" s="220" t="s">
        <v>1849</v>
      </c>
      <c r="F778" s="221" t="s">
        <v>1850</v>
      </c>
      <c r="G778" s="222" t="s">
        <v>412</v>
      </c>
      <c r="H778" s="223">
        <v>2950</v>
      </c>
      <c r="I778" s="224"/>
      <c r="J778" s="225">
        <f>ROUND(I778*H778,0)</f>
        <v>0</v>
      </c>
      <c r="K778" s="221" t="s">
        <v>169</v>
      </c>
      <c r="L778" s="226"/>
      <c r="M778" s="227" t="s">
        <v>23</v>
      </c>
      <c r="N778" s="228" t="s">
        <v>46</v>
      </c>
      <c r="O778" s="40"/>
      <c r="P778" s="200">
        <f>O778*H778</f>
        <v>0</v>
      </c>
      <c r="Q778" s="200">
        <v>6.9999999999999994E-5</v>
      </c>
      <c r="R778" s="200">
        <f>Q778*H778</f>
        <v>0.20649999999999999</v>
      </c>
      <c r="S778" s="200">
        <v>0</v>
      </c>
      <c r="T778" s="201">
        <f>S778*H778</f>
        <v>0</v>
      </c>
      <c r="AR778" s="22" t="s">
        <v>229</v>
      </c>
      <c r="AT778" s="22" t="s">
        <v>273</v>
      </c>
      <c r="AU778" s="22" t="s">
        <v>84</v>
      </c>
      <c r="AY778" s="22" t="s">
        <v>162</v>
      </c>
      <c r="BE778" s="202">
        <f>IF(N778="základní",J778,0)</f>
        <v>0</v>
      </c>
      <c r="BF778" s="202">
        <f>IF(N778="snížená",J778,0)</f>
        <v>0</v>
      </c>
      <c r="BG778" s="202">
        <f>IF(N778="zákl. přenesená",J778,0)</f>
        <v>0</v>
      </c>
      <c r="BH778" s="202">
        <f>IF(N778="sníž. přenesená",J778,0)</f>
        <v>0</v>
      </c>
      <c r="BI778" s="202">
        <f>IF(N778="nulová",J778,0)</f>
        <v>0</v>
      </c>
      <c r="BJ778" s="22" t="s">
        <v>10</v>
      </c>
      <c r="BK778" s="202">
        <f>ROUND(I778*H778,0)</f>
        <v>0</v>
      </c>
      <c r="BL778" s="22" t="s">
        <v>164</v>
      </c>
      <c r="BM778" s="22" t="s">
        <v>1851</v>
      </c>
    </row>
    <row r="779" spans="2:65" s="1" customFormat="1" ht="31.5" customHeight="1">
      <c r="B779" s="39"/>
      <c r="C779" s="191" t="s">
        <v>1852</v>
      </c>
      <c r="D779" s="191" t="s">
        <v>165</v>
      </c>
      <c r="E779" s="192" t="s">
        <v>1853</v>
      </c>
      <c r="F779" s="193" t="s">
        <v>1854</v>
      </c>
      <c r="G779" s="194" t="s">
        <v>412</v>
      </c>
      <c r="H779" s="195">
        <v>11</v>
      </c>
      <c r="I779" s="196"/>
      <c r="J779" s="197">
        <f>ROUND(I779*H779,0)</f>
        <v>0</v>
      </c>
      <c r="K779" s="193" t="s">
        <v>169</v>
      </c>
      <c r="L779" s="59"/>
      <c r="M779" s="198" t="s">
        <v>23</v>
      </c>
      <c r="N779" s="199" t="s">
        <v>46</v>
      </c>
      <c r="O779" s="40"/>
      <c r="P779" s="200">
        <f>O779*H779</f>
        <v>0</v>
      </c>
      <c r="Q779" s="200">
        <v>7.4999999999999997E-3</v>
      </c>
      <c r="R779" s="200">
        <f>Q779*H779</f>
        <v>8.249999999999999E-2</v>
      </c>
      <c r="S779" s="200">
        <v>0</v>
      </c>
      <c r="T779" s="201">
        <f>S779*H779</f>
        <v>0</v>
      </c>
      <c r="AR779" s="22" t="s">
        <v>164</v>
      </c>
      <c r="AT779" s="22" t="s">
        <v>165</v>
      </c>
      <c r="AU779" s="22" t="s">
        <v>84</v>
      </c>
      <c r="AY779" s="22" t="s">
        <v>162</v>
      </c>
      <c r="BE779" s="202">
        <f>IF(N779="základní",J779,0)</f>
        <v>0</v>
      </c>
      <c r="BF779" s="202">
        <f>IF(N779="snížená",J779,0)</f>
        <v>0</v>
      </c>
      <c r="BG779" s="202">
        <f>IF(N779="zákl. přenesená",J779,0)</f>
        <v>0</v>
      </c>
      <c r="BH779" s="202">
        <f>IF(N779="sníž. přenesená",J779,0)</f>
        <v>0</v>
      </c>
      <c r="BI779" s="202">
        <f>IF(N779="nulová",J779,0)</f>
        <v>0</v>
      </c>
      <c r="BJ779" s="22" t="s">
        <v>10</v>
      </c>
      <c r="BK779" s="202">
        <f>ROUND(I779*H779,0)</f>
        <v>0</v>
      </c>
      <c r="BL779" s="22" t="s">
        <v>164</v>
      </c>
      <c r="BM779" s="22" t="s">
        <v>1855</v>
      </c>
    </row>
    <row r="780" spans="2:65" s="1" customFormat="1" ht="22.5" customHeight="1">
      <c r="B780" s="39"/>
      <c r="C780" s="219" t="s">
        <v>1856</v>
      </c>
      <c r="D780" s="219" t="s">
        <v>273</v>
      </c>
      <c r="E780" s="220" t="s">
        <v>1857</v>
      </c>
      <c r="F780" s="221" t="s">
        <v>1858</v>
      </c>
      <c r="G780" s="222" t="s">
        <v>880</v>
      </c>
      <c r="H780" s="223">
        <v>11</v>
      </c>
      <c r="I780" s="224"/>
      <c r="J780" s="225">
        <f>ROUND(I780*H780,0)</f>
        <v>0</v>
      </c>
      <c r="K780" s="221" t="s">
        <v>23</v>
      </c>
      <c r="L780" s="226"/>
      <c r="M780" s="227" t="s">
        <v>23</v>
      </c>
      <c r="N780" s="228" t="s">
        <v>46</v>
      </c>
      <c r="O780" s="40"/>
      <c r="P780" s="200">
        <f>O780*H780</f>
        <v>0</v>
      </c>
      <c r="Q780" s="200">
        <v>4.0000000000000002E-4</v>
      </c>
      <c r="R780" s="200">
        <f>Q780*H780</f>
        <v>4.4000000000000003E-3</v>
      </c>
      <c r="S780" s="200">
        <v>0</v>
      </c>
      <c r="T780" s="201">
        <f>S780*H780</f>
        <v>0</v>
      </c>
      <c r="AR780" s="22" t="s">
        <v>229</v>
      </c>
      <c r="AT780" s="22" t="s">
        <v>273</v>
      </c>
      <c r="AU780" s="22" t="s">
        <v>84</v>
      </c>
      <c r="AY780" s="22" t="s">
        <v>162</v>
      </c>
      <c r="BE780" s="202">
        <f>IF(N780="základní",J780,0)</f>
        <v>0</v>
      </c>
      <c r="BF780" s="202">
        <f>IF(N780="snížená",J780,0)</f>
        <v>0</v>
      </c>
      <c r="BG780" s="202">
        <f>IF(N780="zákl. přenesená",J780,0)</f>
        <v>0</v>
      </c>
      <c r="BH780" s="202">
        <f>IF(N780="sníž. přenesená",J780,0)</f>
        <v>0</v>
      </c>
      <c r="BI780" s="202">
        <f>IF(N780="nulová",J780,0)</f>
        <v>0</v>
      </c>
      <c r="BJ780" s="22" t="s">
        <v>10</v>
      </c>
      <c r="BK780" s="202">
        <f>ROUND(I780*H780,0)</f>
        <v>0</v>
      </c>
      <c r="BL780" s="22" t="s">
        <v>164</v>
      </c>
      <c r="BM780" s="22" t="s">
        <v>1859</v>
      </c>
    </row>
    <row r="781" spans="2:65" s="1" customFormat="1" ht="22.5" customHeight="1">
      <c r="B781" s="39"/>
      <c r="C781" s="191" t="s">
        <v>1860</v>
      </c>
      <c r="D781" s="191" t="s">
        <v>165</v>
      </c>
      <c r="E781" s="192" t="s">
        <v>1861</v>
      </c>
      <c r="F781" s="193" t="s">
        <v>1862</v>
      </c>
      <c r="G781" s="194" t="s">
        <v>412</v>
      </c>
      <c r="H781" s="195">
        <v>53.8</v>
      </c>
      <c r="I781" s="196"/>
      <c r="J781" s="197">
        <f>ROUND(I781*H781,0)</f>
        <v>0</v>
      </c>
      <c r="K781" s="193" t="s">
        <v>169</v>
      </c>
      <c r="L781" s="59"/>
      <c r="M781" s="198" t="s">
        <v>23</v>
      </c>
      <c r="N781" s="199" t="s">
        <v>46</v>
      </c>
      <c r="O781" s="40"/>
      <c r="P781" s="200">
        <f>O781*H781</f>
        <v>0</v>
      </c>
      <c r="Q781" s="200">
        <v>1.1100000000000001E-3</v>
      </c>
      <c r="R781" s="200">
        <f>Q781*H781</f>
        <v>5.9718E-2</v>
      </c>
      <c r="S781" s="200">
        <v>0</v>
      </c>
      <c r="T781" s="201">
        <f>S781*H781</f>
        <v>0</v>
      </c>
      <c r="AR781" s="22" t="s">
        <v>164</v>
      </c>
      <c r="AT781" s="22" t="s">
        <v>165</v>
      </c>
      <c r="AU781" s="22" t="s">
        <v>84</v>
      </c>
      <c r="AY781" s="22" t="s">
        <v>162</v>
      </c>
      <c r="BE781" s="202">
        <f>IF(N781="základní",J781,0)</f>
        <v>0</v>
      </c>
      <c r="BF781" s="202">
        <f>IF(N781="snížená",J781,0)</f>
        <v>0</v>
      </c>
      <c r="BG781" s="202">
        <f>IF(N781="zákl. přenesená",J781,0)</f>
        <v>0</v>
      </c>
      <c r="BH781" s="202">
        <f>IF(N781="sníž. přenesená",J781,0)</f>
        <v>0</v>
      </c>
      <c r="BI781" s="202">
        <f>IF(N781="nulová",J781,0)</f>
        <v>0</v>
      </c>
      <c r="BJ781" s="22" t="s">
        <v>10</v>
      </c>
      <c r="BK781" s="202">
        <f>ROUND(I781*H781,0)</f>
        <v>0</v>
      </c>
      <c r="BL781" s="22" t="s">
        <v>164</v>
      </c>
      <c r="BM781" s="22" t="s">
        <v>1863</v>
      </c>
    </row>
    <row r="782" spans="2:65" s="11" customFormat="1" ht="13.5">
      <c r="B782" s="203"/>
      <c r="C782" s="204"/>
      <c r="D782" s="205" t="s">
        <v>171</v>
      </c>
      <c r="E782" s="206" t="s">
        <v>1864</v>
      </c>
      <c r="F782" s="207" t="s">
        <v>1865</v>
      </c>
      <c r="G782" s="204"/>
      <c r="H782" s="208">
        <v>53.8</v>
      </c>
      <c r="I782" s="209"/>
      <c r="J782" s="204"/>
      <c r="K782" s="204"/>
      <c r="L782" s="210"/>
      <c r="M782" s="211"/>
      <c r="N782" s="212"/>
      <c r="O782" s="212"/>
      <c r="P782" s="212"/>
      <c r="Q782" s="212"/>
      <c r="R782" s="212"/>
      <c r="S782" s="212"/>
      <c r="T782" s="213"/>
      <c r="AT782" s="214" t="s">
        <v>171</v>
      </c>
      <c r="AU782" s="214" t="s">
        <v>84</v>
      </c>
      <c r="AV782" s="11" t="s">
        <v>84</v>
      </c>
      <c r="AW782" s="11" t="s">
        <v>37</v>
      </c>
      <c r="AX782" s="11" t="s">
        <v>75</v>
      </c>
      <c r="AY782" s="214" t="s">
        <v>162</v>
      </c>
    </row>
    <row r="783" spans="2:65" s="1" customFormat="1" ht="22.5" customHeight="1">
      <c r="B783" s="39"/>
      <c r="C783" s="191" t="s">
        <v>1866</v>
      </c>
      <c r="D783" s="191" t="s">
        <v>165</v>
      </c>
      <c r="E783" s="192" t="s">
        <v>1867</v>
      </c>
      <c r="F783" s="193" t="s">
        <v>1868</v>
      </c>
      <c r="G783" s="194" t="s">
        <v>412</v>
      </c>
      <c r="H783" s="195">
        <v>53.8</v>
      </c>
      <c r="I783" s="196"/>
      <c r="J783" s="197">
        <f>ROUND(I783*H783,0)</f>
        <v>0</v>
      </c>
      <c r="K783" s="193" t="s">
        <v>169</v>
      </c>
      <c r="L783" s="59"/>
      <c r="M783" s="198" t="s">
        <v>23</v>
      </c>
      <c r="N783" s="199" t="s">
        <v>46</v>
      </c>
      <c r="O783" s="40"/>
      <c r="P783" s="200">
        <f>O783*H783</f>
        <v>0</v>
      </c>
      <c r="Q783" s="200">
        <v>1.1100000000000001E-3</v>
      </c>
      <c r="R783" s="200">
        <f>Q783*H783</f>
        <v>5.9718E-2</v>
      </c>
      <c r="S783" s="200">
        <v>0</v>
      </c>
      <c r="T783" s="201">
        <f>S783*H783</f>
        <v>0</v>
      </c>
      <c r="AR783" s="22" t="s">
        <v>164</v>
      </c>
      <c r="AT783" s="22" t="s">
        <v>165</v>
      </c>
      <c r="AU783" s="22" t="s">
        <v>84</v>
      </c>
      <c r="AY783" s="22" t="s">
        <v>162</v>
      </c>
      <c r="BE783" s="202">
        <f>IF(N783="základní",J783,0)</f>
        <v>0</v>
      </c>
      <c r="BF783" s="202">
        <f>IF(N783="snížená",J783,0)</f>
        <v>0</v>
      </c>
      <c r="BG783" s="202">
        <f>IF(N783="zákl. přenesená",J783,0)</f>
        <v>0</v>
      </c>
      <c r="BH783" s="202">
        <f>IF(N783="sníž. přenesená",J783,0)</f>
        <v>0</v>
      </c>
      <c r="BI783" s="202">
        <f>IF(N783="nulová",J783,0)</f>
        <v>0</v>
      </c>
      <c r="BJ783" s="22" t="s">
        <v>10</v>
      </c>
      <c r="BK783" s="202">
        <f>ROUND(I783*H783,0)</f>
        <v>0</v>
      </c>
      <c r="BL783" s="22" t="s">
        <v>164</v>
      </c>
      <c r="BM783" s="22" t="s">
        <v>1869</v>
      </c>
    </row>
    <row r="784" spans="2:65" s="11" customFormat="1" ht="13.5">
      <c r="B784" s="203"/>
      <c r="C784" s="204"/>
      <c r="D784" s="205" t="s">
        <v>171</v>
      </c>
      <c r="E784" s="206" t="s">
        <v>1870</v>
      </c>
      <c r="F784" s="207" t="s">
        <v>1865</v>
      </c>
      <c r="G784" s="204"/>
      <c r="H784" s="208">
        <v>53.8</v>
      </c>
      <c r="I784" s="209"/>
      <c r="J784" s="204"/>
      <c r="K784" s="204"/>
      <c r="L784" s="210"/>
      <c r="M784" s="211"/>
      <c r="N784" s="212"/>
      <c r="O784" s="212"/>
      <c r="P784" s="212"/>
      <c r="Q784" s="212"/>
      <c r="R784" s="212"/>
      <c r="S784" s="212"/>
      <c r="T784" s="213"/>
      <c r="AT784" s="214" t="s">
        <v>171</v>
      </c>
      <c r="AU784" s="214" t="s">
        <v>84</v>
      </c>
      <c r="AV784" s="11" t="s">
        <v>84</v>
      </c>
      <c r="AW784" s="11" t="s">
        <v>37</v>
      </c>
      <c r="AX784" s="11" t="s">
        <v>75</v>
      </c>
      <c r="AY784" s="214" t="s">
        <v>162</v>
      </c>
    </row>
    <row r="785" spans="2:65" s="1" customFormat="1" ht="22.5" customHeight="1">
      <c r="B785" s="39"/>
      <c r="C785" s="191" t="s">
        <v>1871</v>
      </c>
      <c r="D785" s="191" t="s">
        <v>165</v>
      </c>
      <c r="E785" s="192" t="s">
        <v>1872</v>
      </c>
      <c r="F785" s="193" t="s">
        <v>1873</v>
      </c>
      <c r="G785" s="194" t="s">
        <v>412</v>
      </c>
      <c r="H785" s="195">
        <v>19.125</v>
      </c>
      <c r="I785" s="196"/>
      <c r="J785" s="197">
        <f>ROUND(I785*H785,0)</f>
        <v>0</v>
      </c>
      <c r="K785" s="193" t="s">
        <v>169</v>
      </c>
      <c r="L785" s="59"/>
      <c r="M785" s="198" t="s">
        <v>23</v>
      </c>
      <c r="N785" s="199" t="s">
        <v>46</v>
      </c>
      <c r="O785" s="40"/>
      <c r="P785" s="200">
        <f>O785*H785</f>
        <v>0</v>
      </c>
      <c r="Q785" s="200">
        <v>2.7799999999999999E-3</v>
      </c>
      <c r="R785" s="200">
        <f>Q785*H785</f>
        <v>5.3167499999999999E-2</v>
      </c>
      <c r="S785" s="200">
        <v>0</v>
      </c>
      <c r="T785" s="201">
        <f>S785*H785</f>
        <v>0</v>
      </c>
      <c r="AR785" s="22" t="s">
        <v>164</v>
      </c>
      <c r="AT785" s="22" t="s">
        <v>165</v>
      </c>
      <c r="AU785" s="22" t="s">
        <v>84</v>
      </c>
      <c r="AY785" s="22" t="s">
        <v>162</v>
      </c>
      <c r="BE785" s="202">
        <f>IF(N785="základní",J785,0)</f>
        <v>0</v>
      </c>
      <c r="BF785" s="202">
        <f>IF(N785="snížená",J785,0)</f>
        <v>0</v>
      </c>
      <c r="BG785" s="202">
        <f>IF(N785="zákl. přenesená",J785,0)</f>
        <v>0</v>
      </c>
      <c r="BH785" s="202">
        <f>IF(N785="sníž. přenesená",J785,0)</f>
        <v>0</v>
      </c>
      <c r="BI785" s="202">
        <f>IF(N785="nulová",J785,0)</f>
        <v>0</v>
      </c>
      <c r="BJ785" s="22" t="s">
        <v>10</v>
      </c>
      <c r="BK785" s="202">
        <f>ROUND(I785*H785,0)</f>
        <v>0</v>
      </c>
      <c r="BL785" s="22" t="s">
        <v>164</v>
      </c>
      <c r="BM785" s="22" t="s">
        <v>1874</v>
      </c>
    </row>
    <row r="786" spans="2:65" s="11" customFormat="1" ht="13.5">
      <c r="B786" s="203"/>
      <c r="C786" s="204"/>
      <c r="D786" s="205" t="s">
        <v>171</v>
      </c>
      <c r="E786" s="206" t="s">
        <v>1875</v>
      </c>
      <c r="F786" s="207" t="s">
        <v>1876</v>
      </c>
      <c r="G786" s="204"/>
      <c r="H786" s="208">
        <v>19.125</v>
      </c>
      <c r="I786" s="209"/>
      <c r="J786" s="204"/>
      <c r="K786" s="204"/>
      <c r="L786" s="210"/>
      <c r="M786" s="211"/>
      <c r="N786" s="212"/>
      <c r="O786" s="212"/>
      <c r="P786" s="212"/>
      <c r="Q786" s="212"/>
      <c r="R786" s="212"/>
      <c r="S786" s="212"/>
      <c r="T786" s="213"/>
      <c r="AT786" s="214" t="s">
        <v>171</v>
      </c>
      <c r="AU786" s="214" t="s">
        <v>84</v>
      </c>
      <c r="AV786" s="11" t="s">
        <v>84</v>
      </c>
      <c r="AW786" s="11" t="s">
        <v>37</v>
      </c>
      <c r="AX786" s="11" t="s">
        <v>75</v>
      </c>
      <c r="AY786" s="214" t="s">
        <v>162</v>
      </c>
    </row>
    <row r="787" spans="2:65" s="1" customFormat="1" ht="22.5" customHeight="1">
      <c r="B787" s="39"/>
      <c r="C787" s="191" t="s">
        <v>1877</v>
      </c>
      <c r="D787" s="191" t="s">
        <v>165</v>
      </c>
      <c r="E787" s="192" t="s">
        <v>1878</v>
      </c>
      <c r="F787" s="193" t="s">
        <v>1879</v>
      </c>
      <c r="G787" s="194" t="s">
        <v>880</v>
      </c>
      <c r="H787" s="195">
        <v>43.924999999999997</v>
      </c>
      <c r="I787" s="196"/>
      <c r="J787" s="197">
        <f>ROUND(I787*H787,0)</f>
        <v>0</v>
      </c>
      <c r="K787" s="193" t="s">
        <v>23</v>
      </c>
      <c r="L787" s="59"/>
      <c r="M787" s="198" t="s">
        <v>23</v>
      </c>
      <c r="N787" s="199" t="s">
        <v>46</v>
      </c>
      <c r="O787" s="40"/>
      <c r="P787" s="200">
        <f>O787*H787</f>
        <v>0</v>
      </c>
      <c r="Q787" s="200">
        <v>2.7799999999999999E-3</v>
      </c>
      <c r="R787" s="200">
        <f>Q787*H787</f>
        <v>0.12211149999999998</v>
      </c>
      <c r="S787" s="200">
        <v>0</v>
      </c>
      <c r="T787" s="201">
        <f>S787*H787</f>
        <v>0</v>
      </c>
      <c r="AR787" s="22" t="s">
        <v>164</v>
      </c>
      <c r="AT787" s="22" t="s">
        <v>165</v>
      </c>
      <c r="AU787" s="22" t="s">
        <v>84</v>
      </c>
      <c r="AY787" s="22" t="s">
        <v>162</v>
      </c>
      <c r="BE787" s="202">
        <f>IF(N787="základní",J787,0)</f>
        <v>0</v>
      </c>
      <c r="BF787" s="202">
        <f>IF(N787="snížená",J787,0)</f>
        <v>0</v>
      </c>
      <c r="BG787" s="202">
        <f>IF(N787="zákl. přenesená",J787,0)</f>
        <v>0</v>
      </c>
      <c r="BH787" s="202">
        <f>IF(N787="sníž. přenesená",J787,0)</f>
        <v>0</v>
      </c>
      <c r="BI787" s="202">
        <f>IF(N787="nulová",J787,0)</f>
        <v>0</v>
      </c>
      <c r="BJ787" s="22" t="s">
        <v>10</v>
      </c>
      <c r="BK787" s="202">
        <f>ROUND(I787*H787,0)</f>
        <v>0</v>
      </c>
      <c r="BL787" s="22" t="s">
        <v>164</v>
      </c>
      <c r="BM787" s="22" t="s">
        <v>1880</v>
      </c>
    </row>
    <row r="788" spans="2:65" s="11" customFormat="1" ht="13.5">
      <c r="B788" s="203"/>
      <c r="C788" s="204"/>
      <c r="D788" s="205" t="s">
        <v>171</v>
      </c>
      <c r="E788" s="206" t="s">
        <v>1881</v>
      </c>
      <c r="F788" s="207" t="s">
        <v>1882</v>
      </c>
      <c r="G788" s="204"/>
      <c r="H788" s="208">
        <v>43.924999999999997</v>
      </c>
      <c r="I788" s="209"/>
      <c r="J788" s="204"/>
      <c r="K788" s="204"/>
      <c r="L788" s="210"/>
      <c r="M788" s="211"/>
      <c r="N788" s="212"/>
      <c r="O788" s="212"/>
      <c r="P788" s="212"/>
      <c r="Q788" s="212"/>
      <c r="R788" s="212"/>
      <c r="S788" s="212"/>
      <c r="T788" s="213"/>
      <c r="AT788" s="214" t="s">
        <v>171</v>
      </c>
      <c r="AU788" s="214" t="s">
        <v>84</v>
      </c>
      <c r="AV788" s="11" t="s">
        <v>84</v>
      </c>
      <c r="AW788" s="11" t="s">
        <v>37</v>
      </c>
      <c r="AX788" s="11" t="s">
        <v>10</v>
      </c>
      <c r="AY788" s="214" t="s">
        <v>162</v>
      </c>
    </row>
    <row r="789" spans="2:65" s="1" customFormat="1" ht="22.5" customHeight="1">
      <c r="B789" s="39"/>
      <c r="C789" s="191" t="s">
        <v>1883</v>
      </c>
      <c r="D789" s="191" t="s">
        <v>165</v>
      </c>
      <c r="E789" s="192" t="s">
        <v>1884</v>
      </c>
      <c r="F789" s="193" t="s">
        <v>1885</v>
      </c>
      <c r="G789" s="194" t="s">
        <v>254</v>
      </c>
      <c r="H789" s="195">
        <v>760.21</v>
      </c>
      <c r="I789" s="196"/>
      <c r="J789" s="197">
        <f>ROUND(I789*H789,0)</f>
        <v>0</v>
      </c>
      <c r="K789" s="193" t="s">
        <v>169</v>
      </c>
      <c r="L789" s="59"/>
      <c r="M789" s="198" t="s">
        <v>23</v>
      </c>
      <c r="N789" s="199" t="s">
        <v>46</v>
      </c>
      <c r="O789" s="40"/>
      <c r="P789" s="200">
        <f>O789*H789</f>
        <v>0</v>
      </c>
      <c r="Q789" s="200">
        <v>0</v>
      </c>
      <c r="R789" s="200">
        <f>Q789*H789</f>
        <v>0</v>
      </c>
      <c r="S789" s="200">
        <v>0</v>
      </c>
      <c r="T789" s="201">
        <f>S789*H789</f>
        <v>0</v>
      </c>
      <c r="AR789" s="22" t="s">
        <v>164</v>
      </c>
      <c r="AT789" s="22" t="s">
        <v>165</v>
      </c>
      <c r="AU789" s="22" t="s">
        <v>84</v>
      </c>
      <c r="AY789" s="22" t="s">
        <v>162</v>
      </c>
      <c r="BE789" s="202">
        <f>IF(N789="základní",J789,0)</f>
        <v>0</v>
      </c>
      <c r="BF789" s="202">
        <f>IF(N789="snížená",J789,0)</f>
        <v>0</v>
      </c>
      <c r="BG789" s="202">
        <f>IF(N789="zákl. přenesená",J789,0)</f>
        <v>0</v>
      </c>
      <c r="BH789" s="202">
        <f>IF(N789="sníž. přenesená",J789,0)</f>
        <v>0</v>
      </c>
      <c r="BI789" s="202">
        <f>IF(N789="nulová",J789,0)</f>
        <v>0</v>
      </c>
      <c r="BJ789" s="22" t="s">
        <v>10</v>
      </c>
      <c r="BK789" s="202">
        <f>ROUND(I789*H789,0)</f>
        <v>0</v>
      </c>
      <c r="BL789" s="22" t="s">
        <v>164</v>
      </c>
      <c r="BM789" s="22" t="s">
        <v>1886</v>
      </c>
    </row>
    <row r="790" spans="2:65" s="1" customFormat="1" ht="22.5" customHeight="1">
      <c r="B790" s="39"/>
      <c r="C790" s="219" t="s">
        <v>1887</v>
      </c>
      <c r="D790" s="219" t="s">
        <v>273</v>
      </c>
      <c r="E790" s="220" t="s">
        <v>1888</v>
      </c>
      <c r="F790" s="221" t="s">
        <v>1889</v>
      </c>
      <c r="G790" s="222" t="s">
        <v>654</v>
      </c>
      <c r="H790" s="223">
        <v>874.24199999999996</v>
      </c>
      <c r="I790" s="224"/>
      <c r="J790" s="225">
        <f>ROUND(I790*H790,0)</f>
        <v>0</v>
      </c>
      <c r="K790" s="221" t="s">
        <v>23</v>
      </c>
      <c r="L790" s="226"/>
      <c r="M790" s="227" t="s">
        <v>23</v>
      </c>
      <c r="N790" s="228" t="s">
        <v>46</v>
      </c>
      <c r="O790" s="40"/>
      <c r="P790" s="200">
        <f>O790*H790</f>
        <v>0</v>
      </c>
      <c r="Q790" s="200">
        <v>0</v>
      </c>
      <c r="R790" s="200">
        <f>Q790*H790</f>
        <v>0</v>
      </c>
      <c r="S790" s="200">
        <v>0</v>
      </c>
      <c r="T790" s="201">
        <f>S790*H790</f>
        <v>0</v>
      </c>
      <c r="AR790" s="22" t="s">
        <v>229</v>
      </c>
      <c r="AT790" s="22" t="s">
        <v>273</v>
      </c>
      <c r="AU790" s="22" t="s">
        <v>84</v>
      </c>
      <c r="AY790" s="22" t="s">
        <v>162</v>
      </c>
      <c r="BE790" s="202">
        <f>IF(N790="základní",J790,0)</f>
        <v>0</v>
      </c>
      <c r="BF790" s="202">
        <f>IF(N790="snížená",J790,0)</f>
        <v>0</v>
      </c>
      <c r="BG790" s="202">
        <f>IF(N790="zákl. přenesená",J790,0)</f>
        <v>0</v>
      </c>
      <c r="BH790" s="202">
        <f>IF(N790="sníž. přenesená",J790,0)</f>
        <v>0</v>
      </c>
      <c r="BI790" s="202">
        <f>IF(N790="nulová",J790,0)</f>
        <v>0</v>
      </c>
      <c r="BJ790" s="22" t="s">
        <v>10</v>
      </c>
      <c r="BK790" s="202">
        <f>ROUND(I790*H790,0)</f>
        <v>0</v>
      </c>
      <c r="BL790" s="22" t="s">
        <v>164</v>
      </c>
      <c r="BM790" s="22" t="s">
        <v>1890</v>
      </c>
    </row>
    <row r="791" spans="2:65" s="11" customFormat="1" ht="13.5">
      <c r="B791" s="203"/>
      <c r="C791" s="204"/>
      <c r="D791" s="205" t="s">
        <v>171</v>
      </c>
      <c r="E791" s="206" t="s">
        <v>1891</v>
      </c>
      <c r="F791" s="207" t="s">
        <v>1892</v>
      </c>
      <c r="G791" s="204"/>
      <c r="H791" s="208">
        <v>874.24199999999996</v>
      </c>
      <c r="I791" s="209"/>
      <c r="J791" s="204"/>
      <c r="K791" s="204"/>
      <c r="L791" s="210"/>
      <c r="M791" s="211"/>
      <c r="N791" s="212"/>
      <c r="O791" s="212"/>
      <c r="P791" s="212"/>
      <c r="Q791" s="212"/>
      <c r="R791" s="212"/>
      <c r="S791" s="212"/>
      <c r="T791" s="213"/>
      <c r="AT791" s="214" t="s">
        <v>171</v>
      </c>
      <c r="AU791" s="214" t="s">
        <v>84</v>
      </c>
      <c r="AV791" s="11" t="s">
        <v>84</v>
      </c>
      <c r="AW791" s="11" t="s">
        <v>37</v>
      </c>
      <c r="AX791" s="11" t="s">
        <v>75</v>
      </c>
      <c r="AY791" s="214" t="s">
        <v>162</v>
      </c>
    </row>
    <row r="792" spans="2:65" s="1" customFormat="1" ht="22.5" customHeight="1">
      <c r="B792" s="39"/>
      <c r="C792" s="191" t="s">
        <v>1893</v>
      </c>
      <c r="D792" s="191" t="s">
        <v>165</v>
      </c>
      <c r="E792" s="192" t="s">
        <v>1894</v>
      </c>
      <c r="F792" s="193" t="s">
        <v>1895</v>
      </c>
      <c r="G792" s="194" t="s">
        <v>241</v>
      </c>
      <c r="H792" s="195">
        <v>5.774</v>
      </c>
      <c r="I792" s="196"/>
      <c r="J792" s="197">
        <f>ROUND(I792*H792,0)</f>
        <v>0</v>
      </c>
      <c r="K792" s="193" t="s">
        <v>169</v>
      </c>
      <c r="L792" s="59"/>
      <c r="M792" s="198" t="s">
        <v>23</v>
      </c>
      <c r="N792" s="199" t="s">
        <v>46</v>
      </c>
      <c r="O792" s="40"/>
      <c r="P792" s="200">
        <f>O792*H792</f>
        <v>0</v>
      </c>
      <c r="Q792" s="200">
        <v>0</v>
      </c>
      <c r="R792" s="200">
        <f>Q792*H792</f>
        <v>0</v>
      </c>
      <c r="S792" s="200">
        <v>0</v>
      </c>
      <c r="T792" s="201">
        <f>S792*H792</f>
        <v>0</v>
      </c>
      <c r="AR792" s="22" t="s">
        <v>164</v>
      </c>
      <c r="AT792" s="22" t="s">
        <v>165</v>
      </c>
      <c r="AU792" s="22" t="s">
        <v>84</v>
      </c>
      <c r="AY792" s="22" t="s">
        <v>162</v>
      </c>
      <c r="BE792" s="202">
        <f>IF(N792="základní",J792,0)</f>
        <v>0</v>
      </c>
      <c r="BF792" s="202">
        <f>IF(N792="snížená",J792,0)</f>
        <v>0</v>
      </c>
      <c r="BG792" s="202">
        <f>IF(N792="zákl. přenesená",J792,0)</f>
        <v>0</v>
      </c>
      <c r="BH792" s="202">
        <f>IF(N792="sníž. přenesená",J792,0)</f>
        <v>0</v>
      </c>
      <c r="BI792" s="202">
        <f>IF(N792="nulová",J792,0)</f>
        <v>0</v>
      </c>
      <c r="BJ792" s="22" t="s">
        <v>10</v>
      </c>
      <c r="BK792" s="202">
        <f>ROUND(I792*H792,0)</f>
        <v>0</v>
      </c>
      <c r="BL792" s="22" t="s">
        <v>164</v>
      </c>
      <c r="BM792" s="22" t="s">
        <v>1896</v>
      </c>
    </row>
    <row r="793" spans="2:65" s="10" customFormat="1" ht="29.85" customHeight="1">
      <c r="B793" s="174"/>
      <c r="C793" s="175"/>
      <c r="D793" s="188" t="s">
        <v>74</v>
      </c>
      <c r="E793" s="189" t="s">
        <v>1897</v>
      </c>
      <c r="F793" s="189" t="s">
        <v>1898</v>
      </c>
      <c r="G793" s="175"/>
      <c r="H793" s="175"/>
      <c r="I793" s="178"/>
      <c r="J793" s="190">
        <f>BK793</f>
        <v>0</v>
      </c>
      <c r="K793" s="175"/>
      <c r="L793" s="180"/>
      <c r="M793" s="181"/>
      <c r="N793" s="182"/>
      <c r="O793" s="182"/>
      <c r="P793" s="183">
        <f>SUM(P794:P820)</f>
        <v>0</v>
      </c>
      <c r="Q793" s="182"/>
      <c r="R793" s="183">
        <f>SUM(R794:R820)</f>
        <v>9.7600312999999996</v>
      </c>
      <c r="S793" s="182"/>
      <c r="T793" s="184">
        <f>SUM(T794:T820)</f>
        <v>17.671680000000002</v>
      </c>
      <c r="AR793" s="185" t="s">
        <v>164</v>
      </c>
      <c r="AT793" s="186" t="s">
        <v>74</v>
      </c>
      <c r="AU793" s="186" t="s">
        <v>10</v>
      </c>
      <c r="AY793" s="185" t="s">
        <v>162</v>
      </c>
      <c r="BK793" s="187">
        <f>SUM(BK794:BK820)</f>
        <v>0</v>
      </c>
    </row>
    <row r="794" spans="2:65" s="1" customFormat="1" ht="22.5" customHeight="1">
      <c r="B794" s="39"/>
      <c r="C794" s="191" t="s">
        <v>1899</v>
      </c>
      <c r="D794" s="191" t="s">
        <v>165</v>
      </c>
      <c r="E794" s="192" t="s">
        <v>1900</v>
      </c>
      <c r="F794" s="193" t="s">
        <v>1901</v>
      </c>
      <c r="G794" s="194" t="s">
        <v>254</v>
      </c>
      <c r="H794" s="195">
        <v>89.68</v>
      </c>
      <c r="I794" s="196"/>
      <c r="J794" s="197">
        <f>ROUND(I794*H794,0)</f>
        <v>0</v>
      </c>
      <c r="K794" s="193" t="s">
        <v>169</v>
      </c>
      <c r="L794" s="59"/>
      <c r="M794" s="198" t="s">
        <v>23</v>
      </c>
      <c r="N794" s="199" t="s">
        <v>46</v>
      </c>
      <c r="O794" s="40"/>
      <c r="P794" s="200">
        <f>O794*H794</f>
        <v>0</v>
      </c>
      <c r="Q794" s="200">
        <v>3.0000000000000001E-3</v>
      </c>
      <c r="R794" s="200">
        <f>Q794*H794</f>
        <v>0.26904</v>
      </c>
      <c r="S794" s="200">
        <v>0</v>
      </c>
      <c r="T794" s="201">
        <f>S794*H794</f>
        <v>0</v>
      </c>
      <c r="AR794" s="22" t="s">
        <v>164</v>
      </c>
      <c r="AT794" s="22" t="s">
        <v>165</v>
      </c>
      <c r="AU794" s="22" t="s">
        <v>84</v>
      </c>
      <c r="AY794" s="22" t="s">
        <v>162</v>
      </c>
      <c r="BE794" s="202">
        <f>IF(N794="základní",J794,0)</f>
        <v>0</v>
      </c>
      <c r="BF794" s="202">
        <f>IF(N794="snížená",J794,0)</f>
        <v>0</v>
      </c>
      <c r="BG794" s="202">
        <f>IF(N794="zákl. přenesená",J794,0)</f>
        <v>0</v>
      </c>
      <c r="BH794" s="202">
        <f>IF(N794="sníž. přenesená",J794,0)</f>
        <v>0</v>
      </c>
      <c r="BI794" s="202">
        <f>IF(N794="nulová",J794,0)</f>
        <v>0</v>
      </c>
      <c r="BJ794" s="22" t="s">
        <v>10</v>
      </c>
      <c r="BK794" s="202">
        <f>ROUND(I794*H794,0)</f>
        <v>0</v>
      </c>
      <c r="BL794" s="22" t="s">
        <v>164</v>
      </c>
      <c r="BM794" s="22" t="s">
        <v>1902</v>
      </c>
    </row>
    <row r="795" spans="2:65" s="11" customFormat="1" ht="13.5">
      <c r="B795" s="203"/>
      <c r="C795" s="204"/>
      <c r="D795" s="215" t="s">
        <v>171</v>
      </c>
      <c r="E795" s="216" t="s">
        <v>1903</v>
      </c>
      <c r="F795" s="217" t="s">
        <v>1904</v>
      </c>
      <c r="G795" s="204"/>
      <c r="H795" s="218">
        <v>68.864000000000004</v>
      </c>
      <c r="I795" s="209"/>
      <c r="J795" s="204"/>
      <c r="K795" s="204"/>
      <c r="L795" s="210"/>
      <c r="M795" s="211"/>
      <c r="N795" s="212"/>
      <c r="O795" s="212"/>
      <c r="P795" s="212"/>
      <c r="Q795" s="212"/>
      <c r="R795" s="212"/>
      <c r="S795" s="212"/>
      <c r="T795" s="213"/>
      <c r="AT795" s="214" t="s">
        <v>171</v>
      </c>
      <c r="AU795" s="214" t="s">
        <v>84</v>
      </c>
      <c r="AV795" s="11" t="s">
        <v>84</v>
      </c>
      <c r="AW795" s="11" t="s">
        <v>37</v>
      </c>
      <c r="AX795" s="11" t="s">
        <v>75</v>
      </c>
      <c r="AY795" s="214" t="s">
        <v>162</v>
      </c>
    </row>
    <row r="796" spans="2:65" s="11" customFormat="1" ht="13.5">
      <c r="B796" s="203"/>
      <c r="C796" s="204"/>
      <c r="D796" s="215" t="s">
        <v>171</v>
      </c>
      <c r="E796" s="216" t="s">
        <v>1905</v>
      </c>
      <c r="F796" s="217" t="s">
        <v>1906</v>
      </c>
      <c r="G796" s="204"/>
      <c r="H796" s="218">
        <v>11.356</v>
      </c>
      <c r="I796" s="209"/>
      <c r="J796" s="204"/>
      <c r="K796" s="204"/>
      <c r="L796" s="210"/>
      <c r="M796" s="211"/>
      <c r="N796" s="212"/>
      <c r="O796" s="212"/>
      <c r="P796" s="212"/>
      <c r="Q796" s="212"/>
      <c r="R796" s="212"/>
      <c r="S796" s="212"/>
      <c r="T796" s="213"/>
      <c r="AT796" s="214" t="s">
        <v>171</v>
      </c>
      <c r="AU796" s="214" t="s">
        <v>84</v>
      </c>
      <c r="AV796" s="11" t="s">
        <v>84</v>
      </c>
      <c r="AW796" s="11" t="s">
        <v>37</v>
      </c>
      <c r="AX796" s="11" t="s">
        <v>75</v>
      </c>
      <c r="AY796" s="214" t="s">
        <v>162</v>
      </c>
    </row>
    <row r="797" spans="2:65" s="11" customFormat="1" ht="13.5">
      <c r="B797" s="203"/>
      <c r="C797" s="204"/>
      <c r="D797" s="205" t="s">
        <v>171</v>
      </c>
      <c r="E797" s="206" t="s">
        <v>1907</v>
      </c>
      <c r="F797" s="207" t="s">
        <v>625</v>
      </c>
      <c r="G797" s="204"/>
      <c r="H797" s="208">
        <v>9.4600000000000009</v>
      </c>
      <c r="I797" s="209"/>
      <c r="J797" s="204"/>
      <c r="K797" s="204"/>
      <c r="L797" s="210"/>
      <c r="M797" s="211"/>
      <c r="N797" s="212"/>
      <c r="O797" s="212"/>
      <c r="P797" s="212"/>
      <c r="Q797" s="212"/>
      <c r="R797" s="212"/>
      <c r="S797" s="212"/>
      <c r="T797" s="213"/>
      <c r="AT797" s="214" t="s">
        <v>171</v>
      </c>
      <c r="AU797" s="214" t="s">
        <v>84</v>
      </c>
      <c r="AV797" s="11" t="s">
        <v>84</v>
      </c>
      <c r="AW797" s="11" t="s">
        <v>37</v>
      </c>
      <c r="AX797" s="11" t="s">
        <v>75</v>
      </c>
      <c r="AY797" s="214" t="s">
        <v>162</v>
      </c>
    </row>
    <row r="798" spans="2:65" s="1" customFormat="1" ht="22.5" customHeight="1">
      <c r="B798" s="39"/>
      <c r="C798" s="219" t="s">
        <v>1908</v>
      </c>
      <c r="D798" s="219" t="s">
        <v>273</v>
      </c>
      <c r="E798" s="220" t="s">
        <v>1909</v>
      </c>
      <c r="F798" s="221" t="s">
        <v>1910</v>
      </c>
      <c r="G798" s="222" t="s">
        <v>254</v>
      </c>
      <c r="H798" s="223">
        <v>72.307000000000002</v>
      </c>
      <c r="I798" s="224"/>
      <c r="J798" s="225">
        <f>ROUND(I798*H798,0)</f>
        <v>0</v>
      </c>
      <c r="K798" s="221" t="s">
        <v>169</v>
      </c>
      <c r="L798" s="226"/>
      <c r="M798" s="227" t="s">
        <v>23</v>
      </c>
      <c r="N798" s="228" t="s">
        <v>46</v>
      </c>
      <c r="O798" s="40"/>
      <c r="P798" s="200">
        <f>O798*H798</f>
        <v>0</v>
      </c>
      <c r="Q798" s="200">
        <v>3.5000000000000001E-3</v>
      </c>
      <c r="R798" s="200">
        <f>Q798*H798</f>
        <v>0.25307450000000004</v>
      </c>
      <c r="S798" s="200">
        <v>0</v>
      </c>
      <c r="T798" s="201">
        <f>S798*H798</f>
        <v>0</v>
      </c>
      <c r="AR798" s="22" t="s">
        <v>229</v>
      </c>
      <c r="AT798" s="22" t="s">
        <v>273</v>
      </c>
      <c r="AU798" s="22" t="s">
        <v>84</v>
      </c>
      <c r="AY798" s="22" t="s">
        <v>162</v>
      </c>
      <c r="BE798" s="202">
        <f>IF(N798="základní",J798,0)</f>
        <v>0</v>
      </c>
      <c r="BF798" s="202">
        <f>IF(N798="snížená",J798,0)</f>
        <v>0</v>
      </c>
      <c r="BG798" s="202">
        <f>IF(N798="zákl. přenesená",J798,0)</f>
        <v>0</v>
      </c>
      <c r="BH798" s="202">
        <f>IF(N798="sníž. přenesená",J798,0)</f>
        <v>0</v>
      </c>
      <c r="BI798" s="202">
        <f>IF(N798="nulová",J798,0)</f>
        <v>0</v>
      </c>
      <c r="BJ798" s="22" t="s">
        <v>10</v>
      </c>
      <c r="BK798" s="202">
        <f>ROUND(I798*H798,0)</f>
        <v>0</v>
      </c>
      <c r="BL798" s="22" t="s">
        <v>164</v>
      </c>
      <c r="BM798" s="22" t="s">
        <v>1911</v>
      </c>
    </row>
    <row r="799" spans="2:65" s="11" customFormat="1" ht="13.5">
      <c r="B799" s="203"/>
      <c r="C799" s="204"/>
      <c r="D799" s="205" t="s">
        <v>171</v>
      </c>
      <c r="E799" s="206" t="s">
        <v>1912</v>
      </c>
      <c r="F799" s="207" t="s">
        <v>1913</v>
      </c>
      <c r="G799" s="204"/>
      <c r="H799" s="208">
        <v>72.307000000000002</v>
      </c>
      <c r="I799" s="209"/>
      <c r="J799" s="204"/>
      <c r="K799" s="204"/>
      <c r="L799" s="210"/>
      <c r="M799" s="211"/>
      <c r="N799" s="212"/>
      <c r="O799" s="212"/>
      <c r="P799" s="212"/>
      <c r="Q799" s="212"/>
      <c r="R799" s="212"/>
      <c r="S799" s="212"/>
      <c r="T799" s="213"/>
      <c r="AT799" s="214" t="s">
        <v>171</v>
      </c>
      <c r="AU799" s="214" t="s">
        <v>84</v>
      </c>
      <c r="AV799" s="11" t="s">
        <v>84</v>
      </c>
      <c r="AW799" s="11" t="s">
        <v>37</v>
      </c>
      <c r="AX799" s="11" t="s">
        <v>75</v>
      </c>
      <c r="AY799" s="214" t="s">
        <v>162</v>
      </c>
    </row>
    <row r="800" spans="2:65" s="1" customFormat="1" ht="22.5" customHeight="1">
      <c r="B800" s="39"/>
      <c r="C800" s="219" t="s">
        <v>1914</v>
      </c>
      <c r="D800" s="219" t="s">
        <v>273</v>
      </c>
      <c r="E800" s="220" t="s">
        <v>1915</v>
      </c>
      <c r="F800" s="221" t="s">
        <v>1916</v>
      </c>
      <c r="G800" s="222" t="s">
        <v>254</v>
      </c>
      <c r="H800" s="223">
        <v>21.856999999999999</v>
      </c>
      <c r="I800" s="224"/>
      <c r="J800" s="225">
        <f>ROUND(I800*H800,0)</f>
        <v>0</v>
      </c>
      <c r="K800" s="221" t="s">
        <v>169</v>
      </c>
      <c r="L800" s="226"/>
      <c r="M800" s="227" t="s">
        <v>23</v>
      </c>
      <c r="N800" s="228" t="s">
        <v>46</v>
      </c>
      <c r="O800" s="40"/>
      <c r="P800" s="200">
        <f>O800*H800</f>
        <v>0</v>
      </c>
      <c r="Q800" s="200">
        <v>3.0000000000000001E-3</v>
      </c>
      <c r="R800" s="200">
        <f>Q800*H800</f>
        <v>6.5571000000000004E-2</v>
      </c>
      <c r="S800" s="200">
        <v>0</v>
      </c>
      <c r="T800" s="201">
        <f>S800*H800</f>
        <v>0</v>
      </c>
      <c r="AR800" s="22" t="s">
        <v>229</v>
      </c>
      <c r="AT800" s="22" t="s">
        <v>273</v>
      </c>
      <c r="AU800" s="22" t="s">
        <v>84</v>
      </c>
      <c r="AY800" s="22" t="s">
        <v>162</v>
      </c>
      <c r="BE800" s="202">
        <f>IF(N800="základní",J800,0)</f>
        <v>0</v>
      </c>
      <c r="BF800" s="202">
        <f>IF(N800="snížená",J800,0)</f>
        <v>0</v>
      </c>
      <c r="BG800" s="202">
        <f>IF(N800="zákl. přenesená",J800,0)</f>
        <v>0</v>
      </c>
      <c r="BH800" s="202">
        <f>IF(N800="sníž. přenesená",J800,0)</f>
        <v>0</v>
      </c>
      <c r="BI800" s="202">
        <f>IF(N800="nulová",J800,0)</f>
        <v>0</v>
      </c>
      <c r="BJ800" s="22" t="s">
        <v>10</v>
      </c>
      <c r="BK800" s="202">
        <f>ROUND(I800*H800,0)</f>
        <v>0</v>
      </c>
      <c r="BL800" s="22" t="s">
        <v>164</v>
      </c>
      <c r="BM800" s="22" t="s">
        <v>1917</v>
      </c>
    </row>
    <row r="801" spans="2:65" s="11" customFormat="1" ht="13.5">
      <c r="B801" s="203"/>
      <c r="C801" s="204"/>
      <c r="D801" s="205" t="s">
        <v>171</v>
      </c>
      <c r="E801" s="206" t="s">
        <v>1918</v>
      </c>
      <c r="F801" s="207" t="s">
        <v>1919</v>
      </c>
      <c r="G801" s="204"/>
      <c r="H801" s="208">
        <v>21.856999999999999</v>
      </c>
      <c r="I801" s="209"/>
      <c r="J801" s="204"/>
      <c r="K801" s="204"/>
      <c r="L801" s="210"/>
      <c r="M801" s="211"/>
      <c r="N801" s="212"/>
      <c r="O801" s="212"/>
      <c r="P801" s="212"/>
      <c r="Q801" s="212"/>
      <c r="R801" s="212"/>
      <c r="S801" s="212"/>
      <c r="T801" s="213"/>
      <c r="AT801" s="214" t="s">
        <v>171</v>
      </c>
      <c r="AU801" s="214" t="s">
        <v>84</v>
      </c>
      <c r="AV801" s="11" t="s">
        <v>84</v>
      </c>
      <c r="AW801" s="11" t="s">
        <v>37</v>
      </c>
      <c r="AX801" s="11" t="s">
        <v>75</v>
      </c>
      <c r="AY801" s="214" t="s">
        <v>162</v>
      </c>
    </row>
    <row r="802" spans="2:65" s="1" customFormat="1" ht="31.5" customHeight="1">
      <c r="B802" s="39"/>
      <c r="C802" s="191" t="s">
        <v>1920</v>
      </c>
      <c r="D802" s="191" t="s">
        <v>165</v>
      </c>
      <c r="E802" s="192" t="s">
        <v>1921</v>
      </c>
      <c r="F802" s="193" t="s">
        <v>1922</v>
      </c>
      <c r="G802" s="194" t="s">
        <v>254</v>
      </c>
      <c r="H802" s="195">
        <v>416.64</v>
      </c>
      <c r="I802" s="196"/>
      <c r="J802" s="197">
        <f>ROUND(I802*H802,0)</f>
        <v>0</v>
      </c>
      <c r="K802" s="193" t="s">
        <v>169</v>
      </c>
      <c r="L802" s="59"/>
      <c r="M802" s="198" t="s">
        <v>23</v>
      </c>
      <c r="N802" s="199" t="s">
        <v>46</v>
      </c>
      <c r="O802" s="40"/>
      <c r="P802" s="200">
        <f>O802*H802</f>
        <v>0</v>
      </c>
      <c r="Q802" s="200">
        <v>0</v>
      </c>
      <c r="R802" s="200">
        <f>Q802*H802</f>
        <v>0</v>
      </c>
      <c r="S802" s="200">
        <v>1.4500000000000001E-2</v>
      </c>
      <c r="T802" s="201">
        <f>S802*H802</f>
        <v>6.0412800000000004</v>
      </c>
      <c r="AR802" s="22" t="s">
        <v>164</v>
      </c>
      <c r="AT802" s="22" t="s">
        <v>165</v>
      </c>
      <c r="AU802" s="22" t="s">
        <v>84</v>
      </c>
      <c r="AY802" s="22" t="s">
        <v>162</v>
      </c>
      <c r="BE802" s="202">
        <f>IF(N802="základní",J802,0)</f>
        <v>0</v>
      </c>
      <c r="BF802" s="202">
        <f>IF(N802="snížená",J802,0)</f>
        <v>0</v>
      </c>
      <c r="BG802" s="202">
        <f>IF(N802="zákl. přenesená",J802,0)</f>
        <v>0</v>
      </c>
      <c r="BH802" s="202">
        <f>IF(N802="sníž. přenesená",J802,0)</f>
        <v>0</v>
      </c>
      <c r="BI802" s="202">
        <f>IF(N802="nulová",J802,0)</f>
        <v>0</v>
      </c>
      <c r="BJ802" s="22" t="s">
        <v>10</v>
      </c>
      <c r="BK802" s="202">
        <f>ROUND(I802*H802,0)</f>
        <v>0</v>
      </c>
      <c r="BL802" s="22" t="s">
        <v>164</v>
      </c>
      <c r="BM802" s="22" t="s">
        <v>1923</v>
      </c>
    </row>
    <row r="803" spans="2:65" s="11" customFormat="1" ht="13.5">
      <c r="B803" s="203"/>
      <c r="C803" s="204"/>
      <c r="D803" s="205" t="s">
        <v>171</v>
      </c>
      <c r="E803" s="206" t="s">
        <v>1924</v>
      </c>
      <c r="F803" s="207" t="s">
        <v>1925</v>
      </c>
      <c r="G803" s="204"/>
      <c r="H803" s="208">
        <v>416.64</v>
      </c>
      <c r="I803" s="209"/>
      <c r="J803" s="204"/>
      <c r="K803" s="204"/>
      <c r="L803" s="210"/>
      <c r="M803" s="211"/>
      <c r="N803" s="212"/>
      <c r="O803" s="212"/>
      <c r="P803" s="212"/>
      <c r="Q803" s="212"/>
      <c r="R803" s="212"/>
      <c r="S803" s="212"/>
      <c r="T803" s="213"/>
      <c r="AT803" s="214" t="s">
        <v>171</v>
      </c>
      <c r="AU803" s="214" t="s">
        <v>84</v>
      </c>
      <c r="AV803" s="11" t="s">
        <v>84</v>
      </c>
      <c r="AW803" s="11" t="s">
        <v>37</v>
      </c>
      <c r="AX803" s="11" t="s">
        <v>75</v>
      </c>
      <c r="AY803" s="214" t="s">
        <v>162</v>
      </c>
    </row>
    <row r="804" spans="2:65" s="1" customFormat="1" ht="31.5" customHeight="1">
      <c r="B804" s="39"/>
      <c r="C804" s="191" t="s">
        <v>1926</v>
      </c>
      <c r="D804" s="191" t="s">
        <v>165</v>
      </c>
      <c r="E804" s="192" t="s">
        <v>1927</v>
      </c>
      <c r="F804" s="193" t="s">
        <v>1928</v>
      </c>
      <c r="G804" s="194" t="s">
        <v>254</v>
      </c>
      <c r="H804" s="195">
        <v>484.6</v>
      </c>
      <c r="I804" s="196"/>
      <c r="J804" s="197">
        <f>ROUND(I804*H804,0)</f>
        <v>0</v>
      </c>
      <c r="K804" s="193" t="s">
        <v>169</v>
      </c>
      <c r="L804" s="59"/>
      <c r="M804" s="198" t="s">
        <v>23</v>
      </c>
      <c r="N804" s="199" t="s">
        <v>46</v>
      </c>
      <c r="O804" s="40"/>
      <c r="P804" s="200">
        <f>O804*H804</f>
        <v>0</v>
      </c>
      <c r="Q804" s="200">
        <v>0</v>
      </c>
      <c r="R804" s="200">
        <f>Q804*H804</f>
        <v>0</v>
      </c>
      <c r="S804" s="200">
        <v>2.4E-2</v>
      </c>
      <c r="T804" s="201">
        <f>S804*H804</f>
        <v>11.630400000000002</v>
      </c>
      <c r="AR804" s="22" t="s">
        <v>164</v>
      </c>
      <c r="AT804" s="22" t="s">
        <v>165</v>
      </c>
      <c r="AU804" s="22" t="s">
        <v>84</v>
      </c>
      <c r="AY804" s="22" t="s">
        <v>162</v>
      </c>
      <c r="BE804" s="202">
        <f>IF(N804="základní",J804,0)</f>
        <v>0</v>
      </c>
      <c r="BF804" s="202">
        <f>IF(N804="snížená",J804,0)</f>
        <v>0</v>
      </c>
      <c r="BG804" s="202">
        <f>IF(N804="zákl. přenesená",J804,0)</f>
        <v>0</v>
      </c>
      <c r="BH804" s="202">
        <f>IF(N804="sníž. přenesená",J804,0)</f>
        <v>0</v>
      </c>
      <c r="BI804" s="202">
        <f>IF(N804="nulová",J804,0)</f>
        <v>0</v>
      </c>
      <c r="BJ804" s="22" t="s">
        <v>10</v>
      </c>
      <c r="BK804" s="202">
        <f>ROUND(I804*H804,0)</f>
        <v>0</v>
      </c>
      <c r="BL804" s="22" t="s">
        <v>164</v>
      </c>
      <c r="BM804" s="22" t="s">
        <v>1929</v>
      </c>
    </row>
    <row r="805" spans="2:65" s="11" customFormat="1" ht="13.5">
      <c r="B805" s="203"/>
      <c r="C805" s="204"/>
      <c r="D805" s="215" t="s">
        <v>171</v>
      </c>
      <c r="E805" s="216" t="s">
        <v>1930</v>
      </c>
      <c r="F805" s="217" t="s">
        <v>1786</v>
      </c>
      <c r="G805" s="204"/>
      <c r="H805" s="218">
        <v>198.72</v>
      </c>
      <c r="I805" s="209"/>
      <c r="J805" s="204"/>
      <c r="K805" s="204"/>
      <c r="L805" s="210"/>
      <c r="M805" s="211"/>
      <c r="N805" s="212"/>
      <c r="O805" s="212"/>
      <c r="P805" s="212"/>
      <c r="Q805" s="212"/>
      <c r="R805" s="212"/>
      <c r="S805" s="212"/>
      <c r="T805" s="213"/>
      <c r="AT805" s="214" t="s">
        <v>171</v>
      </c>
      <c r="AU805" s="214" t="s">
        <v>84</v>
      </c>
      <c r="AV805" s="11" t="s">
        <v>84</v>
      </c>
      <c r="AW805" s="11" t="s">
        <v>37</v>
      </c>
      <c r="AX805" s="11" t="s">
        <v>75</v>
      </c>
      <c r="AY805" s="214" t="s">
        <v>162</v>
      </c>
    </row>
    <row r="806" spans="2:65" s="11" customFormat="1" ht="13.5">
      <c r="B806" s="203"/>
      <c r="C806" s="204"/>
      <c r="D806" s="215" t="s">
        <v>171</v>
      </c>
      <c r="E806" s="216" t="s">
        <v>1931</v>
      </c>
      <c r="F806" s="217" t="s">
        <v>1788</v>
      </c>
      <c r="G806" s="204"/>
      <c r="H806" s="218">
        <v>242.2</v>
      </c>
      <c r="I806" s="209"/>
      <c r="J806" s="204"/>
      <c r="K806" s="204"/>
      <c r="L806" s="210"/>
      <c r="M806" s="211"/>
      <c r="N806" s="212"/>
      <c r="O806" s="212"/>
      <c r="P806" s="212"/>
      <c r="Q806" s="212"/>
      <c r="R806" s="212"/>
      <c r="S806" s="212"/>
      <c r="T806" s="213"/>
      <c r="AT806" s="214" t="s">
        <v>171</v>
      </c>
      <c r="AU806" s="214" t="s">
        <v>84</v>
      </c>
      <c r="AV806" s="11" t="s">
        <v>84</v>
      </c>
      <c r="AW806" s="11" t="s">
        <v>37</v>
      </c>
      <c r="AX806" s="11" t="s">
        <v>75</v>
      </c>
      <c r="AY806" s="214" t="s">
        <v>162</v>
      </c>
    </row>
    <row r="807" spans="2:65" s="11" customFormat="1" ht="13.5">
      <c r="B807" s="203"/>
      <c r="C807" s="204"/>
      <c r="D807" s="205" t="s">
        <v>171</v>
      </c>
      <c r="E807" s="206" t="s">
        <v>1932</v>
      </c>
      <c r="F807" s="207" t="s">
        <v>1790</v>
      </c>
      <c r="G807" s="204"/>
      <c r="H807" s="208">
        <v>43.68</v>
      </c>
      <c r="I807" s="209"/>
      <c r="J807" s="204"/>
      <c r="K807" s="204"/>
      <c r="L807" s="210"/>
      <c r="M807" s="211"/>
      <c r="N807" s="212"/>
      <c r="O807" s="212"/>
      <c r="P807" s="212"/>
      <c r="Q807" s="212"/>
      <c r="R807" s="212"/>
      <c r="S807" s="212"/>
      <c r="T807" s="213"/>
      <c r="AT807" s="214" t="s">
        <v>171</v>
      </c>
      <c r="AU807" s="214" t="s">
        <v>84</v>
      </c>
      <c r="AV807" s="11" t="s">
        <v>84</v>
      </c>
      <c r="AW807" s="11" t="s">
        <v>37</v>
      </c>
      <c r="AX807" s="11" t="s">
        <v>75</v>
      </c>
      <c r="AY807" s="214" t="s">
        <v>162</v>
      </c>
    </row>
    <row r="808" spans="2:65" s="1" customFormat="1" ht="22.5" customHeight="1">
      <c r="B808" s="39"/>
      <c r="C808" s="191" t="s">
        <v>1933</v>
      </c>
      <c r="D808" s="191" t="s">
        <v>165</v>
      </c>
      <c r="E808" s="192" t="s">
        <v>1934</v>
      </c>
      <c r="F808" s="193" t="s">
        <v>1935</v>
      </c>
      <c r="G808" s="194" t="s">
        <v>254</v>
      </c>
      <c r="H808" s="195">
        <v>597.55700000000002</v>
      </c>
      <c r="I808" s="196"/>
      <c r="J808" s="197">
        <f>ROUND(I808*H808,0)</f>
        <v>0</v>
      </c>
      <c r="K808" s="193" t="s">
        <v>169</v>
      </c>
      <c r="L808" s="59"/>
      <c r="M808" s="198" t="s">
        <v>23</v>
      </c>
      <c r="N808" s="199" t="s">
        <v>46</v>
      </c>
      <c r="O808" s="40"/>
      <c r="P808" s="200">
        <f>O808*H808</f>
        <v>0</v>
      </c>
      <c r="Q808" s="200">
        <v>0</v>
      </c>
      <c r="R808" s="200">
        <f>Q808*H808</f>
        <v>0</v>
      </c>
      <c r="S808" s="200">
        <v>0</v>
      </c>
      <c r="T808" s="201">
        <f>S808*H808</f>
        <v>0</v>
      </c>
      <c r="AR808" s="22" t="s">
        <v>164</v>
      </c>
      <c r="AT808" s="22" t="s">
        <v>165</v>
      </c>
      <c r="AU808" s="22" t="s">
        <v>84</v>
      </c>
      <c r="AY808" s="22" t="s">
        <v>162</v>
      </c>
      <c r="BE808" s="202">
        <f>IF(N808="základní",J808,0)</f>
        <v>0</v>
      </c>
      <c r="BF808" s="202">
        <f>IF(N808="snížená",J808,0)</f>
        <v>0</v>
      </c>
      <c r="BG808" s="202">
        <f>IF(N808="zákl. přenesená",J808,0)</f>
        <v>0</v>
      </c>
      <c r="BH808" s="202">
        <f>IF(N808="sníž. přenesená",J808,0)</f>
        <v>0</v>
      </c>
      <c r="BI808" s="202">
        <f>IF(N808="nulová",J808,0)</f>
        <v>0</v>
      </c>
      <c r="BJ808" s="22" t="s">
        <v>10</v>
      </c>
      <c r="BK808" s="202">
        <f>ROUND(I808*H808,0)</f>
        <v>0</v>
      </c>
      <c r="BL808" s="22" t="s">
        <v>164</v>
      </c>
      <c r="BM808" s="22" t="s">
        <v>1936</v>
      </c>
    </row>
    <row r="809" spans="2:65" s="11" customFormat="1" ht="13.5">
      <c r="B809" s="203"/>
      <c r="C809" s="204"/>
      <c r="D809" s="215" t="s">
        <v>171</v>
      </c>
      <c r="E809" s="216" t="s">
        <v>1937</v>
      </c>
      <c r="F809" s="217" t="s">
        <v>1938</v>
      </c>
      <c r="G809" s="204"/>
      <c r="H809" s="218">
        <v>588.745</v>
      </c>
      <c r="I809" s="209"/>
      <c r="J809" s="204"/>
      <c r="K809" s="204"/>
      <c r="L809" s="210"/>
      <c r="M809" s="211"/>
      <c r="N809" s="212"/>
      <c r="O809" s="212"/>
      <c r="P809" s="212"/>
      <c r="Q809" s="212"/>
      <c r="R809" s="212"/>
      <c r="S809" s="212"/>
      <c r="T809" s="213"/>
      <c r="AT809" s="214" t="s">
        <v>171</v>
      </c>
      <c r="AU809" s="214" t="s">
        <v>84</v>
      </c>
      <c r="AV809" s="11" t="s">
        <v>84</v>
      </c>
      <c r="AW809" s="11" t="s">
        <v>37</v>
      </c>
      <c r="AX809" s="11" t="s">
        <v>75</v>
      </c>
      <c r="AY809" s="214" t="s">
        <v>162</v>
      </c>
    </row>
    <row r="810" spans="2:65" s="11" customFormat="1" ht="13.5">
      <c r="B810" s="203"/>
      <c r="C810" s="204"/>
      <c r="D810" s="205" t="s">
        <v>171</v>
      </c>
      <c r="E810" s="206" t="s">
        <v>1939</v>
      </c>
      <c r="F810" s="207" t="s">
        <v>1940</v>
      </c>
      <c r="G810" s="204"/>
      <c r="H810" s="208">
        <v>8.8119999999999994</v>
      </c>
      <c r="I810" s="209"/>
      <c r="J810" s="204"/>
      <c r="K810" s="204"/>
      <c r="L810" s="210"/>
      <c r="M810" s="211"/>
      <c r="N810" s="212"/>
      <c r="O810" s="212"/>
      <c r="P810" s="212"/>
      <c r="Q810" s="212"/>
      <c r="R810" s="212"/>
      <c r="S810" s="212"/>
      <c r="T810" s="213"/>
      <c r="AT810" s="214" t="s">
        <v>171</v>
      </c>
      <c r="AU810" s="214" t="s">
        <v>84</v>
      </c>
      <c r="AV810" s="11" t="s">
        <v>84</v>
      </c>
      <c r="AW810" s="11" t="s">
        <v>37</v>
      </c>
      <c r="AX810" s="11" t="s">
        <v>75</v>
      </c>
      <c r="AY810" s="214" t="s">
        <v>162</v>
      </c>
    </row>
    <row r="811" spans="2:65" s="1" customFormat="1" ht="22.5" customHeight="1">
      <c r="B811" s="39"/>
      <c r="C811" s="191" t="s">
        <v>1941</v>
      </c>
      <c r="D811" s="191" t="s">
        <v>165</v>
      </c>
      <c r="E811" s="192" t="s">
        <v>1942</v>
      </c>
      <c r="F811" s="193" t="s">
        <v>1943</v>
      </c>
      <c r="G811" s="194" t="s">
        <v>254</v>
      </c>
      <c r="H811" s="195">
        <v>1177.49</v>
      </c>
      <c r="I811" s="196"/>
      <c r="J811" s="197">
        <f>ROUND(I811*H811,0)</f>
        <v>0</v>
      </c>
      <c r="K811" s="193" t="s">
        <v>169</v>
      </c>
      <c r="L811" s="59"/>
      <c r="M811" s="198" t="s">
        <v>23</v>
      </c>
      <c r="N811" s="199" t="s">
        <v>46</v>
      </c>
      <c r="O811" s="40"/>
      <c r="P811" s="200">
        <f>O811*H811</f>
        <v>0</v>
      </c>
      <c r="Q811" s="200">
        <v>1.3999999999999999E-4</v>
      </c>
      <c r="R811" s="200">
        <f>Q811*H811</f>
        <v>0.16484859999999998</v>
      </c>
      <c r="S811" s="200">
        <v>0</v>
      </c>
      <c r="T811" s="201">
        <f>S811*H811</f>
        <v>0</v>
      </c>
      <c r="AR811" s="22" t="s">
        <v>164</v>
      </c>
      <c r="AT811" s="22" t="s">
        <v>165</v>
      </c>
      <c r="AU811" s="22" t="s">
        <v>84</v>
      </c>
      <c r="AY811" s="22" t="s">
        <v>162</v>
      </c>
      <c r="BE811" s="202">
        <f>IF(N811="základní",J811,0)</f>
        <v>0</v>
      </c>
      <c r="BF811" s="202">
        <f>IF(N811="snížená",J811,0)</f>
        <v>0</v>
      </c>
      <c r="BG811" s="202">
        <f>IF(N811="zákl. přenesená",J811,0)</f>
        <v>0</v>
      </c>
      <c r="BH811" s="202">
        <f>IF(N811="sníž. přenesená",J811,0)</f>
        <v>0</v>
      </c>
      <c r="BI811" s="202">
        <f>IF(N811="nulová",J811,0)</f>
        <v>0</v>
      </c>
      <c r="BJ811" s="22" t="s">
        <v>10</v>
      </c>
      <c r="BK811" s="202">
        <f>ROUND(I811*H811,0)</f>
        <v>0</v>
      </c>
      <c r="BL811" s="22" t="s">
        <v>164</v>
      </c>
      <c r="BM811" s="22" t="s">
        <v>1944</v>
      </c>
    </row>
    <row r="812" spans="2:65" s="11" customFormat="1" ht="13.5">
      <c r="B812" s="203"/>
      <c r="C812" s="204"/>
      <c r="D812" s="215" t="s">
        <v>171</v>
      </c>
      <c r="E812" s="216" t="s">
        <v>1945</v>
      </c>
      <c r="F812" s="217" t="s">
        <v>1946</v>
      </c>
      <c r="G812" s="204"/>
      <c r="H812" s="218">
        <v>588.745</v>
      </c>
      <c r="I812" s="209"/>
      <c r="J812" s="204"/>
      <c r="K812" s="204"/>
      <c r="L812" s="210"/>
      <c r="M812" s="211"/>
      <c r="N812" s="212"/>
      <c r="O812" s="212"/>
      <c r="P812" s="212"/>
      <c r="Q812" s="212"/>
      <c r="R812" s="212"/>
      <c r="S812" s="212"/>
      <c r="T812" s="213"/>
      <c r="AT812" s="214" t="s">
        <v>171</v>
      </c>
      <c r="AU812" s="214" t="s">
        <v>84</v>
      </c>
      <c r="AV812" s="11" t="s">
        <v>84</v>
      </c>
      <c r="AW812" s="11" t="s">
        <v>37</v>
      </c>
      <c r="AX812" s="11" t="s">
        <v>75</v>
      </c>
      <c r="AY812" s="214" t="s">
        <v>162</v>
      </c>
    </row>
    <row r="813" spans="2:65" s="11" customFormat="1" ht="13.5">
      <c r="B813" s="203"/>
      <c r="C813" s="204"/>
      <c r="D813" s="205" t="s">
        <v>171</v>
      </c>
      <c r="E813" s="206" t="s">
        <v>1947</v>
      </c>
      <c r="F813" s="207" t="s">
        <v>1948</v>
      </c>
      <c r="G813" s="204"/>
      <c r="H813" s="208">
        <v>588.745</v>
      </c>
      <c r="I813" s="209"/>
      <c r="J813" s="204"/>
      <c r="K813" s="204"/>
      <c r="L813" s="210"/>
      <c r="M813" s="211"/>
      <c r="N813" s="212"/>
      <c r="O813" s="212"/>
      <c r="P813" s="212"/>
      <c r="Q813" s="212"/>
      <c r="R813" s="212"/>
      <c r="S813" s="212"/>
      <c r="T813" s="213"/>
      <c r="AT813" s="214" t="s">
        <v>171</v>
      </c>
      <c r="AU813" s="214" t="s">
        <v>84</v>
      </c>
      <c r="AV813" s="11" t="s">
        <v>84</v>
      </c>
      <c r="AW813" s="11" t="s">
        <v>37</v>
      </c>
      <c r="AX813" s="11" t="s">
        <v>75</v>
      </c>
      <c r="AY813" s="214" t="s">
        <v>162</v>
      </c>
    </row>
    <row r="814" spans="2:65" s="1" customFormat="1" ht="22.5" customHeight="1">
      <c r="B814" s="39"/>
      <c r="C814" s="219" t="s">
        <v>1949</v>
      </c>
      <c r="D814" s="219" t="s">
        <v>273</v>
      </c>
      <c r="E814" s="220" t="s">
        <v>1950</v>
      </c>
      <c r="F814" s="221" t="s">
        <v>1951</v>
      </c>
      <c r="G814" s="222" t="s">
        <v>254</v>
      </c>
      <c r="H814" s="223">
        <v>9.2530000000000001</v>
      </c>
      <c r="I814" s="224"/>
      <c r="J814" s="225">
        <f>ROUND(I814*H814,0)</f>
        <v>0</v>
      </c>
      <c r="K814" s="221" t="s">
        <v>169</v>
      </c>
      <c r="L814" s="226"/>
      <c r="M814" s="227" t="s">
        <v>23</v>
      </c>
      <c r="N814" s="228" t="s">
        <v>46</v>
      </c>
      <c r="O814" s="40"/>
      <c r="P814" s="200">
        <f>O814*H814</f>
        <v>0</v>
      </c>
      <c r="Q814" s="200">
        <v>1.4E-3</v>
      </c>
      <c r="R814" s="200">
        <f>Q814*H814</f>
        <v>1.2954200000000001E-2</v>
      </c>
      <c r="S814" s="200">
        <v>0</v>
      </c>
      <c r="T814" s="201">
        <f>S814*H814</f>
        <v>0</v>
      </c>
      <c r="AR814" s="22" t="s">
        <v>229</v>
      </c>
      <c r="AT814" s="22" t="s">
        <v>273</v>
      </c>
      <c r="AU814" s="22" t="s">
        <v>84</v>
      </c>
      <c r="AY814" s="22" t="s">
        <v>162</v>
      </c>
      <c r="BE814" s="202">
        <f>IF(N814="základní",J814,0)</f>
        <v>0</v>
      </c>
      <c r="BF814" s="202">
        <f>IF(N814="snížená",J814,0)</f>
        <v>0</v>
      </c>
      <c r="BG814" s="202">
        <f>IF(N814="zákl. přenesená",J814,0)</f>
        <v>0</v>
      </c>
      <c r="BH814" s="202">
        <f>IF(N814="sníž. přenesená",J814,0)</f>
        <v>0</v>
      </c>
      <c r="BI814" s="202">
        <f>IF(N814="nulová",J814,0)</f>
        <v>0</v>
      </c>
      <c r="BJ814" s="22" t="s">
        <v>10</v>
      </c>
      <c r="BK814" s="202">
        <f>ROUND(I814*H814,0)</f>
        <v>0</v>
      </c>
      <c r="BL814" s="22" t="s">
        <v>164</v>
      </c>
      <c r="BM814" s="22" t="s">
        <v>1952</v>
      </c>
    </row>
    <row r="815" spans="2:65" s="11" customFormat="1" ht="13.5">
      <c r="B815" s="203"/>
      <c r="C815" s="204"/>
      <c r="D815" s="205" t="s">
        <v>171</v>
      </c>
      <c r="E815" s="206" t="s">
        <v>1953</v>
      </c>
      <c r="F815" s="207" t="s">
        <v>1954</v>
      </c>
      <c r="G815" s="204"/>
      <c r="H815" s="208">
        <v>9.2530000000000001</v>
      </c>
      <c r="I815" s="209"/>
      <c r="J815" s="204"/>
      <c r="K815" s="204"/>
      <c r="L815" s="210"/>
      <c r="M815" s="211"/>
      <c r="N815" s="212"/>
      <c r="O815" s="212"/>
      <c r="P815" s="212"/>
      <c r="Q815" s="212"/>
      <c r="R815" s="212"/>
      <c r="S815" s="212"/>
      <c r="T815" s="213"/>
      <c r="AT815" s="214" t="s">
        <v>171</v>
      </c>
      <c r="AU815" s="214" t="s">
        <v>84</v>
      </c>
      <c r="AV815" s="11" t="s">
        <v>84</v>
      </c>
      <c r="AW815" s="11" t="s">
        <v>37</v>
      </c>
      <c r="AX815" s="11" t="s">
        <v>75</v>
      </c>
      <c r="AY815" s="214" t="s">
        <v>162</v>
      </c>
    </row>
    <row r="816" spans="2:65" s="1" customFormat="1" ht="22.5" customHeight="1">
      <c r="B816" s="39"/>
      <c r="C816" s="219" t="s">
        <v>1955</v>
      </c>
      <c r="D816" s="219" t="s">
        <v>273</v>
      </c>
      <c r="E816" s="220" t="s">
        <v>1956</v>
      </c>
      <c r="F816" s="221" t="s">
        <v>1957</v>
      </c>
      <c r="G816" s="222" t="s">
        <v>254</v>
      </c>
      <c r="H816" s="223">
        <v>1236.365</v>
      </c>
      <c r="I816" s="224"/>
      <c r="J816" s="225">
        <f>ROUND(I816*H816,0)</f>
        <v>0</v>
      </c>
      <c r="K816" s="221" t="s">
        <v>169</v>
      </c>
      <c r="L816" s="226"/>
      <c r="M816" s="227" t="s">
        <v>23</v>
      </c>
      <c r="N816" s="228" t="s">
        <v>46</v>
      </c>
      <c r="O816" s="40"/>
      <c r="P816" s="200">
        <f>O816*H816</f>
        <v>0</v>
      </c>
      <c r="Q816" s="200">
        <v>4.1999999999999997E-3</v>
      </c>
      <c r="R816" s="200">
        <f>Q816*H816</f>
        <v>5.1927329999999996</v>
      </c>
      <c r="S816" s="200">
        <v>0</v>
      </c>
      <c r="T816" s="201">
        <f>S816*H816</f>
        <v>0</v>
      </c>
      <c r="AR816" s="22" t="s">
        <v>229</v>
      </c>
      <c r="AT816" s="22" t="s">
        <v>273</v>
      </c>
      <c r="AU816" s="22" t="s">
        <v>84</v>
      </c>
      <c r="AY816" s="22" t="s">
        <v>162</v>
      </c>
      <c r="BE816" s="202">
        <f>IF(N816="základní",J816,0)</f>
        <v>0</v>
      </c>
      <c r="BF816" s="202">
        <f>IF(N816="snížená",J816,0)</f>
        <v>0</v>
      </c>
      <c r="BG816" s="202">
        <f>IF(N816="zákl. přenesená",J816,0)</f>
        <v>0</v>
      </c>
      <c r="BH816" s="202">
        <f>IF(N816="sníž. přenesená",J816,0)</f>
        <v>0</v>
      </c>
      <c r="BI816" s="202">
        <f>IF(N816="nulová",J816,0)</f>
        <v>0</v>
      </c>
      <c r="BJ816" s="22" t="s">
        <v>10</v>
      </c>
      <c r="BK816" s="202">
        <f>ROUND(I816*H816,0)</f>
        <v>0</v>
      </c>
      <c r="BL816" s="22" t="s">
        <v>164</v>
      </c>
      <c r="BM816" s="22" t="s">
        <v>1958</v>
      </c>
    </row>
    <row r="817" spans="2:65" s="11" customFormat="1" ht="13.5">
      <c r="B817" s="203"/>
      <c r="C817" s="204"/>
      <c r="D817" s="205" t="s">
        <v>171</v>
      </c>
      <c r="E817" s="206" t="s">
        <v>1959</v>
      </c>
      <c r="F817" s="207" t="s">
        <v>1960</v>
      </c>
      <c r="G817" s="204"/>
      <c r="H817" s="208">
        <v>1236.365</v>
      </c>
      <c r="I817" s="209"/>
      <c r="J817" s="204"/>
      <c r="K817" s="204"/>
      <c r="L817" s="210"/>
      <c r="M817" s="211"/>
      <c r="N817" s="212"/>
      <c r="O817" s="212"/>
      <c r="P817" s="212"/>
      <c r="Q817" s="212"/>
      <c r="R817" s="212"/>
      <c r="S817" s="212"/>
      <c r="T817" s="213"/>
      <c r="AT817" s="214" t="s">
        <v>171</v>
      </c>
      <c r="AU817" s="214" t="s">
        <v>84</v>
      </c>
      <c r="AV817" s="11" t="s">
        <v>84</v>
      </c>
      <c r="AW817" s="11" t="s">
        <v>37</v>
      </c>
      <c r="AX817" s="11" t="s">
        <v>75</v>
      </c>
      <c r="AY817" s="214" t="s">
        <v>162</v>
      </c>
    </row>
    <row r="818" spans="2:65" s="1" customFormat="1" ht="22.5" customHeight="1">
      <c r="B818" s="39"/>
      <c r="C818" s="219" t="s">
        <v>1961</v>
      </c>
      <c r="D818" s="219" t="s">
        <v>273</v>
      </c>
      <c r="E818" s="220" t="s">
        <v>1962</v>
      </c>
      <c r="F818" s="221" t="s">
        <v>1963</v>
      </c>
      <c r="G818" s="222" t="s">
        <v>168</v>
      </c>
      <c r="H818" s="223">
        <v>126.727</v>
      </c>
      <c r="I818" s="224"/>
      <c r="J818" s="225">
        <f>ROUND(I818*H818,0)</f>
        <v>0</v>
      </c>
      <c r="K818" s="221" t="s">
        <v>169</v>
      </c>
      <c r="L818" s="226"/>
      <c r="M818" s="227" t="s">
        <v>23</v>
      </c>
      <c r="N818" s="228" t="s">
        <v>46</v>
      </c>
      <c r="O818" s="40"/>
      <c r="P818" s="200">
        <f>O818*H818</f>
        <v>0</v>
      </c>
      <c r="Q818" s="200">
        <v>0.03</v>
      </c>
      <c r="R818" s="200">
        <f>Q818*H818</f>
        <v>3.8018100000000001</v>
      </c>
      <c r="S818" s="200">
        <v>0</v>
      </c>
      <c r="T818" s="201">
        <f>S818*H818</f>
        <v>0</v>
      </c>
      <c r="AR818" s="22" t="s">
        <v>229</v>
      </c>
      <c r="AT818" s="22" t="s">
        <v>273</v>
      </c>
      <c r="AU818" s="22" t="s">
        <v>84</v>
      </c>
      <c r="AY818" s="22" t="s">
        <v>162</v>
      </c>
      <c r="BE818" s="202">
        <f>IF(N818="základní",J818,0)</f>
        <v>0</v>
      </c>
      <c r="BF818" s="202">
        <f>IF(N818="snížená",J818,0)</f>
        <v>0</v>
      </c>
      <c r="BG818" s="202">
        <f>IF(N818="zákl. přenesená",J818,0)</f>
        <v>0</v>
      </c>
      <c r="BH818" s="202">
        <f>IF(N818="sníž. přenesená",J818,0)</f>
        <v>0</v>
      </c>
      <c r="BI818" s="202">
        <f>IF(N818="nulová",J818,0)</f>
        <v>0</v>
      </c>
      <c r="BJ818" s="22" t="s">
        <v>10</v>
      </c>
      <c r="BK818" s="202">
        <f>ROUND(I818*H818,0)</f>
        <v>0</v>
      </c>
      <c r="BL818" s="22" t="s">
        <v>164</v>
      </c>
      <c r="BM818" s="22" t="s">
        <v>1964</v>
      </c>
    </row>
    <row r="819" spans="2:65" s="11" customFormat="1" ht="13.5">
      <c r="B819" s="203"/>
      <c r="C819" s="204"/>
      <c r="D819" s="205" t="s">
        <v>171</v>
      </c>
      <c r="E819" s="206" t="s">
        <v>1965</v>
      </c>
      <c r="F819" s="207" t="s">
        <v>1966</v>
      </c>
      <c r="G819" s="204"/>
      <c r="H819" s="208">
        <v>126.727</v>
      </c>
      <c r="I819" s="209"/>
      <c r="J819" s="204"/>
      <c r="K819" s="204"/>
      <c r="L819" s="210"/>
      <c r="M819" s="211"/>
      <c r="N819" s="212"/>
      <c r="O819" s="212"/>
      <c r="P819" s="212"/>
      <c r="Q819" s="212"/>
      <c r="R819" s="212"/>
      <c r="S819" s="212"/>
      <c r="T819" s="213"/>
      <c r="AT819" s="214" t="s">
        <v>171</v>
      </c>
      <c r="AU819" s="214" t="s">
        <v>84</v>
      </c>
      <c r="AV819" s="11" t="s">
        <v>84</v>
      </c>
      <c r="AW819" s="11" t="s">
        <v>37</v>
      </c>
      <c r="AX819" s="11" t="s">
        <v>75</v>
      </c>
      <c r="AY819" s="214" t="s">
        <v>162</v>
      </c>
    </row>
    <row r="820" spans="2:65" s="1" customFormat="1" ht="22.5" customHeight="1">
      <c r="B820" s="39"/>
      <c r="C820" s="191" t="s">
        <v>1967</v>
      </c>
      <c r="D820" s="191" t="s">
        <v>165</v>
      </c>
      <c r="E820" s="192" t="s">
        <v>1968</v>
      </c>
      <c r="F820" s="193" t="s">
        <v>1969</v>
      </c>
      <c r="G820" s="194" t="s">
        <v>241</v>
      </c>
      <c r="H820" s="195">
        <v>9.76</v>
      </c>
      <c r="I820" s="196"/>
      <c r="J820" s="197">
        <f>ROUND(I820*H820,0)</f>
        <v>0</v>
      </c>
      <c r="K820" s="193" t="s">
        <v>169</v>
      </c>
      <c r="L820" s="59"/>
      <c r="M820" s="198" t="s">
        <v>23</v>
      </c>
      <c r="N820" s="199" t="s">
        <v>46</v>
      </c>
      <c r="O820" s="40"/>
      <c r="P820" s="200">
        <f>O820*H820</f>
        <v>0</v>
      </c>
      <c r="Q820" s="200">
        <v>0</v>
      </c>
      <c r="R820" s="200">
        <f>Q820*H820</f>
        <v>0</v>
      </c>
      <c r="S820" s="200">
        <v>0</v>
      </c>
      <c r="T820" s="201">
        <f>S820*H820</f>
        <v>0</v>
      </c>
      <c r="AR820" s="22" t="s">
        <v>164</v>
      </c>
      <c r="AT820" s="22" t="s">
        <v>165</v>
      </c>
      <c r="AU820" s="22" t="s">
        <v>84</v>
      </c>
      <c r="AY820" s="22" t="s">
        <v>162</v>
      </c>
      <c r="BE820" s="202">
        <f>IF(N820="základní",J820,0)</f>
        <v>0</v>
      </c>
      <c r="BF820" s="202">
        <f>IF(N820="snížená",J820,0)</f>
        <v>0</v>
      </c>
      <c r="BG820" s="202">
        <f>IF(N820="zákl. přenesená",J820,0)</f>
        <v>0</v>
      </c>
      <c r="BH820" s="202">
        <f>IF(N820="sníž. přenesená",J820,0)</f>
        <v>0</v>
      </c>
      <c r="BI820" s="202">
        <f>IF(N820="nulová",J820,0)</f>
        <v>0</v>
      </c>
      <c r="BJ820" s="22" t="s">
        <v>10</v>
      </c>
      <c r="BK820" s="202">
        <f>ROUND(I820*H820,0)</f>
        <v>0</v>
      </c>
      <c r="BL820" s="22" t="s">
        <v>164</v>
      </c>
      <c r="BM820" s="22" t="s">
        <v>1970</v>
      </c>
    </row>
    <row r="821" spans="2:65" s="10" customFormat="1" ht="29.85" customHeight="1">
      <c r="B821" s="174"/>
      <c r="C821" s="175"/>
      <c r="D821" s="188" t="s">
        <v>74</v>
      </c>
      <c r="E821" s="189" t="s">
        <v>1971</v>
      </c>
      <c r="F821" s="189" t="s">
        <v>1972</v>
      </c>
      <c r="G821" s="175"/>
      <c r="H821" s="175"/>
      <c r="I821" s="178"/>
      <c r="J821" s="190">
        <f>BK821</f>
        <v>0</v>
      </c>
      <c r="K821" s="175"/>
      <c r="L821" s="180"/>
      <c r="M821" s="181"/>
      <c r="N821" s="182"/>
      <c r="O821" s="182"/>
      <c r="P821" s="183">
        <f>SUM(P822:P826)</f>
        <v>0</v>
      </c>
      <c r="Q821" s="182"/>
      <c r="R821" s="183">
        <f>SUM(R822:R826)</f>
        <v>7.8750000000000001E-2</v>
      </c>
      <c r="S821" s="182"/>
      <c r="T821" s="184">
        <f>SUM(T822:T826)</f>
        <v>0</v>
      </c>
      <c r="AR821" s="185" t="s">
        <v>164</v>
      </c>
      <c r="AT821" s="186" t="s">
        <v>74</v>
      </c>
      <c r="AU821" s="186" t="s">
        <v>10</v>
      </c>
      <c r="AY821" s="185" t="s">
        <v>162</v>
      </c>
      <c r="BK821" s="187">
        <f>SUM(BK822:BK826)</f>
        <v>0</v>
      </c>
    </row>
    <row r="822" spans="2:65" s="1" customFormat="1" ht="31.5" customHeight="1">
      <c r="B822" s="39"/>
      <c r="C822" s="191" t="s">
        <v>1973</v>
      </c>
      <c r="D822" s="191" t="s">
        <v>165</v>
      </c>
      <c r="E822" s="192" t="s">
        <v>1974</v>
      </c>
      <c r="F822" s="193" t="s">
        <v>1975</v>
      </c>
      <c r="G822" s="194" t="s">
        <v>254</v>
      </c>
      <c r="H822" s="195">
        <v>3.456</v>
      </c>
      <c r="I822" s="196"/>
      <c r="J822" s="197">
        <f>ROUND(I822*H822,0)</f>
        <v>0</v>
      </c>
      <c r="K822" s="193" t="s">
        <v>169</v>
      </c>
      <c r="L822" s="59"/>
      <c r="M822" s="198" t="s">
        <v>23</v>
      </c>
      <c r="N822" s="199" t="s">
        <v>46</v>
      </c>
      <c r="O822" s="40"/>
      <c r="P822" s="200">
        <f>O822*H822</f>
        <v>0</v>
      </c>
      <c r="Q822" s="200">
        <v>0</v>
      </c>
      <c r="R822" s="200">
        <f>Q822*H822</f>
        <v>0</v>
      </c>
      <c r="S822" s="200">
        <v>0</v>
      </c>
      <c r="T822" s="201">
        <f>S822*H822</f>
        <v>0</v>
      </c>
      <c r="AR822" s="22" t="s">
        <v>164</v>
      </c>
      <c r="AT822" s="22" t="s">
        <v>165</v>
      </c>
      <c r="AU822" s="22" t="s">
        <v>84</v>
      </c>
      <c r="AY822" s="22" t="s">
        <v>162</v>
      </c>
      <c r="BE822" s="202">
        <f>IF(N822="základní",J822,0)</f>
        <v>0</v>
      </c>
      <c r="BF822" s="202">
        <f>IF(N822="snížená",J822,0)</f>
        <v>0</v>
      </c>
      <c r="BG822" s="202">
        <f>IF(N822="zákl. přenesená",J822,0)</f>
        <v>0</v>
      </c>
      <c r="BH822" s="202">
        <f>IF(N822="sníž. přenesená",J822,0)</f>
        <v>0</v>
      </c>
      <c r="BI822" s="202">
        <f>IF(N822="nulová",J822,0)</f>
        <v>0</v>
      </c>
      <c r="BJ822" s="22" t="s">
        <v>10</v>
      </c>
      <c r="BK822" s="202">
        <f>ROUND(I822*H822,0)</f>
        <v>0</v>
      </c>
      <c r="BL822" s="22" t="s">
        <v>164</v>
      </c>
      <c r="BM822" s="22" t="s">
        <v>1976</v>
      </c>
    </row>
    <row r="823" spans="2:65" s="11" customFormat="1" ht="13.5">
      <c r="B823" s="203"/>
      <c r="C823" s="204"/>
      <c r="D823" s="205" t="s">
        <v>171</v>
      </c>
      <c r="E823" s="206" t="s">
        <v>1977</v>
      </c>
      <c r="F823" s="207" t="s">
        <v>1978</v>
      </c>
      <c r="G823" s="204"/>
      <c r="H823" s="208">
        <v>3.456</v>
      </c>
      <c r="I823" s="209"/>
      <c r="J823" s="204"/>
      <c r="K823" s="204"/>
      <c r="L823" s="210"/>
      <c r="M823" s="211"/>
      <c r="N823" s="212"/>
      <c r="O823" s="212"/>
      <c r="P823" s="212"/>
      <c r="Q823" s="212"/>
      <c r="R823" s="212"/>
      <c r="S823" s="212"/>
      <c r="T823" s="213"/>
      <c r="AT823" s="214" t="s">
        <v>171</v>
      </c>
      <c r="AU823" s="214" t="s">
        <v>84</v>
      </c>
      <c r="AV823" s="11" t="s">
        <v>84</v>
      </c>
      <c r="AW823" s="11" t="s">
        <v>37</v>
      </c>
      <c r="AX823" s="11" t="s">
        <v>75</v>
      </c>
      <c r="AY823" s="214" t="s">
        <v>162</v>
      </c>
    </row>
    <row r="824" spans="2:65" s="1" customFormat="1" ht="22.5" customHeight="1">
      <c r="B824" s="39"/>
      <c r="C824" s="219" t="s">
        <v>1979</v>
      </c>
      <c r="D824" s="219" t="s">
        <v>273</v>
      </c>
      <c r="E824" s="220" t="s">
        <v>1980</v>
      </c>
      <c r="F824" s="221" t="s">
        <v>1981</v>
      </c>
      <c r="G824" s="222" t="s">
        <v>654</v>
      </c>
      <c r="H824" s="223">
        <v>5</v>
      </c>
      <c r="I824" s="224"/>
      <c r="J824" s="225">
        <f>ROUND(I824*H824,0)</f>
        <v>0</v>
      </c>
      <c r="K824" s="221" t="s">
        <v>23</v>
      </c>
      <c r="L824" s="226"/>
      <c r="M824" s="227" t="s">
        <v>23</v>
      </c>
      <c r="N824" s="228" t="s">
        <v>46</v>
      </c>
      <c r="O824" s="40"/>
      <c r="P824" s="200">
        <f>O824*H824</f>
        <v>0</v>
      </c>
      <c r="Q824" s="200">
        <v>1.575E-2</v>
      </c>
      <c r="R824" s="200">
        <f>Q824*H824</f>
        <v>7.8750000000000001E-2</v>
      </c>
      <c r="S824" s="200">
        <v>0</v>
      </c>
      <c r="T824" s="201">
        <f>S824*H824</f>
        <v>0</v>
      </c>
      <c r="AR824" s="22" t="s">
        <v>229</v>
      </c>
      <c r="AT824" s="22" t="s">
        <v>273</v>
      </c>
      <c r="AU824" s="22" t="s">
        <v>84</v>
      </c>
      <c r="AY824" s="22" t="s">
        <v>162</v>
      </c>
      <c r="BE824" s="202">
        <f>IF(N824="základní",J824,0)</f>
        <v>0</v>
      </c>
      <c r="BF824" s="202">
        <f>IF(N824="snížená",J824,0)</f>
        <v>0</v>
      </c>
      <c r="BG824" s="202">
        <f>IF(N824="zákl. přenesená",J824,0)</f>
        <v>0</v>
      </c>
      <c r="BH824" s="202">
        <f>IF(N824="sníž. přenesená",J824,0)</f>
        <v>0</v>
      </c>
      <c r="BI824" s="202">
        <f>IF(N824="nulová",J824,0)</f>
        <v>0</v>
      </c>
      <c r="BJ824" s="22" t="s">
        <v>10</v>
      </c>
      <c r="BK824" s="202">
        <f>ROUND(I824*H824,0)</f>
        <v>0</v>
      </c>
      <c r="BL824" s="22" t="s">
        <v>164</v>
      </c>
      <c r="BM824" s="22" t="s">
        <v>1982</v>
      </c>
    </row>
    <row r="825" spans="2:65" s="11" customFormat="1" ht="13.5">
      <c r="B825" s="203"/>
      <c r="C825" s="204"/>
      <c r="D825" s="205" t="s">
        <v>171</v>
      </c>
      <c r="E825" s="206" t="s">
        <v>1983</v>
      </c>
      <c r="F825" s="207" t="s">
        <v>1984</v>
      </c>
      <c r="G825" s="204"/>
      <c r="H825" s="208">
        <v>5</v>
      </c>
      <c r="I825" s="209"/>
      <c r="J825" s="204"/>
      <c r="K825" s="204"/>
      <c r="L825" s="210"/>
      <c r="M825" s="211"/>
      <c r="N825" s="212"/>
      <c r="O825" s="212"/>
      <c r="P825" s="212"/>
      <c r="Q825" s="212"/>
      <c r="R825" s="212"/>
      <c r="S825" s="212"/>
      <c r="T825" s="213"/>
      <c r="AT825" s="214" t="s">
        <v>171</v>
      </c>
      <c r="AU825" s="214" t="s">
        <v>84</v>
      </c>
      <c r="AV825" s="11" t="s">
        <v>84</v>
      </c>
      <c r="AW825" s="11" t="s">
        <v>37</v>
      </c>
      <c r="AX825" s="11" t="s">
        <v>75</v>
      </c>
      <c r="AY825" s="214" t="s">
        <v>162</v>
      </c>
    </row>
    <row r="826" spans="2:65" s="1" customFormat="1" ht="31.5" customHeight="1">
      <c r="B826" s="39"/>
      <c r="C826" s="191" t="s">
        <v>1985</v>
      </c>
      <c r="D826" s="191" t="s">
        <v>165</v>
      </c>
      <c r="E826" s="192" t="s">
        <v>1986</v>
      </c>
      <c r="F826" s="193" t="s">
        <v>1987</v>
      </c>
      <c r="G826" s="194" t="s">
        <v>241</v>
      </c>
      <c r="H826" s="195">
        <v>7.9000000000000001E-2</v>
      </c>
      <c r="I826" s="196"/>
      <c r="J826" s="197">
        <f>ROUND(I826*H826,0)</f>
        <v>0</v>
      </c>
      <c r="K826" s="193" t="s">
        <v>169</v>
      </c>
      <c r="L826" s="59"/>
      <c r="M826" s="198" t="s">
        <v>23</v>
      </c>
      <c r="N826" s="199" t="s">
        <v>46</v>
      </c>
      <c r="O826" s="40"/>
      <c r="P826" s="200">
        <f>O826*H826</f>
        <v>0</v>
      </c>
      <c r="Q826" s="200">
        <v>0</v>
      </c>
      <c r="R826" s="200">
        <f>Q826*H826</f>
        <v>0</v>
      </c>
      <c r="S826" s="200">
        <v>0</v>
      </c>
      <c r="T826" s="201">
        <f>S826*H826</f>
        <v>0</v>
      </c>
      <c r="AR826" s="22" t="s">
        <v>164</v>
      </c>
      <c r="AT826" s="22" t="s">
        <v>165</v>
      </c>
      <c r="AU826" s="22" t="s">
        <v>84</v>
      </c>
      <c r="AY826" s="22" t="s">
        <v>162</v>
      </c>
      <c r="BE826" s="202">
        <f>IF(N826="základní",J826,0)</f>
        <v>0</v>
      </c>
      <c r="BF826" s="202">
        <f>IF(N826="snížená",J826,0)</f>
        <v>0</v>
      </c>
      <c r="BG826" s="202">
        <f>IF(N826="zákl. přenesená",J826,0)</f>
        <v>0</v>
      </c>
      <c r="BH826" s="202">
        <f>IF(N826="sníž. přenesená",J826,0)</f>
        <v>0</v>
      </c>
      <c r="BI826" s="202">
        <f>IF(N826="nulová",J826,0)</f>
        <v>0</v>
      </c>
      <c r="BJ826" s="22" t="s">
        <v>10</v>
      </c>
      <c r="BK826" s="202">
        <f>ROUND(I826*H826,0)</f>
        <v>0</v>
      </c>
      <c r="BL826" s="22" t="s">
        <v>164</v>
      </c>
      <c r="BM826" s="22" t="s">
        <v>1988</v>
      </c>
    </row>
    <row r="827" spans="2:65" s="10" customFormat="1" ht="29.85" customHeight="1">
      <c r="B827" s="174"/>
      <c r="C827" s="175"/>
      <c r="D827" s="188" t="s">
        <v>74</v>
      </c>
      <c r="E827" s="189" t="s">
        <v>1989</v>
      </c>
      <c r="F827" s="189" t="s">
        <v>1990</v>
      </c>
      <c r="G827" s="175"/>
      <c r="H827" s="175"/>
      <c r="I827" s="178"/>
      <c r="J827" s="190">
        <f>BK827</f>
        <v>0</v>
      </c>
      <c r="K827" s="175"/>
      <c r="L827" s="180"/>
      <c r="M827" s="181"/>
      <c r="N827" s="182"/>
      <c r="O827" s="182"/>
      <c r="P827" s="183">
        <f>SUM(P828:P835)</f>
        <v>0</v>
      </c>
      <c r="Q827" s="182"/>
      <c r="R827" s="183">
        <f>SUM(R828:R835)</f>
        <v>0</v>
      </c>
      <c r="S827" s="182"/>
      <c r="T827" s="184">
        <f>SUM(T828:T835)</f>
        <v>0</v>
      </c>
      <c r="AR827" s="185" t="s">
        <v>84</v>
      </c>
      <c r="AT827" s="186" t="s">
        <v>74</v>
      </c>
      <c r="AU827" s="186" t="s">
        <v>10</v>
      </c>
      <c r="AY827" s="185" t="s">
        <v>162</v>
      </c>
      <c r="BK827" s="187">
        <f>SUM(BK828:BK835)</f>
        <v>0</v>
      </c>
    </row>
    <row r="828" spans="2:65" s="1" customFormat="1" ht="31.5" customHeight="1">
      <c r="B828" s="39"/>
      <c r="C828" s="191" t="s">
        <v>1991</v>
      </c>
      <c r="D828" s="191" t="s">
        <v>165</v>
      </c>
      <c r="E828" s="192" t="s">
        <v>1992</v>
      </c>
      <c r="F828" s="193" t="s">
        <v>1993</v>
      </c>
      <c r="G828" s="194" t="s">
        <v>23</v>
      </c>
      <c r="H828" s="195">
        <v>0</v>
      </c>
      <c r="I828" s="196"/>
      <c r="J828" s="197">
        <f>ROUND(I828*H828,0)</f>
        <v>0</v>
      </c>
      <c r="K828" s="193" t="s">
        <v>23</v>
      </c>
      <c r="L828" s="59"/>
      <c r="M828" s="198" t="s">
        <v>23</v>
      </c>
      <c r="N828" s="199" t="s">
        <v>46</v>
      </c>
      <c r="O828" s="40"/>
      <c r="P828" s="200">
        <f>O828*H828</f>
        <v>0</v>
      </c>
      <c r="Q828" s="200">
        <v>0</v>
      </c>
      <c r="R828" s="200">
        <f>Q828*H828</f>
        <v>0</v>
      </c>
      <c r="S828" s="200">
        <v>0</v>
      </c>
      <c r="T828" s="201">
        <f>S828*H828</f>
        <v>0</v>
      </c>
      <c r="AR828" s="22" t="s">
        <v>283</v>
      </c>
      <c r="AT828" s="22" t="s">
        <v>165</v>
      </c>
      <c r="AU828" s="22" t="s">
        <v>84</v>
      </c>
      <c r="AY828" s="22" t="s">
        <v>162</v>
      </c>
      <c r="BE828" s="202">
        <f>IF(N828="základní",J828,0)</f>
        <v>0</v>
      </c>
      <c r="BF828" s="202">
        <f>IF(N828="snížená",J828,0)</f>
        <v>0</v>
      </c>
      <c r="BG828" s="202">
        <f>IF(N828="zákl. přenesená",J828,0)</f>
        <v>0</v>
      </c>
      <c r="BH828" s="202">
        <f>IF(N828="sníž. přenesená",J828,0)</f>
        <v>0</v>
      </c>
      <c r="BI828" s="202">
        <f>IF(N828="nulová",J828,0)</f>
        <v>0</v>
      </c>
      <c r="BJ828" s="22" t="s">
        <v>10</v>
      </c>
      <c r="BK828" s="202">
        <f>ROUND(I828*H828,0)</f>
        <v>0</v>
      </c>
      <c r="BL828" s="22" t="s">
        <v>283</v>
      </c>
      <c r="BM828" s="22" t="s">
        <v>1994</v>
      </c>
    </row>
    <row r="829" spans="2:65" s="1" customFormat="1" ht="31.5" customHeight="1">
      <c r="B829" s="39"/>
      <c r="C829" s="219" t="s">
        <v>1995</v>
      </c>
      <c r="D829" s="219" t="s">
        <v>273</v>
      </c>
      <c r="E829" s="220" t="s">
        <v>1996</v>
      </c>
      <c r="F829" s="221" t="s">
        <v>1997</v>
      </c>
      <c r="G829" s="222" t="s">
        <v>633</v>
      </c>
      <c r="H829" s="223">
        <v>1</v>
      </c>
      <c r="I829" s="224"/>
      <c r="J829" s="225">
        <f>ROUND(I829*H829,0)</f>
        <v>0</v>
      </c>
      <c r="K829" s="221" t="s">
        <v>23</v>
      </c>
      <c r="L829" s="226"/>
      <c r="M829" s="227" t="s">
        <v>23</v>
      </c>
      <c r="N829" s="228" t="s">
        <v>46</v>
      </c>
      <c r="O829" s="40"/>
      <c r="P829" s="200">
        <f>O829*H829</f>
        <v>0</v>
      </c>
      <c r="Q829" s="200">
        <v>0</v>
      </c>
      <c r="R829" s="200">
        <f>Q829*H829</f>
        <v>0</v>
      </c>
      <c r="S829" s="200">
        <v>0</v>
      </c>
      <c r="T829" s="201">
        <f>S829*H829</f>
        <v>0</v>
      </c>
      <c r="AR829" s="22" t="s">
        <v>409</v>
      </c>
      <c r="AT829" s="22" t="s">
        <v>273</v>
      </c>
      <c r="AU829" s="22" t="s">
        <v>84</v>
      </c>
      <c r="AY829" s="22" t="s">
        <v>162</v>
      </c>
      <c r="BE829" s="202">
        <f>IF(N829="základní",J829,0)</f>
        <v>0</v>
      </c>
      <c r="BF829" s="202">
        <f>IF(N829="snížená",J829,0)</f>
        <v>0</v>
      </c>
      <c r="BG829" s="202">
        <f>IF(N829="zákl. přenesená",J829,0)</f>
        <v>0</v>
      </c>
      <c r="BH829" s="202">
        <f>IF(N829="sníž. přenesená",J829,0)</f>
        <v>0</v>
      </c>
      <c r="BI829" s="202">
        <f>IF(N829="nulová",J829,0)</f>
        <v>0</v>
      </c>
      <c r="BJ829" s="22" t="s">
        <v>10</v>
      </c>
      <c r="BK829" s="202">
        <f>ROUND(I829*H829,0)</f>
        <v>0</v>
      </c>
      <c r="BL829" s="22" t="s">
        <v>283</v>
      </c>
      <c r="BM829" s="22" t="s">
        <v>1998</v>
      </c>
    </row>
    <row r="830" spans="2:65" s="11" customFormat="1" ht="13.5">
      <c r="B830" s="203"/>
      <c r="C830" s="204"/>
      <c r="D830" s="205" t="s">
        <v>171</v>
      </c>
      <c r="E830" s="206" t="s">
        <v>23</v>
      </c>
      <c r="F830" s="207" t="s">
        <v>1999</v>
      </c>
      <c r="G830" s="204"/>
      <c r="H830" s="208">
        <v>1</v>
      </c>
      <c r="I830" s="209"/>
      <c r="J830" s="204"/>
      <c r="K830" s="204"/>
      <c r="L830" s="210"/>
      <c r="M830" s="211"/>
      <c r="N830" s="212"/>
      <c r="O830" s="212"/>
      <c r="P830" s="212"/>
      <c r="Q830" s="212"/>
      <c r="R830" s="212"/>
      <c r="S830" s="212"/>
      <c r="T830" s="213"/>
      <c r="AT830" s="214" t="s">
        <v>171</v>
      </c>
      <c r="AU830" s="214" t="s">
        <v>84</v>
      </c>
      <c r="AV830" s="11" t="s">
        <v>84</v>
      </c>
      <c r="AW830" s="11" t="s">
        <v>37</v>
      </c>
      <c r="AX830" s="11" t="s">
        <v>10</v>
      </c>
      <c r="AY830" s="214" t="s">
        <v>162</v>
      </c>
    </row>
    <row r="831" spans="2:65" s="1" customFormat="1" ht="22.5" customHeight="1">
      <c r="B831" s="39"/>
      <c r="C831" s="219" t="s">
        <v>2000</v>
      </c>
      <c r="D831" s="219" t="s">
        <v>273</v>
      </c>
      <c r="E831" s="220" t="s">
        <v>2001</v>
      </c>
      <c r="F831" s="221" t="s">
        <v>2002</v>
      </c>
      <c r="G831" s="222" t="s">
        <v>633</v>
      </c>
      <c r="H831" s="223">
        <v>1</v>
      </c>
      <c r="I831" s="224"/>
      <c r="J831" s="225">
        <f>ROUND(I831*H831,0)</f>
        <v>0</v>
      </c>
      <c r="K831" s="221" t="s">
        <v>23</v>
      </c>
      <c r="L831" s="226"/>
      <c r="M831" s="227" t="s">
        <v>23</v>
      </c>
      <c r="N831" s="228" t="s">
        <v>46</v>
      </c>
      <c r="O831" s="40"/>
      <c r="P831" s="200">
        <f>O831*H831</f>
        <v>0</v>
      </c>
      <c r="Q831" s="200">
        <v>0</v>
      </c>
      <c r="R831" s="200">
        <f>Q831*H831</f>
        <v>0</v>
      </c>
      <c r="S831" s="200">
        <v>0</v>
      </c>
      <c r="T831" s="201">
        <f>S831*H831</f>
        <v>0</v>
      </c>
      <c r="AR831" s="22" t="s">
        <v>409</v>
      </c>
      <c r="AT831" s="22" t="s">
        <v>273</v>
      </c>
      <c r="AU831" s="22" t="s">
        <v>84</v>
      </c>
      <c r="AY831" s="22" t="s">
        <v>162</v>
      </c>
      <c r="BE831" s="202">
        <f>IF(N831="základní",J831,0)</f>
        <v>0</v>
      </c>
      <c r="BF831" s="202">
        <f>IF(N831="snížená",J831,0)</f>
        <v>0</v>
      </c>
      <c r="BG831" s="202">
        <f>IF(N831="zákl. přenesená",J831,0)</f>
        <v>0</v>
      </c>
      <c r="BH831" s="202">
        <f>IF(N831="sníž. přenesená",J831,0)</f>
        <v>0</v>
      </c>
      <c r="BI831" s="202">
        <f>IF(N831="nulová",J831,0)</f>
        <v>0</v>
      </c>
      <c r="BJ831" s="22" t="s">
        <v>10</v>
      </c>
      <c r="BK831" s="202">
        <f>ROUND(I831*H831,0)</f>
        <v>0</v>
      </c>
      <c r="BL831" s="22" t="s">
        <v>283</v>
      </c>
      <c r="BM831" s="22" t="s">
        <v>2003</v>
      </c>
    </row>
    <row r="832" spans="2:65" s="11" customFormat="1" ht="13.5">
      <c r="B832" s="203"/>
      <c r="C832" s="204"/>
      <c r="D832" s="205" t="s">
        <v>171</v>
      </c>
      <c r="E832" s="206" t="s">
        <v>23</v>
      </c>
      <c r="F832" s="207" t="s">
        <v>1999</v>
      </c>
      <c r="G832" s="204"/>
      <c r="H832" s="208">
        <v>1</v>
      </c>
      <c r="I832" s="209"/>
      <c r="J832" s="204"/>
      <c r="K832" s="204"/>
      <c r="L832" s="210"/>
      <c r="M832" s="211"/>
      <c r="N832" s="212"/>
      <c r="O832" s="212"/>
      <c r="P832" s="212"/>
      <c r="Q832" s="212"/>
      <c r="R832" s="212"/>
      <c r="S832" s="212"/>
      <c r="T832" s="213"/>
      <c r="AT832" s="214" t="s">
        <v>171</v>
      </c>
      <c r="AU832" s="214" t="s">
        <v>84</v>
      </c>
      <c r="AV832" s="11" t="s">
        <v>84</v>
      </c>
      <c r="AW832" s="11" t="s">
        <v>37</v>
      </c>
      <c r="AX832" s="11" t="s">
        <v>10</v>
      </c>
      <c r="AY832" s="214" t="s">
        <v>162</v>
      </c>
    </row>
    <row r="833" spans="2:65" s="1" customFormat="1" ht="31.5" customHeight="1">
      <c r="B833" s="39"/>
      <c r="C833" s="219" t="s">
        <v>2004</v>
      </c>
      <c r="D833" s="219" t="s">
        <v>273</v>
      </c>
      <c r="E833" s="220" t="s">
        <v>2005</v>
      </c>
      <c r="F833" s="221" t="s">
        <v>2006</v>
      </c>
      <c r="G833" s="222" t="s">
        <v>633</v>
      </c>
      <c r="H833" s="223">
        <v>1</v>
      </c>
      <c r="I833" s="224"/>
      <c r="J833" s="225">
        <f>ROUND(I833*H833,0)</f>
        <v>0</v>
      </c>
      <c r="K833" s="221" t="s">
        <v>23</v>
      </c>
      <c r="L833" s="226"/>
      <c r="M833" s="227" t="s">
        <v>23</v>
      </c>
      <c r="N833" s="228" t="s">
        <v>46</v>
      </c>
      <c r="O833" s="40"/>
      <c r="P833" s="200">
        <f>O833*H833</f>
        <v>0</v>
      </c>
      <c r="Q833" s="200">
        <v>0</v>
      </c>
      <c r="R833" s="200">
        <f>Q833*H833</f>
        <v>0</v>
      </c>
      <c r="S833" s="200">
        <v>0</v>
      </c>
      <c r="T833" s="201">
        <f>S833*H833</f>
        <v>0</v>
      </c>
      <c r="AR833" s="22" t="s">
        <v>409</v>
      </c>
      <c r="AT833" s="22" t="s">
        <v>273</v>
      </c>
      <c r="AU833" s="22" t="s">
        <v>84</v>
      </c>
      <c r="AY833" s="22" t="s">
        <v>162</v>
      </c>
      <c r="BE833" s="202">
        <f>IF(N833="základní",J833,0)</f>
        <v>0</v>
      </c>
      <c r="BF833" s="202">
        <f>IF(N833="snížená",J833,0)</f>
        <v>0</v>
      </c>
      <c r="BG833" s="202">
        <f>IF(N833="zákl. přenesená",J833,0)</f>
        <v>0</v>
      </c>
      <c r="BH833" s="202">
        <f>IF(N833="sníž. přenesená",J833,0)</f>
        <v>0</v>
      </c>
      <c r="BI833" s="202">
        <f>IF(N833="nulová",J833,0)</f>
        <v>0</v>
      </c>
      <c r="BJ833" s="22" t="s">
        <v>10</v>
      </c>
      <c r="BK833" s="202">
        <f>ROUND(I833*H833,0)</f>
        <v>0</v>
      </c>
      <c r="BL833" s="22" t="s">
        <v>283</v>
      </c>
      <c r="BM833" s="22" t="s">
        <v>2007</v>
      </c>
    </row>
    <row r="834" spans="2:65" s="11" customFormat="1" ht="13.5">
      <c r="B834" s="203"/>
      <c r="C834" s="204"/>
      <c r="D834" s="205" t="s">
        <v>171</v>
      </c>
      <c r="E834" s="206" t="s">
        <v>23</v>
      </c>
      <c r="F834" s="207" t="s">
        <v>1999</v>
      </c>
      <c r="G834" s="204"/>
      <c r="H834" s="208">
        <v>1</v>
      </c>
      <c r="I834" s="209"/>
      <c r="J834" s="204"/>
      <c r="K834" s="204"/>
      <c r="L834" s="210"/>
      <c r="M834" s="211"/>
      <c r="N834" s="212"/>
      <c r="O834" s="212"/>
      <c r="P834" s="212"/>
      <c r="Q834" s="212"/>
      <c r="R834" s="212"/>
      <c r="S834" s="212"/>
      <c r="T834" s="213"/>
      <c r="AT834" s="214" t="s">
        <v>171</v>
      </c>
      <c r="AU834" s="214" t="s">
        <v>84</v>
      </c>
      <c r="AV834" s="11" t="s">
        <v>84</v>
      </c>
      <c r="AW834" s="11" t="s">
        <v>37</v>
      </c>
      <c r="AX834" s="11" t="s">
        <v>10</v>
      </c>
      <c r="AY834" s="214" t="s">
        <v>162</v>
      </c>
    </row>
    <row r="835" spans="2:65" s="1" customFormat="1" ht="22.5" customHeight="1">
      <c r="B835" s="39"/>
      <c r="C835" s="191" t="s">
        <v>2008</v>
      </c>
      <c r="D835" s="191" t="s">
        <v>165</v>
      </c>
      <c r="E835" s="192" t="s">
        <v>2009</v>
      </c>
      <c r="F835" s="193" t="s">
        <v>2010</v>
      </c>
      <c r="G835" s="194" t="s">
        <v>683</v>
      </c>
      <c r="H835" s="195">
        <v>20</v>
      </c>
      <c r="I835" s="196"/>
      <c r="J835" s="197">
        <f>ROUND(I835*H835,0)</f>
        <v>0</v>
      </c>
      <c r="K835" s="193" t="s">
        <v>23</v>
      </c>
      <c r="L835" s="59"/>
      <c r="M835" s="198" t="s">
        <v>23</v>
      </c>
      <c r="N835" s="199" t="s">
        <v>46</v>
      </c>
      <c r="O835" s="40"/>
      <c r="P835" s="200">
        <f>O835*H835</f>
        <v>0</v>
      </c>
      <c r="Q835" s="200">
        <v>0</v>
      </c>
      <c r="R835" s="200">
        <f>Q835*H835</f>
        <v>0</v>
      </c>
      <c r="S835" s="200">
        <v>0</v>
      </c>
      <c r="T835" s="201">
        <f>S835*H835</f>
        <v>0</v>
      </c>
      <c r="AR835" s="22" t="s">
        <v>283</v>
      </c>
      <c r="AT835" s="22" t="s">
        <v>165</v>
      </c>
      <c r="AU835" s="22" t="s">
        <v>84</v>
      </c>
      <c r="AY835" s="22" t="s">
        <v>162</v>
      </c>
      <c r="BE835" s="202">
        <f>IF(N835="základní",J835,0)</f>
        <v>0</v>
      </c>
      <c r="BF835" s="202">
        <f>IF(N835="snížená",J835,0)</f>
        <v>0</v>
      </c>
      <c r="BG835" s="202">
        <f>IF(N835="zákl. přenesená",J835,0)</f>
        <v>0</v>
      </c>
      <c r="BH835" s="202">
        <f>IF(N835="sníž. přenesená",J835,0)</f>
        <v>0</v>
      </c>
      <c r="BI835" s="202">
        <f>IF(N835="nulová",J835,0)</f>
        <v>0</v>
      </c>
      <c r="BJ835" s="22" t="s">
        <v>10</v>
      </c>
      <c r="BK835" s="202">
        <f>ROUND(I835*H835,0)</f>
        <v>0</v>
      </c>
      <c r="BL835" s="22" t="s">
        <v>283</v>
      </c>
      <c r="BM835" s="22" t="s">
        <v>2011</v>
      </c>
    </row>
    <row r="836" spans="2:65" s="10" customFormat="1" ht="29.85" customHeight="1">
      <c r="B836" s="174"/>
      <c r="C836" s="175"/>
      <c r="D836" s="188" t="s">
        <v>74</v>
      </c>
      <c r="E836" s="189" t="s">
        <v>2012</v>
      </c>
      <c r="F836" s="189" t="s">
        <v>2013</v>
      </c>
      <c r="G836" s="175"/>
      <c r="H836" s="175"/>
      <c r="I836" s="178"/>
      <c r="J836" s="190">
        <f>BK836</f>
        <v>0</v>
      </c>
      <c r="K836" s="175"/>
      <c r="L836" s="180"/>
      <c r="M836" s="181"/>
      <c r="N836" s="182"/>
      <c r="O836" s="182"/>
      <c r="P836" s="183">
        <f>SUM(P837:P856)</f>
        <v>0</v>
      </c>
      <c r="Q836" s="182"/>
      <c r="R836" s="183">
        <f>SUM(R837:R856)</f>
        <v>3.6070122900000001</v>
      </c>
      <c r="S836" s="182"/>
      <c r="T836" s="184">
        <f>SUM(T837:T856)</f>
        <v>0.31079999999999997</v>
      </c>
      <c r="AR836" s="185" t="s">
        <v>164</v>
      </c>
      <c r="AT836" s="186" t="s">
        <v>74</v>
      </c>
      <c r="AU836" s="186" t="s">
        <v>10</v>
      </c>
      <c r="AY836" s="185" t="s">
        <v>162</v>
      </c>
      <c r="BK836" s="187">
        <f>SUM(BK837:BK856)</f>
        <v>0</v>
      </c>
    </row>
    <row r="837" spans="2:65" s="1" customFormat="1" ht="22.5" customHeight="1">
      <c r="B837" s="39"/>
      <c r="C837" s="191" t="s">
        <v>2014</v>
      </c>
      <c r="D837" s="191" t="s">
        <v>165</v>
      </c>
      <c r="E837" s="192" t="s">
        <v>2015</v>
      </c>
      <c r="F837" s="193" t="s">
        <v>2016</v>
      </c>
      <c r="G837" s="194" t="s">
        <v>254</v>
      </c>
      <c r="H837" s="195">
        <v>99.816000000000003</v>
      </c>
      <c r="I837" s="196"/>
      <c r="J837" s="197">
        <f>ROUND(I837*H837,0)</f>
        <v>0</v>
      </c>
      <c r="K837" s="193" t="s">
        <v>169</v>
      </c>
      <c r="L837" s="59"/>
      <c r="M837" s="198" t="s">
        <v>23</v>
      </c>
      <c r="N837" s="199" t="s">
        <v>46</v>
      </c>
      <c r="O837" s="40"/>
      <c r="P837" s="200">
        <f>O837*H837</f>
        <v>0</v>
      </c>
      <c r="Q837" s="200">
        <v>0</v>
      </c>
      <c r="R837" s="200">
        <f>Q837*H837</f>
        <v>0</v>
      </c>
      <c r="S837" s="200">
        <v>0</v>
      </c>
      <c r="T837" s="201">
        <f>S837*H837</f>
        <v>0</v>
      </c>
      <c r="AR837" s="22" t="s">
        <v>164</v>
      </c>
      <c r="AT837" s="22" t="s">
        <v>165</v>
      </c>
      <c r="AU837" s="22" t="s">
        <v>84</v>
      </c>
      <c r="AY837" s="22" t="s">
        <v>162</v>
      </c>
      <c r="BE837" s="202">
        <f>IF(N837="základní",J837,0)</f>
        <v>0</v>
      </c>
      <c r="BF837" s="202">
        <f>IF(N837="snížená",J837,0)</f>
        <v>0</v>
      </c>
      <c r="BG837" s="202">
        <f>IF(N837="zákl. přenesená",J837,0)</f>
        <v>0</v>
      </c>
      <c r="BH837" s="202">
        <f>IF(N837="sníž. přenesená",J837,0)</f>
        <v>0</v>
      </c>
      <c r="BI837" s="202">
        <f>IF(N837="nulová",J837,0)</f>
        <v>0</v>
      </c>
      <c r="BJ837" s="22" t="s">
        <v>10</v>
      </c>
      <c r="BK837" s="202">
        <f>ROUND(I837*H837,0)</f>
        <v>0</v>
      </c>
      <c r="BL837" s="22" t="s">
        <v>164</v>
      </c>
      <c r="BM837" s="22" t="s">
        <v>2017</v>
      </c>
    </row>
    <row r="838" spans="2:65" s="11" customFormat="1" ht="13.5">
      <c r="B838" s="203"/>
      <c r="C838" s="204"/>
      <c r="D838" s="215" t="s">
        <v>171</v>
      </c>
      <c r="E838" s="216" t="s">
        <v>2018</v>
      </c>
      <c r="F838" s="217" t="s">
        <v>2019</v>
      </c>
      <c r="G838" s="204"/>
      <c r="H838" s="218">
        <v>51.534999999999997</v>
      </c>
      <c r="I838" s="209"/>
      <c r="J838" s="204"/>
      <c r="K838" s="204"/>
      <c r="L838" s="210"/>
      <c r="M838" s="211"/>
      <c r="N838" s="212"/>
      <c r="O838" s="212"/>
      <c r="P838" s="212"/>
      <c r="Q838" s="212"/>
      <c r="R838" s="212"/>
      <c r="S838" s="212"/>
      <c r="T838" s="213"/>
      <c r="AT838" s="214" t="s">
        <v>171</v>
      </c>
      <c r="AU838" s="214" t="s">
        <v>84</v>
      </c>
      <c r="AV838" s="11" t="s">
        <v>84</v>
      </c>
      <c r="AW838" s="11" t="s">
        <v>37</v>
      </c>
      <c r="AX838" s="11" t="s">
        <v>75</v>
      </c>
      <c r="AY838" s="214" t="s">
        <v>162</v>
      </c>
    </row>
    <row r="839" spans="2:65" s="11" customFormat="1" ht="13.5">
      <c r="B839" s="203"/>
      <c r="C839" s="204"/>
      <c r="D839" s="205" t="s">
        <v>171</v>
      </c>
      <c r="E839" s="206" t="s">
        <v>2020</v>
      </c>
      <c r="F839" s="207" t="s">
        <v>2021</v>
      </c>
      <c r="G839" s="204"/>
      <c r="H839" s="208">
        <v>48.280999999999999</v>
      </c>
      <c r="I839" s="209"/>
      <c r="J839" s="204"/>
      <c r="K839" s="204"/>
      <c r="L839" s="210"/>
      <c r="M839" s="211"/>
      <c r="N839" s="212"/>
      <c r="O839" s="212"/>
      <c r="P839" s="212"/>
      <c r="Q839" s="212"/>
      <c r="R839" s="212"/>
      <c r="S839" s="212"/>
      <c r="T839" s="213"/>
      <c r="AT839" s="214" t="s">
        <v>171</v>
      </c>
      <c r="AU839" s="214" t="s">
        <v>84</v>
      </c>
      <c r="AV839" s="11" t="s">
        <v>84</v>
      </c>
      <c r="AW839" s="11" t="s">
        <v>37</v>
      </c>
      <c r="AX839" s="11" t="s">
        <v>75</v>
      </c>
      <c r="AY839" s="214" t="s">
        <v>162</v>
      </c>
    </row>
    <row r="840" spans="2:65" s="1" customFormat="1" ht="22.5" customHeight="1">
      <c r="B840" s="39"/>
      <c r="C840" s="219" t="s">
        <v>2022</v>
      </c>
      <c r="D840" s="219" t="s">
        <v>273</v>
      </c>
      <c r="E840" s="220" t="s">
        <v>2023</v>
      </c>
      <c r="F840" s="221" t="s">
        <v>2024</v>
      </c>
      <c r="G840" s="222" t="s">
        <v>254</v>
      </c>
      <c r="H840" s="223">
        <v>56.689</v>
      </c>
      <c r="I840" s="224"/>
      <c r="J840" s="225">
        <f>ROUND(I840*H840,0)</f>
        <v>0</v>
      </c>
      <c r="K840" s="221" t="s">
        <v>169</v>
      </c>
      <c r="L840" s="226"/>
      <c r="M840" s="227" t="s">
        <v>23</v>
      </c>
      <c r="N840" s="228" t="s">
        <v>46</v>
      </c>
      <c r="O840" s="40"/>
      <c r="P840" s="200">
        <f>O840*H840</f>
        <v>0</v>
      </c>
      <c r="Q840" s="200">
        <v>1.9099999999999999E-2</v>
      </c>
      <c r="R840" s="200">
        <f>Q840*H840</f>
        <v>1.0827598999999999</v>
      </c>
      <c r="S840" s="200">
        <v>0</v>
      </c>
      <c r="T840" s="201">
        <f>S840*H840</f>
        <v>0</v>
      </c>
      <c r="AR840" s="22" t="s">
        <v>229</v>
      </c>
      <c r="AT840" s="22" t="s">
        <v>273</v>
      </c>
      <c r="AU840" s="22" t="s">
        <v>84</v>
      </c>
      <c r="AY840" s="22" t="s">
        <v>162</v>
      </c>
      <c r="BE840" s="202">
        <f>IF(N840="základní",J840,0)</f>
        <v>0</v>
      </c>
      <c r="BF840" s="202">
        <f>IF(N840="snížená",J840,0)</f>
        <v>0</v>
      </c>
      <c r="BG840" s="202">
        <f>IF(N840="zákl. přenesená",J840,0)</f>
        <v>0</v>
      </c>
      <c r="BH840" s="202">
        <f>IF(N840="sníž. přenesená",J840,0)</f>
        <v>0</v>
      </c>
      <c r="BI840" s="202">
        <f>IF(N840="nulová",J840,0)</f>
        <v>0</v>
      </c>
      <c r="BJ840" s="22" t="s">
        <v>10</v>
      </c>
      <c r="BK840" s="202">
        <f>ROUND(I840*H840,0)</f>
        <v>0</v>
      </c>
      <c r="BL840" s="22" t="s">
        <v>164</v>
      </c>
      <c r="BM840" s="22" t="s">
        <v>2025</v>
      </c>
    </row>
    <row r="841" spans="2:65" s="11" customFormat="1" ht="13.5">
      <c r="B841" s="203"/>
      <c r="C841" s="204"/>
      <c r="D841" s="205" t="s">
        <v>171</v>
      </c>
      <c r="E841" s="206" t="s">
        <v>2026</v>
      </c>
      <c r="F841" s="207" t="s">
        <v>2027</v>
      </c>
      <c r="G841" s="204"/>
      <c r="H841" s="208">
        <v>56.689</v>
      </c>
      <c r="I841" s="209"/>
      <c r="J841" s="204"/>
      <c r="K841" s="204"/>
      <c r="L841" s="210"/>
      <c r="M841" s="211"/>
      <c r="N841" s="212"/>
      <c r="O841" s="212"/>
      <c r="P841" s="212"/>
      <c r="Q841" s="212"/>
      <c r="R841" s="212"/>
      <c r="S841" s="212"/>
      <c r="T841" s="213"/>
      <c r="AT841" s="214" t="s">
        <v>171</v>
      </c>
      <c r="AU841" s="214" t="s">
        <v>84</v>
      </c>
      <c r="AV841" s="11" t="s">
        <v>84</v>
      </c>
      <c r="AW841" s="11" t="s">
        <v>37</v>
      </c>
      <c r="AX841" s="11" t="s">
        <v>10</v>
      </c>
      <c r="AY841" s="214" t="s">
        <v>162</v>
      </c>
    </row>
    <row r="842" spans="2:65" s="1" customFormat="1" ht="22.5" customHeight="1">
      <c r="B842" s="39"/>
      <c r="C842" s="219" t="s">
        <v>2028</v>
      </c>
      <c r="D842" s="219" t="s">
        <v>273</v>
      </c>
      <c r="E842" s="220" t="s">
        <v>2029</v>
      </c>
      <c r="F842" s="221" t="s">
        <v>2030</v>
      </c>
      <c r="G842" s="222" t="s">
        <v>254</v>
      </c>
      <c r="H842" s="223">
        <v>26.555</v>
      </c>
      <c r="I842" s="224"/>
      <c r="J842" s="225">
        <f>ROUND(I842*H842,0)</f>
        <v>0</v>
      </c>
      <c r="K842" s="221" t="s">
        <v>169</v>
      </c>
      <c r="L842" s="226"/>
      <c r="M842" s="227" t="s">
        <v>23</v>
      </c>
      <c r="N842" s="228" t="s">
        <v>46</v>
      </c>
      <c r="O842" s="40"/>
      <c r="P842" s="200">
        <f>O842*H842</f>
        <v>0</v>
      </c>
      <c r="Q842" s="200">
        <v>1.44E-2</v>
      </c>
      <c r="R842" s="200">
        <f>Q842*H842</f>
        <v>0.38239200000000001</v>
      </c>
      <c r="S842" s="200">
        <v>0</v>
      </c>
      <c r="T842" s="201">
        <f>S842*H842</f>
        <v>0</v>
      </c>
      <c r="AR842" s="22" t="s">
        <v>229</v>
      </c>
      <c r="AT842" s="22" t="s">
        <v>273</v>
      </c>
      <c r="AU842" s="22" t="s">
        <v>84</v>
      </c>
      <c r="AY842" s="22" t="s">
        <v>162</v>
      </c>
      <c r="BE842" s="202">
        <f>IF(N842="základní",J842,0)</f>
        <v>0</v>
      </c>
      <c r="BF842" s="202">
        <f>IF(N842="snížená",J842,0)</f>
        <v>0</v>
      </c>
      <c r="BG842" s="202">
        <f>IF(N842="zákl. přenesená",J842,0)</f>
        <v>0</v>
      </c>
      <c r="BH842" s="202">
        <f>IF(N842="sníž. přenesená",J842,0)</f>
        <v>0</v>
      </c>
      <c r="BI842" s="202">
        <f>IF(N842="nulová",J842,0)</f>
        <v>0</v>
      </c>
      <c r="BJ842" s="22" t="s">
        <v>10</v>
      </c>
      <c r="BK842" s="202">
        <f>ROUND(I842*H842,0)</f>
        <v>0</v>
      </c>
      <c r="BL842" s="22" t="s">
        <v>164</v>
      </c>
      <c r="BM842" s="22" t="s">
        <v>2031</v>
      </c>
    </row>
    <row r="843" spans="2:65" s="11" customFormat="1" ht="13.5">
      <c r="B843" s="203"/>
      <c r="C843" s="204"/>
      <c r="D843" s="205" t="s">
        <v>171</v>
      </c>
      <c r="E843" s="206" t="s">
        <v>2032</v>
      </c>
      <c r="F843" s="207" t="s">
        <v>2033</v>
      </c>
      <c r="G843" s="204"/>
      <c r="H843" s="208">
        <v>26.555</v>
      </c>
      <c r="I843" s="209"/>
      <c r="J843" s="204"/>
      <c r="K843" s="204"/>
      <c r="L843" s="210"/>
      <c r="M843" s="211"/>
      <c r="N843" s="212"/>
      <c r="O843" s="212"/>
      <c r="P843" s="212"/>
      <c r="Q843" s="212"/>
      <c r="R843" s="212"/>
      <c r="S843" s="212"/>
      <c r="T843" s="213"/>
      <c r="AT843" s="214" t="s">
        <v>171</v>
      </c>
      <c r="AU843" s="214" t="s">
        <v>84</v>
      </c>
      <c r="AV843" s="11" t="s">
        <v>84</v>
      </c>
      <c r="AW843" s="11" t="s">
        <v>37</v>
      </c>
      <c r="AX843" s="11" t="s">
        <v>10</v>
      </c>
      <c r="AY843" s="214" t="s">
        <v>162</v>
      </c>
    </row>
    <row r="844" spans="2:65" s="1" customFormat="1" ht="22.5" customHeight="1">
      <c r="B844" s="39"/>
      <c r="C844" s="219" t="s">
        <v>2034</v>
      </c>
      <c r="D844" s="219" t="s">
        <v>273</v>
      </c>
      <c r="E844" s="220" t="s">
        <v>2035</v>
      </c>
      <c r="F844" s="221" t="s">
        <v>2036</v>
      </c>
      <c r="G844" s="222" t="s">
        <v>254</v>
      </c>
      <c r="H844" s="223">
        <v>26.555</v>
      </c>
      <c r="I844" s="224"/>
      <c r="J844" s="225">
        <f>ROUND(I844*H844,0)</f>
        <v>0</v>
      </c>
      <c r="K844" s="221" t="s">
        <v>169</v>
      </c>
      <c r="L844" s="226"/>
      <c r="M844" s="227" t="s">
        <v>23</v>
      </c>
      <c r="N844" s="228" t="s">
        <v>46</v>
      </c>
      <c r="O844" s="40"/>
      <c r="P844" s="200">
        <f>O844*H844</f>
        <v>0</v>
      </c>
      <c r="Q844" s="200">
        <v>9.5999999999999992E-3</v>
      </c>
      <c r="R844" s="200">
        <f>Q844*H844</f>
        <v>0.25492799999999999</v>
      </c>
      <c r="S844" s="200">
        <v>0</v>
      </c>
      <c r="T844" s="201">
        <f>S844*H844</f>
        <v>0</v>
      </c>
      <c r="AR844" s="22" t="s">
        <v>229</v>
      </c>
      <c r="AT844" s="22" t="s">
        <v>273</v>
      </c>
      <c r="AU844" s="22" t="s">
        <v>84</v>
      </c>
      <c r="AY844" s="22" t="s">
        <v>162</v>
      </c>
      <c r="BE844" s="202">
        <f>IF(N844="základní",J844,0)</f>
        <v>0</v>
      </c>
      <c r="BF844" s="202">
        <f>IF(N844="snížená",J844,0)</f>
        <v>0</v>
      </c>
      <c r="BG844" s="202">
        <f>IF(N844="zákl. přenesená",J844,0)</f>
        <v>0</v>
      </c>
      <c r="BH844" s="202">
        <f>IF(N844="sníž. přenesená",J844,0)</f>
        <v>0</v>
      </c>
      <c r="BI844" s="202">
        <f>IF(N844="nulová",J844,0)</f>
        <v>0</v>
      </c>
      <c r="BJ844" s="22" t="s">
        <v>10</v>
      </c>
      <c r="BK844" s="202">
        <f>ROUND(I844*H844,0)</f>
        <v>0</v>
      </c>
      <c r="BL844" s="22" t="s">
        <v>164</v>
      </c>
      <c r="BM844" s="22" t="s">
        <v>2037</v>
      </c>
    </row>
    <row r="845" spans="2:65" s="1" customFormat="1" ht="22.5" customHeight="1">
      <c r="B845" s="39"/>
      <c r="C845" s="191" t="s">
        <v>2038</v>
      </c>
      <c r="D845" s="191" t="s">
        <v>165</v>
      </c>
      <c r="E845" s="192" t="s">
        <v>2039</v>
      </c>
      <c r="F845" s="193" t="s">
        <v>2040</v>
      </c>
      <c r="G845" s="194" t="s">
        <v>168</v>
      </c>
      <c r="H845" s="195">
        <v>1.9610000000000001</v>
      </c>
      <c r="I845" s="196"/>
      <c r="J845" s="197">
        <f>ROUND(I845*H845,0)</f>
        <v>0</v>
      </c>
      <c r="K845" s="193" t="s">
        <v>169</v>
      </c>
      <c r="L845" s="59"/>
      <c r="M845" s="198" t="s">
        <v>23</v>
      </c>
      <c r="N845" s="199" t="s">
        <v>46</v>
      </c>
      <c r="O845" s="40"/>
      <c r="P845" s="200">
        <f>O845*H845</f>
        <v>0</v>
      </c>
      <c r="Q845" s="200">
        <v>2.3369999999999998E-2</v>
      </c>
      <c r="R845" s="200">
        <f>Q845*H845</f>
        <v>4.5828569999999999E-2</v>
      </c>
      <c r="S845" s="200">
        <v>0</v>
      </c>
      <c r="T845" s="201">
        <f>S845*H845</f>
        <v>0</v>
      </c>
      <c r="AR845" s="22" t="s">
        <v>164</v>
      </c>
      <c r="AT845" s="22" t="s">
        <v>165</v>
      </c>
      <c r="AU845" s="22" t="s">
        <v>84</v>
      </c>
      <c r="AY845" s="22" t="s">
        <v>162</v>
      </c>
      <c r="BE845" s="202">
        <f>IF(N845="základní",J845,0)</f>
        <v>0</v>
      </c>
      <c r="BF845" s="202">
        <f>IF(N845="snížená",J845,0)</f>
        <v>0</v>
      </c>
      <c r="BG845" s="202">
        <f>IF(N845="zákl. přenesená",J845,0)</f>
        <v>0</v>
      </c>
      <c r="BH845" s="202">
        <f>IF(N845="sníž. přenesená",J845,0)</f>
        <v>0</v>
      </c>
      <c r="BI845" s="202">
        <f>IF(N845="nulová",J845,0)</f>
        <v>0</v>
      </c>
      <c r="BJ845" s="22" t="s">
        <v>10</v>
      </c>
      <c r="BK845" s="202">
        <f>ROUND(I845*H845,0)</f>
        <v>0</v>
      </c>
      <c r="BL845" s="22" t="s">
        <v>164</v>
      </c>
      <c r="BM845" s="22" t="s">
        <v>2041</v>
      </c>
    </row>
    <row r="846" spans="2:65" s="11" customFormat="1" ht="13.5">
      <c r="B846" s="203"/>
      <c r="C846" s="204"/>
      <c r="D846" s="205" t="s">
        <v>171</v>
      </c>
      <c r="E846" s="206" t="s">
        <v>2042</v>
      </c>
      <c r="F846" s="207" t="s">
        <v>2043</v>
      </c>
      <c r="G846" s="204"/>
      <c r="H846" s="208">
        <v>1.9610000000000001</v>
      </c>
      <c r="I846" s="209"/>
      <c r="J846" s="204"/>
      <c r="K846" s="204"/>
      <c r="L846" s="210"/>
      <c r="M846" s="211"/>
      <c r="N846" s="212"/>
      <c r="O846" s="212"/>
      <c r="P846" s="212"/>
      <c r="Q846" s="212"/>
      <c r="R846" s="212"/>
      <c r="S846" s="212"/>
      <c r="T846" s="213"/>
      <c r="AT846" s="214" t="s">
        <v>171</v>
      </c>
      <c r="AU846" s="214" t="s">
        <v>84</v>
      </c>
      <c r="AV846" s="11" t="s">
        <v>84</v>
      </c>
      <c r="AW846" s="11" t="s">
        <v>37</v>
      </c>
      <c r="AX846" s="11" t="s">
        <v>75</v>
      </c>
      <c r="AY846" s="214" t="s">
        <v>162</v>
      </c>
    </row>
    <row r="847" spans="2:65" s="1" customFormat="1" ht="22.5" customHeight="1">
      <c r="B847" s="39"/>
      <c r="C847" s="191" t="s">
        <v>2044</v>
      </c>
      <c r="D847" s="191" t="s">
        <v>165</v>
      </c>
      <c r="E847" s="192" t="s">
        <v>2045</v>
      </c>
      <c r="F847" s="193" t="s">
        <v>2046</v>
      </c>
      <c r="G847" s="194" t="s">
        <v>254</v>
      </c>
      <c r="H847" s="195">
        <v>485.96</v>
      </c>
      <c r="I847" s="196"/>
      <c r="J847" s="197">
        <f>ROUND(I847*H847,0)</f>
        <v>0</v>
      </c>
      <c r="K847" s="193" t="s">
        <v>169</v>
      </c>
      <c r="L847" s="59"/>
      <c r="M847" s="198" t="s">
        <v>23</v>
      </c>
      <c r="N847" s="199" t="s">
        <v>46</v>
      </c>
      <c r="O847" s="40"/>
      <c r="P847" s="200">
        <f>O847*H847</f>
        <v>0</v>
      </c>
      <c r="Q847" s="200">
        <v>0</v>
      </c>
      <c r="R847" s="200">
        <f>Q847*H847</f>
        <v>0</v>
      </c>
      <c r="S847" s="200">
        <v>0</v>
      </c>
      <c r="T847" s="201">
        <f>S847*H847</f>
        <v>0</v>
      </c>
      <c r="AR847" s="22" t="s">
        <v>164</v>
      </c>
      <c r="AT847" s="22" t="s">
        <v>165</v>
      </c>
      <c r="AU847" s="22" t="s">
        <v>84</v>
      </c>
      <c r="AY847" s="22" t="s">
        <v>162</v>
      </c>
      <c r="BE847" s="202">
        <f>IF(N847="základní",J847,0)</f>
        <v>0</v>
      </c>
      <c r="BF847" s="202">
        <f>IF(N847="snížená",J847,0)</f>
        <v>0</v>
      </c>
      <c r="BG847" s="202">
        <f>IF(N847="zákl. přenesená",J847,0)</f>
        <v>0</v>
      </c>
      <c r="BH847" s="202">
        <f>IF(N847="sníž. přenesená",J847,0)</f>
        <v>0</v>
      </c>
      <c r="BI847" s="202">
        <f>IF(N847="nulová",J847,0)</f>
        <v>0</v>
      </c>
      <c r="BJ847" s="22" t="s">
        <v>10</v>
      </c>
      <c r="BK847" s="202">
        <f>ROUND(I847*H847,0)</f>
        <v>0</v>
      </c>
      <c r="BL847" s="22" t="s">
        <v>164</v>
      </c>
      <c r="BM847" s="22" t="s">
        <v>2047</v>
      </c>
    </row>
    <row r="848" spans="2:65" s="11" customFormat="1" ht="40.5">
      <c r="B848" s="203"/>
      <c r="C848" s="204"/>
      <c r="D848" s="205" t="s">
        <v>171</v>
      </c>
      <c r="E848" s="206" t="s">
        <v>2048</v>
      </c>
      <c r="F848" s="207" t="s">
        <v>1411</v>
      </c>
      <c r="G848" s="204"/>
      <c r="H848" s="208">
        <v>485.96</v>
      </c>
      <c r="I848" s="209"/>
      <c r="J848" s="204"/>
      <c r="K848" s="204"/>
      <c r="L848" s="210"/>
      <c r="M848" s="211"/>
      <c r="N848" s="212"/>
      <c r="O848" s="212"/>
      <c r="P848" s="212"/>
      <c r="Q848" s="212"/>
      <c r="R848" s="212"/>
      <c r="S848" s="212"/>
      <c r="T848" s="213"/>
      <c r="AT848" s="214" t="s">
        <v>171</v>
      </c>
      <c r="AU848" s="214" t="s">
        <v>84</v>
      </c>
      <c r="AV848" s="11" t="s">
        <v>84</v>
      </c>
      <c r="AW848" s="11" t="s">
        <v>37</v>
      </c>
      <c r="AX848" s="11" t="s">
        <v>75</v>
      </c>
      <c r="AY848" s="214" t="s">
        <v>162</v>
      </c>
    </row>
    <row r="849" spans="2:65" s="1" customFormat="1" ht="22.5" customHeight="1">
      <c r="B849" s="39"/>
      <c r="C849" s="219" t="s">
        <v>2049</v>
      </c>
      <c r="D849" s="219" t="s">
        <v>273</v>
      </c>
      <c r="E849" s="220" t="s">
        <v>2050</v>
      </c>
      <c r="F849" s="221" t="s">
        <v>2051</v>
      </c>
      <c r="G849" s="222" t="s">
        <v>654</v>
      </c>
      <c r="H849" s="223">
        <v>283.69</v>
      </c>
      <c r="I849" s="224"/>
      <c r="J849" s="225">
        <f>ROUND(I849*H849,0)</f>
        <v>0</v>
      </c>
      <c r="K849" s="221" t="s">
        <v>23</v>
      </c>
      <c r="L849" s="226"/>
      <c r="M849" s="227" t="s">
        <v>23</v>
      </c>
      <c r="N849" s="228" t="s">
        <v>46</v>
      </c>
      <c r="O849" s="40"/>
      <c r="P849" s="200">
        <f>O849*H849</f>
        <v>0</v>
      </c>
      <c r="Q849" s="200">
        <v>2.3E-3</v>
      </c>
      <c r="R849" s="200">
        <f>Q849*H849</f>
        <v>0.65248700000000004</v>
      </c>
      <c r="S849" s="200">
        <v>0</v>
      </c>
      <c r="T849" s="201">
        <f>S849*H849</f>
        <v>0</v>
      </c>
      <c r="AR849" s="22" t="s">
        <v>229</v>
      </c>
      <c r="AT849" s="22" t="s">
        <v>273</v>
      </c>
      <c r="AU849" s="22" t="s">
        <v>84</v>
      </c>
      <c r="AY849" s="22" t="s">
        <v>162</v>
      </c>
      <c r="BE849" s="202">
        <f>IF(N849="základní",J849,0)</f>
        <v>0</v>
      </c>
      <c r="BF849" s="202">
        <f>IF(N849="snížená",J849,0)</f>
        <v>0</v>
      </c>
      <c r="BG849" s="202">
        <f>IF(N849="zákl. přenesená",J849,0)</f>
        <v>0</v>
      </c>
      <c r="BH849" s="202">
        <f>IF(N849="sníž. přenesená",J849,0)</f>
        <v>0</v>
      </c>
      <c r="BI849" s="202">
        <f>IF(N849="nulová",J849,0)</f>
        <v>0</v>
      </c>
      <c r="BJ849" s="22" t="s">
        <v>10</v>
      </c>
      <c r="BK849" s="202">
        <f>ROUND(I849*H849,0)</f>
        <v>0</v>
      </c>
      <c r="BL849" s="22" t="s">
        <v>164</v>
      </c>
      <c r="BM849" s="22" t="s">
        <v>2052</v>
      </c>
    </row>
    <row r="850" spans="2:65" s="11" customFormat="1" ht="13.5">
      <c r="B850" s="203"/>
      <c r="C850" s="204"/>
      <c r="D850" s="205" t="s">
        <v>171</v>
      </c>
      <c r="E850" s="206" t="s">
        <v>2053</v>
      </c>
      <c r="F850" s="207" t="s">
        <v>2054</v>
      </c>
      <c r="G850" s="204"/>
      <c r="H850" s="208">
        <v>283.69</v>
      </c>
      <c r="I850" s="209"/>
      <c r="J850" s="204"/>
      <c r="K850" s="204"/>
      <c r="L850" s="210"/>
      <c r="M850" s="211"/>
      <c r="N850" s="212"/>
      <c r="O850" s="212"/>
      <c r="P850" s="212"/>
      <c r="Q850" s="212"/>
      <c r="R850" s="212"/>
      <c r="S850" s="212"/>
      <c r="T850" s="213"/>
      <c r="AT850" s="214" t="s">
        <v>171</v>
      </c>
      <c r="AU850" s="214" t="s">
        <v>84</v>
      </c>
      <c r="AV850" s="11" t="s">
        <v>84</v>
      </c>
      <c r="AW850" s="11" t="s">
        <v>37</v>
      </c>
      <c r="AX850" s="11" t="s">
        <v>75</v>
      </c>
      <c r="AY850" s="214" t="s">
        <v>162</v>
      </c>
    </row>
    <row r="851" spans="2:65" s="1" customFormat="1" ht="22.5" customHeight="1">
      <c r="B851" s="39"/>
      <c r="C851" s="219" t="s">
        <v>2055</v>
      </c>
      <c r="D851" s="219" t="s">
        <v>273</v>
      </c>
      <c r="E851" s="220" t="s">
        <v>2056</v>
      </c>
      <c r="F851" s="221" t="s">
        <v>2057</v>
      </c>
      <c r="G851" s="222" t="s">
        <v>254</v>
      </c>
      <c r="H851" s="223">
        <v>250.86600000000001</v>
      </c>
      <c r="I851" s="224"/>
      <c r="J851" s="225">
        <f>ROUND(I851*H851,0)</f>
        <v>0</v>
      </c>
      <c r="K851" s="221" t="s">
        <v>169</v>
      </c>
      <c r="L851" s="226"/>
      <c r="M851" s="227" t="s">
        <v>23</v>
      </c>
      <c r="N851" s="228" t="s">
        <v>46</v>
      </c>
      <c r="O851" s="40"/>
      <c r="P851" s="200">
        <f>O851*H851</f>
        <v>0</v>
      </c>
      <c r="Q851" s="200">
        <v>4.3699999999999998E-3</v>
      </c>
      <c r="R851" s="200">
        <f>Q851*H851</f>
        <v>1.0962844199999999</v>
      </c>
      <c r="S851" s="200">
        <v>0</v>
      </c>
      <c r="T851" s="201">
        <f>S851*H851</f>
        <v>0</v>
      </c>
      <c r="AR851" s="22" t="s">
        <v>229</v>
      </c>
      <c r="AT851" s="22" t="s">
        <v>273</v>
      </c>
      <c r="AU851" s="22" t="s">
        <v>84</v>
      </c>
      <c r="AY851" s="22" t="s">
        <v>162</v>
      </c>
      <c r="BE851" s="202">
        <f>IF(N851="základní",J851,0)</f>
        <v>0</v>
      </c>
      <c r="BF851" s="202">
        <f>IF(N851="snížená",J851,0)</f>
        <v>0</v>
      </c>
      <c r="BG851" s="202">
        <f>IF(N851="zákl. přenesená",J851,0)</f>
        <v>0</v>
      </c>
      <c r="BH851" s="202">
        <f>IF(N851="sníž. přenesená",J851,0)</f>
        <v>0</v>
      </c>
      <c r="BI851" s="202">
        <f>IF(N851="nulová",J851,0)</f>
        <v>0</v>
      </c>
      <c r="BJ851" s="22" t="s">
        <v>10</v>
      </c>
      <c r="BK851" s="202">
        <f>ROUND(I851*H851,0)</f>
        <v>0</v>
      </c>
      <c r="BL851" s="22" t="s">
        <v>164</v>
      </c>
      <c r="BM851" s="22" t="s">
        <v>2058</v>
      </c>
    </row>
    <row r="852" spans="2:65" s="11" customFormat="1" ht="13.5">
      <c r="B852" s="203"/>
      <c r="C852" s="204"/>
      <c r="D852" s="205" t="s">
        <v>171</v>
      </c>
      <c r="E852" s="206" t="s">
        <v>2059</v>
      </c>
      <c r="F852" s="207" t="s">
        <v>2060</v>
      </c>
      <c r="G852" s="204"/>
      <c r="H852" s="208">
        <v>250.86600000000001</v>
      </c>
      <c r="I852" s="209"/>
      <c r="J852" s="204"/>
      <c r="K852" s="204"/>
      <c r="L852" s="210"/>
      <c r="M852" s="211"/>
      <c r="N852" s="212"/>
      <c r="O852" s="212"/>
      <c r="P852" s="212"/>
      <c r="Q852" s="212"/>
      <c r="R852" s="212"/>
      <c r="S852" s="212"/>
      <c r="T852" s="213"/>
      <c r="AT852" s="214" t="s">
        <v>171</v>
      </c>
      <c r="AU852" s="214" t="s">
        <v>84</v>
      </c>
      <c r="AV852" s="11" t="s">
        <v>84</v>
      </c>
      <c r="AW852" s="11" t="s">
        <v>37</v>
      </c>
      <c r="AX852" s="11" t="s">
        <v>10</v>
      </c>
      <c r="AY852" s="214" t="s">
        <v>162</v>
      </c>
    </row>
    <row r="853" spans="2:65" s="1" customFormat="1" ht="22.5" customHeight="1">
      <c r="B853" s="39"/>
      <c r="C853" s="191" t="s">
        <v>2061</v>
      </c>
      <c r="D853" s="191" t="s">
        <v>165</v>
      </c>
      <c r="E853" s="192" t="s">
        <v>2062</v>
      </c>
      <c r="F853" s="193" t="s">
        <v>2063</v>
      </c>
      <c r="G853" s="194" t="s">
        <v>254</v>
      </c>
      <c r="H853" s="195">
        <v>10.36</v>
      </c>
      <c r="I853" s="196"/>
      <c r="J853" s="197">
        <f>ROUND(I853*H853,0)</f>
        <v>0</v>
      </c>
      <c r="K853" s="193" t="s">
        <v>169</v>
      </c>
      <c r="L853" s="59"/>
      <c r="M853" s="198" t="s">
        <v>23</v>
      </c>
      <c r="N853" s="199" t="s">
        <v>46</v>
      </c>
      <c r="O853" s="40"/>
      <c r="P853" s="200">
        <f>O853*H853</f>
        <v>0</v>
      </c>
      <c r="Q853" s="200">
        <v>0</v>
      </c>
      <c r="R853" s="200">
        <f>Q853*H853</f>
        <v>0</v>
      </c>
      <c r="S853" s="200">
        <v>0.03</v>
      </c>
      <c r="T853" s="201">
        <f>S853*H853</f>
        <v>0.31079999999999997</v>
      </c>
      <c r="AR853" s="22" t="s">
        <v>164</v>
      </c>
      <c r="AT853" s="22" t="s">
        <v>165</v>
      </c>
      <c r="AU853" s="22" t="s">
        <v>84</v>
      </c>
      <c r="AY853" s="22" t="s">
        <v>162</v>
      </c>
      <c r="BE853" s="202">
        <f>IF(N853="základní",J853,0)</f>
        <v>0</v>
      </c>
      <c r="BF853" s="202">
        <f>IF(N853="snížená",J853,0)</f>
        <v>0</v>
      </c>
      <c r="BG853" s="202">
        <f>IF(N853="zákl. přenesená",J853,0)</f>
        <v>0</v>
      </c>
      <c r="BH853" s="202">
        <f>IF(N853="sníž. přenesená",J853,0)</f>
        <v>0</v>
      </c>
      <c r="BI853" s="202">
        <f>IF(N853="nulová",J853,0)</f>
        <v>0</v>
      </c>
      <c r="BJ853" s="22" t="s">
        <v>10</v>
      </c>
      <c r="BK853" s="202">
        <f>ROUND(I853*H853,0)</f>
        <v>0</v>
      </c>
      <c r="BL853" s="22" t="s">
        <v>164</v>
      </c>
      <c r="BM853" s="22" t="s">
        <v>2064</v>
      </c>
    </row>
    <row r="854" spans="2:65" s="11" customFormat="1" ht="13.5">
      <c r="B854" s="203"/>
      <c r="C854" s="204"/>
      <c r="D854" s="205" t="s">
        <v>171</v>
      </c>
      <c r="E854" s="206" t="s">
        <v>2065</v>
      </c>
      <c r="F854" s="207" t="s">
        <v>1307</v>
      </c>
      <c r="G854" s="204"/>
      <c r="H854" s="208">
        <v>10.36</v>
      </c>
      <c r="I854" s="209"/>
      <c r="J854" s="204"/>
      <c r="K854" s="204"/>
      <c r="L854" s="210"/>
      <c r="M854" s="211"/>
      <c r="N854" s="212"/>
      <c r="O854" s="212"/>
      <c r="P854" s="212"/>
      <c r="Q854" s="212"/>
      <c r="R854" s="212"/>
      <c r="S854" s="212"/>
      <c r="T854" s="213"/>
      <c r="AT854" s="214" t="s">
        <v>171</v>
      </c>
      <c r="AU854" s="214" t="s">
        <v>84</v>
      </c>
      <c r="AV854" s="11" t="s">
        <v>84</v>
      </c>
      <c r="AW854" s="11" t="s">
        <v>37</v>
      </c>
      <c r="AX854" s="11" t="s">
        <v>10</v>
      </c>
      <c r="AY854" s="214" t="s">
        <v>162</v>
      </c>
    </row>
    <row r="855" spans="2:65" s="1" customFormat="1" ht="22.5" customHeight="1">
      <c r="B855" s="39"/>
      <c r="C855" s="191" t="s">
        <v>2066</v>
      </c>
      <c r="D855" s="191" t="s">
        <v>165</v>
      </c>
      <c r="E855" s="192" t="s">
        <v>2067</v>
      </c>
      <c r="F855" s="193" t="s">
        <v>2068</v>
      </c>
      <c r="G855" s="194" t="s">
        <v>254</v>
      </c>
      <c r="H855" s="195">
        <v>485.96</v>
      </c>
      <c r="I855" s="196"/>
      <c r="J855" s="197">
        <f>ROUND(I855*H855,0)</f>
        <v>0</v>
      </c>
      <c r="K855" s="193" t="s">
        <v>169</v>
      </c>
      <c r="L855" s="59"/>
      <c r="M855" s="198" t="s">
        <v>23</v>
      </c>
      <c r="N855" s="199" t="s">
        <v>46</v>
      </c>
      <c r="O855" s="40"/>
      <c r="P855" s="200">
        <f>O855*H855</f>
        <v>0</v>
      </c>
      <c r="Q855" s="200">
        <v>1.9000000000000001E-4</v>
      </c>
      <c r="R855" s="200">
        <f>Q855*H855</f>
        <v>9.2332399999999995E-2</v>
      </c>
      <c r="S855" s="200">
        <v>0</v>
      </c>
      <c r="T855" s="201">
        <f>S855*H855</f>
        <v>0</v>
      </c>
      <c r="AR855" s="22" t="s">
        <v>164</v>
      </c>
      <c r="AT855" s="22" t="s">
        <v>165</v>
      </c>
      <c r="AU855" s="22" t="s">
        <v>84</v>
      </c>
      <c r="AY855" s="22" t="s">
        <v>162</v>
      </c>
      <c r="BE855" s="202">
        <f>IF(N855="základní",J855,0)</f>
        <v>0</v>
      </c>
      <c r="BF855" s="202">
        <f>IF(N855="snížená",J855,0)</f>
        <v>0</v>
      </c>
      <c r="BG855" s="202">
        <f>IF(N855="zákl. přenesená",J855,0)</f>
        <v>0</v>
      </c>
      <c r="BH855" s="202">
        <f>IF(N855="sníž. přenesená",J855,0)</f>
        <v>0</v>
      </c>
      <c r="BI855" s="202">
        <f>IF(N855="nulová",J855,0)</f>
        <v>0</v>
      </c>
      <c r="BJ855" s="22" t="s">
        <v>10</v>
      </c>
      <c r="BK855" s="202">
        <f>ROUND(I855*H855,0)</f>
        <v>0</v>
      </c>
      <c r="BL855" s="22" t="s">
        <v>164</v>
      </c>
      <c r="BM855" s="22" t="s">
        <v>2069</v>
      </c>
    </row>
    <row r="856" spans="2:65" s="1" customFormat="1" ht="22.5" customHeight="1">
      <c r="B856" s="39"/>
      <c r="C856" s="191" t="s">
        <v>2070</v>
      </c>
      <c r="D856" s="191" t="s">
        <v>165</v>
      </c>
      <c r="E856" s="192" t="s">
        <v>2071</v>
      </c>
      <c r="F856" s="193" t="s">
        <v>2072</v>
      </c>
      <c r="G856" s="194" t="s">
        <v>241</v>
      </c>
      <c r="H856" s="195">
        <v>3.6070000000000002</v>
      </c>
      <c r="I856" s="196"/>
      <c r="J856" s="197">
        <f>ROUND(I856*H856,0)</f>
        <v>0</v>
      </c>
      <c r="K856" s="193" t="s">
        <v>169</v>
      </c>
      <c r="L856" s="59"/>
      <c r="M856" s="198" t="s">
        <v>23</v>
      </c>
      <c r="N856" s="199" t="s">
        <v>46</v>
      </c>
      <c r="O856" s="40"/>
      <c r="P856" s="200">
        <f>O856*H856</f>
        <v>0</v>
      </c>
      <c r="Q856" s="200">
        <v>0</v>
      </c>
      <c r="R856" s="200">
        <f>Q856*H856</f>
        <v>0</v>
      </c>
      <c r="S856" s="200">
        <v>0</v>
      </c>
      <c r="T856" s="201">
        <f>S856*H856</f>
        <v>0</v>
      </c>
      <c r="AR856" s="22" t="s">
        <v>164</v>
      </c>
      <c r="AT856" s="22" t="s">
        <v>165</v>
      </c>
      <c r="AU856" s="22" t="s">
        <v>84</v>
      </c>
      <c r="AY856" s="22" t="s">
        <v>162</v>
      </c>
      <c r="BE856" s="202">
        <f>IF(N856="základní",J856,0)</f>
        <v>0</v>
      </c>
      <c r="BF856" s="202">
        <f>IF(N856="snížená",J856,0)</f>
        <v>0</v>
      </c>
      <c r="BG856" s="202">
        <f>IF(N856="zákl. přenesená",J856,0)</f>
        <v>0</v>
      </c>
      <c r="BH856" s="202">
        <f>IF(N856="sníž. přenesená",J856,0)</f>
        <v>0</v>
      </c>
      <c r="BI856" s="202">
        <f>IF(N856="nulová",J856,0)</f>
        <v>0</v>
      </c>
      <c r="BJ856" s="22" t="s">
        <v>10</v>
      </c>
      <c r="BK856" s="202">
        <f>ROUND(I856*H856,0)</f>
        <v>0</v>
      </c>
      <c r="BL856" s="22" t="s">
        <v>164</v>
      </c>
      <c r="BM856" s="22" t="s">
        <v>2073</v>
      </c>
    </row>
    <row r="857" spans="2:65" s="10" customFormat="1" ht="29.85" customHeight="1">
      <c r="B857" s="174"/>
      <c r="C857" s="175"/>
      <c r="D857" s="188" t="s">
        <v>74</v>
      </c>
      <c r="E857" s="189" t="s">
        <v>2074</v>
      </c>
      <c r="F857" s="189" t="s">
        <v>2075</v>
      </c>
      <c r="G857" s="175"/>
      <c r="H857" s="175"/>
      <c r="I857" s="178"/>
      <c r="J857" s="190">
        <f>BK857</f>
        <v>0</v>
      </c>
      <c r="K857" s="175"/>
      <c r="L857" s="180"/>
      <c r="M857" s="181"/>
      <c r="N857" s="182"/>
      <c r="O857" s="182"/>
      <c r="P857" s="183">
        <f>SUM(P858:P881)</f>
        <v>0</v>
      </c>
      <c r="Q857" s="182"/>
      <c r="R857" s="183">
        <f>SUM(R858:R881)</f>
        <v>34.578106469999994</v>
      </c>
      <c r="S857" s="182"/>
      <c r="T857" s="184">
        <f>SUM(T858:T881)</f>
        <v>0</v>
      </c>
      <c r="AR857" s="185" t="s">
        <v>164</v>
      </c>
      <c r="AT857" s="186" t="s">
        <v>74</v>
      </c>
      <c r="AU857" s="186" t="s">
        <v>10</v>
      </c>
      <c r="AY857" s="185" t="s">
        <v>162</v>
      </c>
      <c r="BK857" s="187">
        <f>SUM(BK858:BK881)</f>
        <v>0</v>
      </c>
    </row>
    <row r="858" spans="2:65" s="1" customFormat="1" ht="22.5" customHeight="1">
      <c r="B858" s="39"/>
      <c r="C858" s="191" t="s">
        <v>2076</v>
      </c>
      <c r="D858" s="191" t="s">
        <v>165</v>
      </c>
      <c r="E858" s="192" t="s">
        <v>2077</v>
      </c>
      <c r="F858" s="193" t="s">
        <v>2078</v>
      </c>
      <c r="G858" s="194" t="s">
        <v>254</v>
      </c>
      <c r="H858" s="195">
        <v>69.415999999999997</v>
      </c>
      <c r="I858" s="196"/>
      <c r="J858" s="197">
        <f>ROUND(I858*H858,0)</f>
        <v>0</v>
      </c>
      <c r="K858" s="193" t="s">
        <v>169</v>
      </c>
      <c r="L858" s="59"/>
      <c r="M858" s="198" t="s">
        <v>23</v>
      </c>
      <c r="N858" s="199" t="s">
        <v>46</v>
      </c>
      <c r="O858" s="40"/>
      <c r="P858" s="200">
        <f>O858*H858</f>
        <v>0</v>
      </c>
      <c r="Q858" s="200">
        <v>2.504E-2</v>
      </c>
      <c r="R858" s="200">
        <f>Q858*H858</f>
        <v>1.7381766399999998</v>
      </c>
      <c r="S858" s="200">
        <v>0</v>
      </c>
      <c r="T858" s="201">
        <f>S858*H858</f>
        <v>0</v>
      </c>
      <c r="AR858" s="22" t="s">
        <v>164</v>
      </c>
      <c r="AT858" s="22" t="s">
        <v>165</v>
      </c>
      <c r="AU858" s="22" t="s">
        <v>84</v>
      </c>
      <c r="AY858" s="22" t="s">
        <v>162</v>
      </c>
      <c r="BE858" s="202">
        <f>IF(N858="základní",J858,0)</f>
        <v>0</v>
      </c>
      <c r="BF858" s="202">
        <f>IF(N858="snížená",J858,0)</f>
        <v>0</v>
      </c>
      <c r="BG858" s="202">
        <f>IF(N858="zákl. přenesená",J858,0)</f>
        <v>0</v>
      </c>
      <c r="BH858" s="202">
        <f>IF(N858="sníž. přenesená",J858,0)</f>
        <v>0</v>
      </c>
      <c r="BI858" s="202">
        <f>IF(N858="nulová",J858,0)</f>
        <v>0</v>
      </c>
      <c r="BJ858" s="22" t="s">
        <v>10</v>
      </c>
      <c r="BK858" s="202">
        <f>ROUND(I858*H858,0)</f>
        <v>0</v>
      </c>
      <c r="BL858" s="22" t="s">
        <v>164</v>
      </c>
      <c r="BM858" s="22" t="s">
        <v>2079</v>
      </c>
    </row>
    <row r="859" spans="2:65" s="11" customFormat="1" ht="13.5">
      <c r="B859" s="203"/>
      <c r="C859" s="204"/>
      <c r="D859" s="205" t="s">
        <v>171</v>
      </c>
      <c r="E859" s="206" t="s">
        <v>2080</v>
      </c>
      <c r="F859" s="207" t="s">
        <v>2081</v>
      </c>
      <c r="G859" s="204"/>
      <c r="H859" s="208">
        <v>69.415999999999997</v>
      </c>
      <c r="I859" s="209"/>
      <c r="J859" s="204"/>
      <c r="K859" s="204"/>
      <c r="L859" s="210"/>
      <c r="M859" s="211"/>
      <c r="N859" s="212"/>
      <c r="O859" s="212"/>
      <c r="P859" s="212"/>
      <c r="Q859" s="212"/>
      <c r="R859" s="212"/>
      <c r="S859" s="212"/>
      <c r="T859" s="213"/>
      <c r="AT859" s="214" t="s">
        <v>171</v>
      </c>
      <c r="AU859" s="214" t="s">
        <v>84</v>
      </c>
      <c r="AV859" s="11" t="s">
        <v>84</v>
      </c>
      <c r="AW859" s="11" t="s">
        <v>37</v>
      </c>
      <c r="AX859" s="11" t="s">
        <v>75</v>
      </c>
      <c r="AY859" s="214" t="s">
        <v>162</v>
      </c>
    </row>
    <row r="860" spans="2:65" s="1" customFormat="1" ht="22.5" customHeight="1">
      <c r="B860" s="39"/>
      <c r="C860" s="191" t="s">
        <v>2082</v>
      </c>
      <c r="D860" s="191" t="s">
        <v>165</v>
      </c>
      <c r="E860" s="192" t="s">
        <v>2083</v>
      </c>
      <c r="F860" s="193" t="s">
        <v>2084</v>
      </c>
      <c r="G860" s="194" t="s">
        <v>254</v>
      </c>
      <c r="H860" s="195">
        <v>105.012</v>
      </c>
      <c r="I860" s="196"/>
      <c r="J860" s="197">
        <f>ROUND(I860*H860,0)</f>
        <v>0</v>
      </c>
      <c r="K860" s="193" t="s">
        <v>169</v>
      </c>
      <c r="L860" s="59"/>
      <c r="M860" s="198" t="s">
        <v>23</v>
      </c>
      <c r="N860" s="199" t="s">
        <v>46</v>
      </c>
      <c r="O860" s="40"/>
      <c r="P860" s="200">
        <f>O860*H860</f>
        <v>0</v>
      </c>
      <c r="Q860" s="200">
        <v>2.5669999999999998E-2</v>
      </c>
      <c r="R860" s="200">
        <f>Q860*H860</f>
        <v>2.6956580399999996</v>
      </c>
      <c r="S860" s="200">
        <v>0</v>
      </c>
      <c r="T860" s="201">
        <f>S860*H860</f>
        <v>0</v>
      </c>
      <c r="AR860" s="22" t="s">
        <v>164</v>
      </c>
      <c r="AT860" s="22" t="s">
        <v>165</v>
      </c>
      <c r="AU860" s="22" t="s">
        <v>84</v>
      </c>
      <c r="AY860" s="22" t="s">
        <v>162</v>
      </c>
      <c r="BE860" s="202">
        <f>IF(N860="základní",J860,0)</f>
        <v>0</v>
      </c>
      <c r="BF860" s="202">
        <f>IF(N860="snížená",J860,0)</f>
        <v>0</v>
      </c>
      <c r="BG860" s="202">
        <f>IF(N860="zákl. přenesená",J860,0)</f>
        <v>0</v>
      </c>
      <c r="BH860" s="202">
        <f>IF(N860="sníž. přenesená",J860,0)</f>
        <v>0</v>
      </c>
      <c r="BI860" s="202">
        <f>IF(N860="nulová",J860,0)</f>
        <v>0</v>
      </c>
      <c r="BJ860" s="22" t="s">
        <v>10</v>
      </c>
      <c r="BK860" s="202">
        <f>ROUND(I860*H860,0)</f>
        <v>0</v>
      </c>
      <c r="BL860" s="22" t="s">
        <v>164</v>
      </c>
      <c r="BM860" s="22" t="s">
        <v>2085</v>
      </c>
    </row>
    <row r="861" spans="2:65" s="11" customFormat="1" ht="13.5">
      <c r="B861" s="203"/>
      <c r="C861" s="204"/>
      <c r="D861" s="205" t="s">
        <v>171</v>
      </c>
      <c r="E861" s="206" t="s">
        <v>2086</v>
      </c>
      <c r="F861" s="207" t="s">
        <v>2087</v>
      </c>
      <c r="G861" s="204"/>
      <c r="H861" s="208">
        <v>105.012</v>
      </c>
      <c r="I861" s="209"/>
      <c r="J861" s="204"/>
      <c r="K861" s="204"/>
      <c r="L861" s="210"/>
      <c r="M861" s="211"/>
      <c r="N861" s="212"/>
      <c r="O861" s="212"/>
      <c r="P861" s="212"/>
      <c r="Q861" s="212"/>
      <c r="R861" s="212"/>
      <c r="S861" s="212"/>
      <c r="T861" s="213"/>
      <c r="AT861" s="214" t="s">
        <v>171</v>
      </c>
      <c r="AU861" s="214" t="s">
        <v>84</v>
      </c>
      <c r="AV861" s="11" t="s">
        <v>84</v>
      </c>
      <c r="AW861" s="11" t="s">
        <v>37</v>
      </c>
      <c r="AX861" s="11" t="s">
        <v>75</v>
      </c>
      <c r="AY861" s="214" t="s">
        <v>162</v>
      </c>
    </row>
    <row r="862" spans="2:65" s="1" customFormat="1" ht="31.5" customHeight="1">
      <c r="B862" s="39"/>
      <c r="C862" s="191" t="s">
        <v>2088</v>
      </c>
      <c r="D862" s="191" t="s">
        <v>165</v>
      </c>
      <c r="E862" s="192" t="s">
        <v>2089</v>
      </c>
      <c r="F862" s="193" t="s">
        <v>2090</v>
      </c>
      <c r="G862" s="194" t="s">
        <v>254</v>
      </c>
      <c r="H862" s="195">
        <v>5.1509999999999998</v>
      </c>
      <c r="I862" s="196"/>
      <c r="J862" s="197">
        <f>ROUND(I862*H862,0)</f>
        <v>0</v>
      </c>
      <c r="K862" s="193" t="s">
        <v>169</v>
      </c>
      <c r="L862" s="59"/>
      <c r="M862" s="198" t="s">
        <v>23</v>
      </c>
      <c r="N862" s="199" t="s">
        <v>46</v>
      </c>
      <c r="O862" s="40"/>
      <c r="P862" s="200">
        <f>O862*H862</f>
        <v>0</v>
      </c>
      <c r="Q862" s="200">
        <v>5.3719999999999997E-2</v>
      </c>
      <c r="R862" s="200">
        <f>Q862*H862</f>
        <v>0.27671171999999999</v>
      </c>
      <c r="S862" s="200">
        <v>0</v>
      </c>
      <c r="T862" s="201">
        <f>S862*H862</f>
        <v>0</v>
      </c>
      <c r="AR862" s="22" t="s">
        <v>164</v>
      </c>
      <c r="AT862" s="22" t="s">
        <v>165</v>
      </c>
      <c r="AU862" s="22" t="s">
        <v>84</v>
      </c>
      <c r="AY862" s="22" t="s">
        <v>162</v>
      </c>
      <c r="BE862" s="202">
        <f>IF(N862="základní",J862,0)</f>
        <v>0</v>
      </c>
      <c r="BF862" s="202">
        <f>IF(N862="snížená",J862,0)</f>
        <v>0</v>
      </c>
      <c r="BG862" s="202">
        <f>IF(N862="zákl. přenesená",J862,0)</f>
        <v>0</v>
      </c>
      <c r="BH862" s="202">
        <f>IF(N862="sníž. přenesená",J862,0)</f>
        <v>0</v>
      </c>
      <c r="BI862" s="202">
        <f>IF(N862="nulová",J862,0)</f>
        <v>0</v>
      </c>
      <c r="BJ862" s="22" t="s">
        <v>10</v>
      </c>
      <c r="BK862" s="202">
        <f>ROUND(I862*H862,0)</f>
        <v>0</v>
      </c>
      <c r="BL862" s="22" t="s">
        <v>164</v>
      </c>
      <c r="BM862" s="22" t="s">
        <v>2091</v>
      </c>
    </row>
    <row r="863" spans="2:65" s="11" customFormat="1" ht="13.5">
      <c r="B863" s="203"/>
      <c r="C863" s="204"/>
      <c r="D863" s="205" t="s">
        <v>171</v>
      </c>
      <c r="E863" s="206" t="s">
        <v>2092</v>
      </c>
      <c r="F863" s="207" t="s">
        <v>2093</v>
      </c>
      <c r="G863" s="204"/>
      <c r="H863" s="208">
        <v>5.1509999999999998</v>
      </c>
      <c r="I863" s="209"/>
      <c r="J863" s="204"/>
      <c r="K863" s="204"/>
      <c r="L863" s="210"/>
      <c r="M863" s="211"/>
      <c r="N863" s="212"/>
      <c r="O863" s="212"/>
      <c r="P863" s="212"/>
      <c r="Q863" s="212"/>
      <c r="R863" s="212"/>
      <c r="S863" s="212"/>
      <c r="T863" s="213"/>
      <c r="AT863" s="214" t="s">
        <v>171</v>
      </c>
      <c r="AU863" s="214" t="s">
        <v>84</v>
      </c>
      <c r="AV863" s="11" t="s">
        <v>84</v>
      </c>
      <c r="AW863" s="11" t="s">
        <v>37</v>
      </c>
      <c r="AX863" s="11" t="s">
        <v>75</v>
      </c>
      <c r="AY863" s="214" t="s">
        <v>162</v>
      </c>
    </row>
    <row r="864" spans="2:65" s="1" customFormat="1" ht="22.5" customHeight="1">
      <c r="B864" s="39"/>
      <c r="C864" s="191" t="s">
        <v>2094</v>
      </c>
      <c r="D864" s="191" t="s">
        <v>165</v>
      </c>
      <c r="E864" s="192" t="s">
        <v>2095</v>
      </c>
      <c r="F864" s="193" t="s">
        <v>2096</v>
      </c>
      <c r="G864" s="194" t="s">
        <v>254</v>
      </c>
      <c r="H864" s="195">
        <v>13.704000000000001</v>
      </c>
      <c r="I864" s="196"/>
      <c r="J864" s="197">
        <f>ROUND(I864*H864,0)</f>
        <v>0</v>
      </c>
      <c r="K864" s="193" t="s">
        <v>169</v>
      </c>
      <c r="L864" s="59"/>
      <c r="M864" s="198" t="s">
        <v>23</v>
      </c>
      <c r="N864" s="199" t="s">
        <v>46</v>
      </c>
      <c r="O864" s="40"/>
      <c r="P864" s="200">
        <f>O864*H864</f>
        <v>0</v>
      </c>
      <c r="Q864" s="200">
        <v>8.8000000000000003E-4</v>
      </c>
      <c r="R864" s="200">
        <f>Q864*H864</f>
        <v>1.2059520000000001E-2</v>
      </c>
      <c r="S864" s="200">
        <v>0</v>
      </c>
      <c r="T864" s="201">
        <f>S864*H864</f>
        <v>0</v>
      </c>
      <c r="AR864" s="22" t="s">
        <v>164</v>
      </c>
      <c r="AT864" s="22" t="s">
        <v>165</v>
      </c>
      <c r="AU864" s="22" t="s">
        <v>84</v>
      </c>
      <c r="AY864" s="22" t="s">
        <v>162</v>
      </c>
      <c r="BE864" s="202">
        <f>IF(N864="základní",J864,0)</f>
        <v>0</v>
      </c>
      <c r="BF864" s="202">
        <f>IF(N864="snížená",J864,0)</f>
        <v>0</v>
      </c>
      <c r="BG864" s="202">
        <f>IF(N864="zákl. přenesená",J864,0)</f>
        <v>0</v>
      </c>
      <c r="BH864" s="202">
        <f>IF(N864="sníž. přenesená",J864,0)</f>
        <v>0</v>
      </c>
      <c r="BI864" s="202">
        <f>IF(N864="nulová",J864,0)</f>
        <v>0</v>
      </c>
      <c r="BJ864" s="22" t="s">
        <v>10</v>
      </c>
      <c r="BK864" s="202">
        <f>ROUND(I864*H864,0)</f>
        <v>0</v>
      </c>
      <c r="BL864" s="22" t="s">
        <v>164</v>
      </c>
      <c r="BM864" s="22" t="s">
        <v>2097</v>
      </c>
    </row>
    <row r="865" spans="2:65" s="11" customFormat="1" ht="13.5">
      <c r="B865" s="203"/>
      <c r="C865" s="204"/>
      <c r="D865" s="205" t="s">
        <v>171</v>
      </c>
      <c r="E865" s="206" t="s">
        <v>2098</v>
      </c>
      <c r="F865" s="207" t="s">
        <v>2099</v>
      </c>
      <c r="G865" s="204"/>
      <c r="H865" s="208">
        <v>13.704000000000001</v>
      </c>
      <c r="I865" s="209"/>
      <c r="J865" s="204"/>
      <c r="K865" s="204"/>
      <c r="L865" s="210"/>
      <c r="M865" s="211"/>
      <c r="N865" s="212"/>
      <c r="O865" s="212"/>
      <c r="P865" s="212"/>
      <c r="Q865" s="212"/>
      <c r="R865" s="212"/>
      <c r="S865" s="212"/>
      <c r="T865" s="213"/>
      <c r="AT865" s="214" t="s">
        <v>171</v>
      </c>
      <c r="AU865" s="214" t="s">
        <v>84</v>
      </c>
      <c r="AV865" s="11" t="s">
        <v>84</v>
      </c>
      <c r="AW865" s="11" t="s">
        <v>37</v>
      </c>
      <c r="AX865" s="11" t="s">
        <v>75</v>
      </c>
      <c r="AY865" s="214" t="s">
        <v>162</v>
      </c>
    </row>
    <row r="866" spans="2:65" s="1" customFormat="1" ht="22.5" customHeight="1">
      <c r="B866" s="39"/>
      <c r="C866" s="219" t="s">
        <v>2100</v>
      </c>
      <c r="D866" s="219" t="s">
        <v>273</v>
      </c>
      <c r="E866" s="220" t="s">
        <v>2101</v>
      </c>
      <c r="F866" s="221" t="s">
        <v>2102</v>
      </c>
      <c r="G866" s="222" t="s">
        <v>254</v>
      </c>
      <c r="H866" s="223">
        <v>15.074</v>
      </c>
      <c r="I866" s="224"/>
      <c r="J866" s="225">
        <f>ROUND(I866*H866,0)</f>
        <v>0</v>
      </c>
      <c r="K866" s="221" t="s">
        <v>169</v>
      </c>
      <c r="L866" s="226"/>
      <c r="M866" s="227" t="s">
        <v>23</v>
      </c>
      <c r="N866" s="228" t="s">
        <v>46</v>
      </c>
      <c r="O866" s="40"/>
      <c r="P866" s="200">
        <f>O866*H866</f>
        <v>0</v>
      </c>
      <c r="Q866" s="200">
        <v>1.0500000000000001E-2</v>
      </c>
      <c r="R866" s="200">
        <f>Q866*H866</f>
        <v>0.158277</v>
      </c>
      <c r="S866" s="200">
        <v>0</v>
      </c>
      <c r="T866" s="201">
        <f>S866*H866</f>
        <v>0</v>
      </c>
      <c r="AR866" s="22" t="s">
        <v>229</v>
      </c>
      <c r="AT866" s="22" t="s">
        <v>273</v>
      </c>
      <c r="AU866" s="22" t="s">
        <v>84</v>
      </c>
      <c r="AY866" s="22" t="s">
        <v>162</v>
      </c>
      <c r="BE866" s="202">
        <f>IF(N866="základní",J866,0)</f>
        <v>0</v>
      </c>
      <c r="BF866" s="202">
        <f>IF(N866="snížená",J866,0)</f>
        <v>0</v>
      </c>
      <c r="BG866" s="202">
        <f>IF(N866="zákl. přenesená",J866,0)</f>
        <v>0</v>
      </c>
      <c r="BH866" s="202">
        <f>IF(N866="sníž. přenesená",J866,0)</f>
        <v>0</v>
      </c>
      <c r="BI866" s="202">
        <f>IF(N866="nulová",J866,0)</f>
        <v>0</v>
      </c>
      <c r="BJ866" s="22" t="s">
        <v>10</v>
      </c>
      <c r="BK866" s="202">
        <f>ROUND(I866*H866,0)</f>
        <v>0</v>
      </c>
      <c r="BL866" s="22" t="s">
        <v>164</v>
      </c>
      <c r="BM866" s="22" t="s">
        <v>2103</v>
      </c>
    </row>
    <row r="867" spans="2:65" s="11" customFormat="1" ht="13.5">
      <c r="B867" s="203"/>
      <c r="C867" s="204"/>
      <c r="D867" s="205" t="s">
        <v>171</v>
      </c>
      <c r="E867" s="206" t="s">
        <v>2104</v>
      </c>
      <c r="F867" s="207" t="s">
        <v>2105</v>
      </c>
      <c r="G867" s="204"/>
      <c r="H867" s="208">
        <v>15.074</v>
      </c>
      <c r="I867" s="209"/>
      <c r="J867" s="204"/>
      <c r="K867" s="204"/>
      <c r="L867" s="210"/>
      <c r="M867" s="211"/>
      <c r="N867" s="212"/>
      <c r="O867" s="212"/>
      <c r="P867" s="212"/>
      <c r="Q867" s="212"/>
      <c r="R867" s="212"/>
      <c r="S867" s="212"/>
      <c r="T867" s="213"/>
      <c r="AT867" s="214" t="s">
        <v>171</v>
      </c>
      <c r="AU867" s="214" t="s">
        <v>84</v>
      </c>
      <c r="AV867" s="11" t="s">
        <v>84</v>
      </c>
      <c r="AW867" s="11" t="s">
        <v>37</v>
      </c>
      <c r="AX867" s="11" t="s">
        <v>75</v>
      </c>
      <c r="AY867" s="214" t="s">
        <v>162</v>
      </c>
    </row>
    <row r="868" spans="2:65" s="1" customFormat="1" ht="22.5" customHeight="1">
      <c r="B868" s="39"/>
      <c r="C868" s="191" t="s">
        <v>2106</v>
      </c>
      <c r="D868" s="191" t="s">
        <v>165</v>
      </c>
      <c r="E868" s="192" t="s">
        <v>2107</v>
      </c>
      <c r="F868" s="193" t="s">
        <v>2108</v>
      </c>
      <c r="G868" s="194" t="s">
        <v>254</v>
      </c>
      <c r="H868" s="195">
        <v>8.3610000000000007</v>
      </c>
      <c r="I868" s="196"/>
      <c r="J868" s="197">
        <f>ROUND(I868*H868,0)</f>
        <v>0</v>
      </c>
      <c r="K868" s="193" t="s">
        <v>169</v>
      </c>
      <c r="L868" s="59"/>
      <c r="M868" s="198" t="s">
        <v>23</v>
      </c>
      <c r="N868" s="199" t="s">
        <v>46</v>
      </c>
      <c r="O868" s="40"/>
      <c r="P868" s="200">
        <f>O868*H868</f>
        <v>0</v>
      </c>
      <c r="Q868" s="200">
        <v>1.1809999999999999E-2</v>
      </c>
      <c r="R868" s="200">
        <f>Q868*H868</f>
        <v>9.8743410000000004E-2</v>
      </c>
      <c r="S868" s="200">
        <v>0</v>
      </c>
      <c r="T868" s="201">
        <f>S868*H868</f>
        <v>0</v>
      </c>
      <c r="AR868" s="22" t="s">
        <v>164</v>
      </c>
      <c r="AT868" s="22" t="s">
        <v>165</v>
      </c>
      <c r="AU868" s="22" t="s">
        <v>84</v>
      </c>
      <c r="AY868" s="22" t="s">
        <v>162</v>
      </c>
      <c r="BE868" s="202">
        <f>IF(N868="základní",J868,0)</f>
        <v>0</v>
      </c>
      <c r="BF868" s="202">
        <f>IF(N868="snížená",J868,0)</f>
        <v>0</v>
      </c>
      <c r="BG868" s="202">
        <f>IF(N868="zákl. přenesená",J868,0)</f>
        <v>0</v>
      </c>
      <c r="BH868" s="202">
        <f>IF(N868="sníž. přenesená",J868,0)</f>
        <v>0</v>
      </c>
      <c r="BI868" s="202">
        <f>IF(N868="nulová",J868,0)</f>
        <v>0</v>
      </c>
      <c r="BJ868" s="22" t="s">
        <v>10</v>
      </c>
      <c r="BK868" s="202">
        <f>ROUND(I868*H868,0)</f>
        <v>0</v>
      </c>
      <c r="BL868" s="22" t="s">
        <v>164</v>
      </c>
      <c r="BM868" s="22" t="s">
        <v>2109</v>
      </c>
    </row>
    <row r="869" spans="2:65" s="11" customFormat="1" ht="13.5">
      <c r="B869" s="203"/>
      <c r="C869" s="204"/>
      <c r="D869" s="215" t="s">
        <v>171</v>
      </c>
      <c r="E869" s="216" t="s">
        <v>2110</v>
      </c>
      <c r="F869" s="217" t="s">
        <v>2111</v>
      </c>
      <c r="G869" s="204"/>
      <c r="H869" s="218">
        <v>5.76</v>
      </c>
      <c r="I869" s="209"/>
      <c r="J869" s="204"/>
      <c r="K869" s="204"/>
      <c r="L869" s="210"/>
      <c r="M869" s="211"/>
      <c r="N869" s="212"/>
      <c r="O869" s="212"/>
      <c r="P869" s="212"/>
      <c r="Q869" s="212"/>
      <c r="R869" s="212"/>
      <c r="S869" s="212"/>
      <c r="T869" s="213"/>
      <c r="AT869" s="214" t="s">
        <v>171</v>
      </c>
      <c r="AU869" s="214" t="s">
        <v>84</v>
      </c>
      <c r="AV869" s="11" t="s">
        <v>84</v>
      </c>
      <c r="AW869" s="11" t="s">
        <v>37</v>
      </c>
      <c r="AX869" s="11" t="s">
        <v>75</v>
      </c>
      <c r="AY869" s="214" t="s">
        <v>162</v>
      </c>
    </row>
    <row r="870" spans="2:65" s="11" customFormat="1" ht="13.5">
      <c r="B870" s="203"/>
      <c r="C870" s="204"/>
      <c r="D870" s="205" t="s">
        <v>171</v>
      </c>
      <c r="E870" s="206" t="s">
        <v>2112</v>
      </c>
      <c r="F870" s="207" t="s">
        <v>2113</v>
      </c>
      <c r="G870" s="204"/>
      <c r="H870" s="208">
        <v>2.601</v>
      </c>
      <c r="I870" s="209"/>
      <c r="J870" s="204"/>
      <c r="K870" s="204"/>
      <c r="L870" s="210"/>
      <c r="M870" s="211"/>
      <c r="N870" s="212"/>
      <c r="O870" s="212"/>
      <c r="P870" s="212"/>
      <c r="Q870" s="212"/>
      <c r="R870" s="212"/>
      <c r="S870" s="212"/>
      <c r="T870" s="213"/>
      <c r="AT870" s="214" t="s">
        <v>171</v>
      </c>
      <c r="AU870" s="214" t="s">
        <v>84</v>
      </c>
      <c r="AV870" s="11" t="s">
        <v>84</v>
      </c>
      <c r="AW870" s="11" t="s">
        <v>37</v>
      </c>
      <c r="AX870" s="11" t="s">
        <v>75</v>
      </c>
      <c r="AY870" s="214" t="s">
        <v>162</v>
      </c>
    </row>
    <row r="871" spans="2:65" s="1" customFormat="1" ht="22.5" customHeight="1">
      <c r="B871" s="39"/>
      <c r="C871" s="191" t="s">
        <v>2114</v>
      </c>
      <c r="D871" s="191" t="s">
        <v>165</v>
      </c>
      <c r="E871" s="192" t="s">
        <v>2115</v>
      </c>
      <c r="F871" s="193" t="s">
        <v>2116</v>
      </c>
      <c r="G871" s="194" t="s">
        <v>254</v>
      </c>
      <c r="H871" s="195">
        <v>1.278</v>
      </c>
      <c r="I871" s="196"/>
      <c r="J871" s="197">
        <f>ROUND(I871*H871,0)</f>
        <v>0</v>
      </c>
      <c r="K871" s="193" t="s">
        <v>169</v>
      </c>
      <c r="L871" s="59"/>
      <c r="M871" s="198" t="s">
        <v>23</v>
      </c>
      <c r="N871" s="199" t="s">
        <v>46</v>
      </c>
      <c r="O871" s="40"/>
      <c r="P871" s="200">
        <f>O871*H871</f>
        <v>0</v>
      </c>
      <c r="Q871" s="200">
        <v>1.5730000000000001E-2</v>
      </c>
      <c r="R871" s="200">
        <f>Q871*H871</f>
        <v>2.0102940000000003E-2</v>
      </c>
      <c r="S871" s="200">
        <v>0</v>
      </c>
      <c r="T871" s="201">
        <f>S871*H871</f>
        <v>0</v>
      </c>
      <c r="AR871" s="22" t="s">
        <v>164</v>
      </c>
      <c r="AT871" s="22" t="s">
        <v>165</v>
      </c>
      <c r="AU871" s="22" t="s">
        <v>84</v>
      </c>
      <c r="AY871" s="22" t="s">
        <v>162</v>
      </c>
      <c r="BE871" s="202">
        <f>IF(N871="základní",J871,0)</f>
        <v>0</v>
      </c>
      <c r="BF871" s="202">
        <f>IF(N871="snížená",J871,0)</f>
        <v>0</v>
      </c>
      <c r="BG871" s="202">
        <f>IF(N871="zákl. přenesená",J871,0)</f>
        <v>0</v>
      </c>
      <c r="BH871" s="202">
        <f>IF(N871="sníž. přenesená",J871,0)</f>
        <v>0</v>
      </c>
      <c r="BI871" s="202">
        <f>IF(N871="nulová",J871,0)</f>
        <v>0</v>
      </c>
      <c r="BJ871" s="22" t="s">
        <v>10</v>
      </c>
      <c r="BK871" s="202">
        <f>ROUND(I871*H871,0)</f>
        <v>0</v>
      </c>
      <c r="BL871" s="22" t="s">
        <v>164</v>
      </c>
      <c r="BM871" s="22" t="s">
        <v>2117</v>
      </c>
    </row>
    <row r="872" spans="2:65" s="11" customFormat="1" ht="13.5">
      <c r="B872" s="203"/>
      <c r="C872" s="204"/>
      <c r="D872" s="205" t="s">
        <v>171</v>
      </c>
      <c r="E872" s="206" t="s">
        <v>2118</v>
      </c>
      <c r="F872" s="207" t="s">
        <v>2119</v>
      </c>
      <c r="G872" s="204"/>
      <c r="H872" s="208">
        <v>1.278</v>
      </c>
      <c r="I872" s="209"/>
      <c r="J872" s="204"/>
      <c r="K872" s="204"/>
      <c r="L872" s="210"/>
      <c r="M872" s="211"/>
      <c r="N872" s="212"/>
      <c r="O872" s="212"/>
      <c r="P872" s="212"/>
      <c r="Q872" s="212"/>
      <c r="R872" s="212"/>
      <c r="S872" s="212"/>
      <c r="T872" s="213"/>
      <c r="AT872" s="214" t="s">
        <v>171</v>
      </c>
      <c r="AU872" s="214" t="s">
        <v>84</v>
      </c>
      <c r="AV872" s="11" t="s">
        <v>84</v>
      </c>
      <c r="AW872" s="11" t="s">
        <v>37</v>
      </c>
      <c r="AX872" s="11" t="s">
        <v>75</v>
      </c>
      <c r="AY872" s="214" t="s">
        <v>162</v>
      </c>
    </row>
    <row r="873" spans="2:65" s="1" customFormat="1" ht="22.5" customHeight="1">
      <c r="B873" s="39"/>
      <c r="C873" s="191" t="s">
        <v>2120</v>
      </c>
      <c r="D873" s="191" t="s">
        <v>165</v>
      </c>
      <c r="E873" s="192" t="s">
        <v>2121</v>
      </c>
      <c r="F873" s="193" t="s">
        <v>2122</v>
      </c>
      <c r="G873" s="194" t="s">
        <v>254</v>
      </c>
      <c r="H873" s="195">
        <v>2.601</v>
      </c>
      <c r="I873" s="196"/>
      <c r="J873" s="197">
        <f>ROUND(I873*H873,0)</f>
        <v>0</v>
      </c>
      <c r="K873" s="193" t="s">
        <v>169</v>
      </c>
      <c r="L873" s="59"/>
      <c r="M873" s="198" t="s">
        <v>23</v>
      </c>
      <c r="N873" s="199" t="s">
        <v>46</v>
      </c>
      <c r="O873" s="40"/>
      <c r="P873" s="200">
        <f>O873*H873</f>
        <v>0</v>
      </c>
      <c r="Q873" s="200">
        <v>0</v>
      </c>
      <c r="R873" s="200">
        <f>Q873*H873</f>
        <v>0</v>
      </c>
      <c r="S873" s="200">
        <v>0</v>
      </c>
      <c r="T873" s="201">
        <f>S873*H873</f>
        <v>0</v>
      </c>
      <c r="AR873" s="22" t="s">
        <v>164</v>
      </c>
      <c r="AT873" s="22" t="s">
        <v>165</v>
      </c>
      <c r="AU873" s="22" t="s">
        <v>84</v>
      </c>
      <c r="AY873" s="22" t="s">
        <v>162</v>
      </c>
      <c r="BE873" s="202">
        <f>IF(N873="základní",J873,0)</f>
        <v>0</v>
      </c>
      <c r="BF873" s="202">
        <f>IF(N873="snížená",J873,0)</f>
        <v>0</v>
      </c>
      <c r="BG873" s="202">
        <f>IF(N873="zákl. přenesená",J873,0)</f>
        <v>0</v>
      </c>
      <c r="BH873" s="202">
        <f>IF(N873="sníž. přenesená",J873,0)</f>
        <v>0</v>
      </c>
      <c r="BI873" s="202">
        <f>IF(N873="nulová",J873,0)</f>
        <v>0</v>
      </c>
      <c r="BJ873" s="22" t="s">
        <v>10</v>
      </c>
      <c r="BK873" s="202">
        <f>ROUND(I873*H873,0)</f>
        <v>0</v>
      </c>
      <c r="BL873" s="22" t="s">
        <v>164</v>
      </c>
      <c r="BM873" s="22" t="s">
        <v>2123</v>
      </c>
    </row>
    <row r="874" spans="2:65" s="1" customFormat="1" ht="22.5" customHeight="1">
      <c r="B874" s="39"/>
      <c r="C874" s="191" t="s">
        <v>2124</v>
      </c>
      <c r="D874" s="191" t="s">
        <v>165</v>
      </c>
      <c r="E874" s="192" t="s">
        <v>2125</v>
      </c>
      <c r="F874" s="193" t="s">
        <v>2126</v>
      </c>
      <c r="G874" s="194" t="s">
        <v>254</v>
      </c>
      <c r="H874" s="195">
        <v>645.13</v>
      </c>
      <c r="I874" s="196"/>
      <c r="J874" s="197">
        <f>ROUND(I874*H874,0)</f>
        <v>0</v>
      </c>
      <c r="K874" s="193" t="s">
        <v>169</v>
      </c>
      <c r="L874" s="59"/>
      <c r="M874" s="198" t="s">
        <v>23</v>
      </c>
      <c r="N874" s="199" t="s">
        <v>46</v>
      </c>
      <c r="O874" s="40"/>
      <c r="P874" s="200">
        <f>O874*H874</f>
        <v>0</v>
      </c>
      <c r="Q874" s="200">
        <v>1.6809999999999999E-2</v>
      </c>
      <c r="R874" s="200">
        <f>Q874*H874</f>
        <v>10.844635299999998</v>
      </c>
      <c r="S874" s="200">
        <v>0</v>
      </c>
      <c r="T874" s="201">
        <f>S874*H874</f>
        <v>0</v>
      </c>
      <c r="AR874" s="22" t="s">
        <v>164</v>
      </c>
      <c r="AT874" s="22" t="s">
        <v>165</v>
      </c>
      <c r="AU874" s="22" t="s">
        <v>84</v>
      </c>
      <c r="AY874" s="22" t="s">
        <v>162</v>
      </c>
      <c r="BE874" s="202">
        <f>IF(N874="základní",J874,0)</f>
        <v>0</v>
      </c>
      <c r="BF874" s="202">
        <f>IF(N874="snížená",J874,0)</f>
        <v>0</v>
      </c>
      <c r="BG874" s="202">
        <f>IF(N874="zákl. přenesená",J874,0)</f>
        <v>0</v>
      </c>
      <c r="BH874" s="202">
        <f>IF(N874="sníž. přenesená",J874,0)</f>
        <v>0</v>
      </c>
      <c r="BI874" s="202">
        <f>IF(N874="nulová",J874,0)</f>
        <v>0</v>
      </c>
      <c r="BJ874" s="22" t="s">
        <v>10</v>
      </c>
      <c r="BK874" s="202">
        <f>ROUND(I874*H874,0)</f>
        <v>0</v>
      </c>
      <c r="BL874" s="22" t="s">
        <v>164</v>
      </c>
      <c r="BM874" s="22" t="s">
        <v>2127</v>
      </c>
    </row>
    <row r="875" spans="2:65" s="11" customFormat="1" ht="13.5">
      <c r="B875" s="203"/>
      <c r="C875" s="204"/>
      <c r="D875" s="215" t="s">
        <v>171</v>
      </c>
      <c r="E875" s="216" t="s">
        <v>2128</v>
      </c>
      <c r="F875" s="217" t="s">
        <v>2129</v>
      </c>
      <c r="G875" s="204"/>
      <c r="H875" s="218">
        <v>140.57</v>
      </c>
      <c r="I875" s="209"/>
      <c r="J875" s="204"/>
      <c r="K875" s="204"/>
      <c r="L875" s="210"/>
      <c r="M875" s="211"/>
      <c r="N875" s="212"/>
      <c r="O875" s="212"/>
      <c r="P875" s="212"/>
      <c r="Q875" s="212"/>
      <c r="R875" s="212"/>
      <c r="S875" s="212"/>
      <c r="T875" s="213"/>
      <c r="AT875" s="214" t="s">
        <v>171</v>
      </c>
      <c r="AU875" s="214" t="s">
        <v>84</v>
      </c>
      <c r="AV875" s="11" t="s">
        <v>84</v>
      </c>
      <c r="AW875" s="11" t="s">
        <v>37</v>
      </c>
      <c r="AX875" s="11" t="s">
        <v>75</v>
      </c>
      <c r="AY875" s="214" t="s">
        <v>162</v>
      </c>
    </row>
    <row r="876" spans="2:65" s="11" customFormat="1" ht="40.5">
      <c r="B876" s="203"/>
      <c r="C876" s="204"/>
      <c r="D876" s="215" t="s">
        <v>171</v>
      </c>
      <c r="E876" s="216" t="s">
        <v>2130</v>
      </c>
      <c r="F876" s="217" t="s">
        <v>2131</v>
      </c>
      <c r="G876" s="204"/>
      <c r="H876" s="218">
        <v>488.36</v>
      </c>
      <c r="I876" s="209"/>
      <c r="J876" s="204"/>
      <c r="K876" s="204"/>
      <c r="L876" s="210"/>
      <c r="M876" s="211"/>
      <c r="N876" s="212"/>
      <c r="O876" s="212"/>
      <c r="P876" s="212"/>
      <c r="Q876" s="212"/>
      <c r="R876" s="212"/>
      <c r="S876" s="212"/>
      <c r="T876" s="213"/>
      <c r="AT876" s="214" t="s">
        <v>171</v>
      </c>
      <c r="AU876" s="214" t="s">
        <v>84</v>
      </c>
      <c r="AV876" s="11" t="s">
        <v>84</v>
      </c>
      <c r="AW876" s="11" t="s">
        <v>37</v>
      </c>
      <c r="AX876" s="11" t="s">
        <v>75</v>
      </c>
      <c r="AY876" s="214" t="s">
        <v>162</v>
      </c>
    </row>
    <row r="877" spans="2:65" s="11" customFormat="1" ht="13.5">
      <c r="B877" s="203"/>
      <c r="C877" s="204"/>
      <c r="D877" s="205" t="s">
        <v>171</v>
      </c>
      <c r="E877" s="206" t="s">
        <v>2132</v>
      </c>
      <c r="F877" s="207" t="s">
        <v>2133</v>
      </c>
      <c r="G877" s="204"/>
      <c r="H877" s="208">
        <v>16.2</v>
      </c>
      <c r="I877" s="209"/>
      <c r="J877" s="204"/>
      <c r="K877" s="204"/>
      <c r="L877" s="210"/>
      <c r="M877" s="211"/>
      <c r="N877" s="212"/>
      <c r="O877" s="212"/>
      <c r="P877" s="212"/>
      <c r="Q877" s="212"/>
      <c r="R877" s="212"/>
      <c r="S877" s="212"/>
      <c r="T877" s="213"/>
      <c r="AT877" s="214" t="s">
        <v>171</v>
      </c>
      <c r="AU877" s="214" t="s">
        <v>84</v>
      </c>
      <c r="AV877" s="11" t="s">
        <v>84</v>
      </c>
      <c r="AW877" s="11" t="s">
        <v>37</v>
      </c>
      <c r="AX877" s="11" t="s">
        <v>75</v>
      </c>
      <c r="AY877" s="214" t="s">
        <v>162</v>
      </c>
    </row>
    <row r="878" spans="2:65" s="1" customFormat="1" ht="22.5" customHeight="1">
      <c r="B878" s="39"/>
      <c r="C878" s="191" t="s">
        <v>2134</v>
      </c>
      <c r="D878" s="191" t="s">
        <v>165</v>
      </c>
      <c r="E878" s="192" t="s">
        <v>2135</v>
      </c>
      <c r="F878" s="193" t="s">
        <v>2136</v>
      </c>
      <c r="G878" s="194" t="s">
        <v>254</v>
      </c>
      <c r="H878" s="195">
        <v>603.73</v>
      </c>
      <c r="I878" s="196"/>
      <c r="J878" s="197">
        <f>ROUND(I878*H878,0)</f>
        <v>0</v>
      </c>
      <c r="K878" s="193" t="s">
        <v>169</v>
      </c>
      <c r="L878" s="59"/>
      <c r="M878" s="198" t="s">
        <v>23</v>
      </c>
      <c r="N878" s="199" t="s">
        <v>46</v>
      </c>
      <c r="O878" s="40"/>
      <c r="P878" s="200">
        <f>O878*H878</f>
        <v>0</v>
      </c>
      <c r="Q878" s="200">
        <v>3.1029999999999999E-2</v>
      </c>
      <c r="R878" s="200">
        <f>Q878*H878</f>
        <v>18.733741899999998</v>
      </c>
      <c r="S878" s="200">
        <v>0</v>
      </c>
      <c r="T878" s="201">
        <f>S878*H878</f>
        <v>0</v>
      </c>
      <c r="AR878" s="22" t="s">
        <v>164</v>
      </c>
      <c r="AT878" s="22" t="s">
        <v>165</v>
      </c>
      <c r="AU878" s="22" t="s">
        <v>84</v>
      </c>
      <c r="AY878" s="22" t="s">
        <v>162</v>
      </c>
      <c r="BE878" s="202">
        <f>IF(N878="základní",J878,0)</f>
        <v>0</v>
      </c>
      <c r="BF878" s="202">
        <f>IF(N878="snížená",J878,0)</f>
        <v>0</v>
      </c>
      <c r="BG878" s="202">
        <f>IF(N878="zákl. přenesená",J878,0)</f>
        <v>0</v>
      </c>
      <c r="BH878" s="202">
        <f>IF(N878="sníž. přenesená",J878,0)</f>
        <v>0</v>
      </c>
      <c r="BI878" s="202">
        <f>IF(N878="nulová",J878,0)</f>
        <v>0</v>
      </c>
      <c r="BJ878" s="22" t="s">
        <v>10</v>
      </c>
      <c r="BK878" s="202">
        <f>ROUND(I878*H878,0)</f>
        <v>0</v>
      </c>
      <c r="BL878" s="22" t="s">
        <v>164</v>
      </c>
      <c r="BM878" s="22" t="s">
        <v>2137</v>
      </c>
    </row>
    <row r="879" spans="2:65" s="11" customFormat="1" ht="13.5">
      <c r="B879" s="203"/>
      <c r="C879" s="204"/>
      <c r="D879" s="215" t="s">
        <v>171</v>
      </c>
      <c r="E879" s="216" t="s">
        <v>2138</v>
      </c>
      <c r="F879" s="217" t="s">
        <v>2139</v>
      </c>
      <c r="G879" s="204"/>
      <c r="H879" s="218">
        <v>117.77</v>
      </c>
      <c r="I879" s="209"/>
      <c r="J879" s="204"/>
      <c r="K879" s="204"/>
      <c r="L879" s="210"/>
      <c r="M879" s="211"/>
      <c r="N879" s="212"/>
      <c r="O879" s="212"/>
      <c r="P879" s="212"/>
      <c r="Q879" s="212"/>
      <c r="R879" s="212"/>
      <c r="S879" s="212"/>
      <c r="T879" s="213"/>
      <c r="AT879" s="214" t="s">
        <v>171</v>
      </c>
      <c r="AU879" s="214" t="s">
        <v>84</v>
      </c>
      <c r="AV879" s="11" t="s">
        <v>84</v>
      </c>
      <c r="AW879" s="11" t="s">
        <v>37</v>
      </c>
      <c r="AX879" s="11" t="s">
        <v>75</v>
      </c>
      <c r="AY879" s="214" t="s">
        <v>162</v>
      </c>
    </row>
    <row r="880" spans="2:65" s="11" customFormat="1" ht="40.5">
      <c r="B880" s="203"/>
      <c r="C880" s="204"/>
      <c r="D880" s="205" t="s">
        <v>171</v>
      </c>
      <c r="E880" s="206" t="s">
        <v>2140</v>
      </c>
      <c r="F880" s="207" t="s">
        <v>1411</v>
      </c>
      <c r="G880" s="204"/>
      <c r="H880" s="208">
        <v>485.96</v>
      </c>
      <c r="I880" s="209"/>
      <c r="J880" s="204"/>
      <c r="K880" s="204"/>
      <c r="L880" s="210"/>
      <c r="M880" s="211"/>
      <c r="N880" s="212"/>
      <c r="O880" s="212"/>
      <c r="P880" s="212"/>
      <c r="Q880" s="212"/>
      <c r="R880" s="212"/>
      <c r="S880" s="212"/>
      <c r="T880" s="213"/>
      <c r="AT880" s="214" t="s">
        <v>171</v>
      </c>
      <c r="AU880" s="214" t="s">
        <v>84</v>
      </c>
      <c r="AV880" s="11" t="s">
        <v>84</v>
      </c>
      <c r="AW880" s="11" t="s">
        <v>37</v>
      </c>
      <c r="AX880" s="11" t="s">
        <v>75</v>
      </c>
      <c r="AY880" s="214" t="s">
        <v>162</v>
      </c>
    </row>
    <row r="881" spans="2:65" s="1" customFormat="1" ht="22.5" customHeight="1">
      <c r="B881" s="39"/>
      <c r="C881" s="191" t="s">
        <v>2141</v>
      </c>
      <c r="D881" s="191" t="s">
        <v>165</v>
      </c>
      <c r="E881" s="192" t="s">
        <v>2142</v>
      </c>
      <c r="F881" s="193" t="s">
        <v>2143</v>
      </c>
      <c r="G881" s="194" t="s">
        <v>241</v>
      </c>
      <c r="H881" s="195">
        <v>34.578000000000003</v>
      </c>
      <c r="I881" s="196"/>
      <c r="J881" s="197">
        <f>ROUND(I881*H881,0)</f>
        <v>0</v>
      </c>
      <c r="K881" s="193" t="s">
        <v>169</v>
      </c>
      <c r="L881" s="59"/>
      <c r="M881" s="198" t="s">
        <v>23</v>
      </c>
      <c r="N881" s="199" t="s">
        <v>46</v>
      </c>
      <c r="O881" s="40"/>
      <c r="P881" s="200">
        <f>O881*H881</f>
        <v>0</v>
      </c>
      <c r="Q881" s="200">
        <v>0</v>
      </c>
      <c r="R881" s="200">
        <f>Q881*H881</f>
        <v>0</v>
      </c>
      <c r="S881" s="200">
        <v>0</v>
      </c>
      <c r="T881" s="201">
        <f>S881*H881</f>
        <v>0</v>
      </c>
      <c r="AR881" s="22" t="s">
        <v>164</v>
      </c>
      <c r="AT881" s="22" t="s">
        <v>165</v>
      </c>
      <c r="AU881" s="22" t="s">
        <v>84</v>
      </c>
      <c r="AY881" s="22" t="s">
        <v>162</v>
      </c>
      <c r="BE881" s="202">
        <f>IF(N881="základní",J881,0)</f>
        <v>0</v>
      </c>
      <c r="BF881" s="202">
        <f>IF(N881="snížená",J881,0)</f>
        <v>0</v>
      </c>
      <c r="BG881" s="202">
        <f>IF(N881="zákl. přenesená",J881,0)</f>
        <v>0</v>
      </c>
      <c r="BH881" s="202">
        <f>IF(N881="sníž. přenesená",J881,0)</f>
        <v>0</v>
      </c>
      <c r="BI881" s="202">
        <f>IF(N881="nulová",J881,0)</f>
        <v>0</v>
      </c>
      <c r="BJ881" s="22" t="s">
        <v>10</v>
      </c>
      <c r="BK881" s="202">
        <f>ROUND(I881*H881,0)</f>
        <v>0</v>
      </c>
      <c r="BL881" s="22" t="s">
        <v>164</v>
      </c>
      <c r="BM881" s="22" t="s">
        <v>2144</v>
      </c>
    </row>
    <row r="882" spans="2:65" s="10" customFormat="1" ht="29.85" customHeight="1">
      <c r="B882" s="174"/>
      <c r="C882" s="175"/>
      <c r="D882" s="188" t="s">
        <v>74</v>
      </c>
      <c r="E882" s="189" t="s">
        <v>2145</v>
      </c>
      <c r="F882" s="189" t="s">
        <v>2146</v>
      </c>
      <c r="G882" s="175"/>
      <c r="H882" s="175"/>
      <c r="I882" s="178"/>
      <c r="J882" s="190">
        <f>BK882</f>
        <v>0</v>
      </c>
      <c r="K882" s="175"/>
      <c r="L882" s="180"/>
      <c r="M882" s="181"/>
      <c r="N882" s="182"/>
      <c r="O882" s="182"/>
      <c r="P882" s="183">
        <f>SUM(P883:P916)</f>
        <v>0</v>
      </c>
      <c r="Q882" s="182"/>
      <c r="R882" s="183">
        <f>SUM(R883:R916)</f>
        <v>0.67222499999999985</v>
      </c>
      <c r="S882" s="182"/>
      <c r="T882" s="184">
        <f>SUM(T883:T916)</f>
        <v>0.88634849999999998</v>
      </c>
      <c r="AR882" s="185" t="s">
        <v>164</v>
      </c>
      <c r="AT882" s="186" t="s">
        <v>74</v>
      </c>
      <c r="AU882" s="186" t="s">
        <v>10</v>
      </c>
      <c r="AY882" s="185" t="s">
        <v>162</v>
      </c>
      <c r="BK882" s="187">
        <f>SUM(BK883:BK916)</f>
        <v>0</v>
      </c>
    </row>
    <row r="883" spans="2:65" s="1" customFormat="1" ht="22.5" customHeight="1">
      <c r="B883" s="39"/>
      <c r="C883" s="191" t="s">
        <v>2147</v>
      </c>
      <c r="D883" s="191" t="s">
        <v>165</v>
      </c>
      <c r="E883" s="192" t="s">
        <v>2148</v>
      </c>
      <c r="F883" s="193" t="s">
        <v>2149</v>
      </c>
      <c r="G883" s="194" t="s">
        <v>596</v>
      </c>
      <c r="H883" s="195">
        <v>113.6</v>
      </c>
      <c r="I883" s="196"/>
      <c r="J883" s="197">
        <f>ROUND(I883*H883,0)</f>
        <v>0</v>
      </c>
      <c r="K883" s="193" t="s">
        <v>169</v>
      </c>
      <c r="L883" s="59"/>
      <c r="M883" s="198" t="s">
        <v>23</v>
      </c>
      <c r="N883" s="199" t="s">
        <v>46</v>
      </c>
      <c r="O883" s="40"/>
      <c r="P883" s="200">
        <f>O883*H883</f>
        <v>0</v>
      </c>
      <c r="Q883" s="200">
        <v>0</v>
      </c>
      <c r="R883" s="200">
        <f>Q883*H883</f>
        <v>0</v>
      </c>
      <c r="S883" s="200">
        <v>1.7600000000000001E-3</v>
      </c>
      <c r="T883" s="201">
        <f>S883*H883</f>
        <v>0.199936</v>
      </c>
      <c r="AR883" s="22" t="s">
        <v>164</v>
      </c>
      <c r="AT883" s="22" t="s">
        <v>165</v>
      </c>
      <c r="AU883" s="22" t="s">
        <v>84</v>
      </c>
      <c r="AY883" s="22" t="s">
        <v>162</v>
      </c>
      <c r="BE883" s="202">
        <f>IF(N883="základní",J883,0)</f>
        <v>0</v>
      </c>
      <c r="BF883" s="202">
        <f>IF(N883="snížená",J883,0)</f>
        <v>0</v>
      </c>
      <c r="BG883" s="202">
        <f>IF(N883="zákl. přenesená",J883,0)</f>
        <v>0</v>
      </c>
      <c r="BH883" s="202">
        <f>IF(N883="sníž. přenesená",J883,0)</f>
        <v>0</v>
      </c>
      <c r="BI883" s="202">
        <f>IF(N883="nulová",J883,0)</f>
        <v>0</v>
      </c>
      <c r="BJ883" s="22" t="s">
        <v>10</v>
      </c>
      <c r="BK883" s="202">
        <f>ROUND(I883*H883,0)</f>
        <v>0</v>
      </c>
      <c r="BL883" s="22" t="s">
        <v>164</v>
      </c>
      <c r="BM883" s="22" t="s">
        <v>2150</v>
      </c>
    </row>
    <row r="884" spans="2:65" s="11" customFormat="1" ht="13.5">
      <c r="B884" s="203"/>
      <c r="C884" s="204"/>
      <c r="D884" s="205" t="s">
        <v>171</v>
      </c>
      <c r="E884" s="206" t="s">
        <v>2151</v>
      </c>
      <c r="F884" s="207" t="s">
        <v>2152</v>
      </c>
      <c r="G884" s="204"/>
      <c r="H884" s="208">
        <v>113.6</v>
      </c>
      <c r="I884" s="209"/>
      <c r="J884" s="204"/>
      <c r="K884" s="204"/>
      <c r="L884" s="210"/>
      <c r="M884" s="211"/>
      <c r="N884" s="212"/>
      <c r="O884" s="212"/>
      <c r="P884" s="212"/>
      <c r="Q884" s="212"/>
      <c r="R884" s="212"/>
      <c r="S884" s="212"/>
      <c r="T884" s="213"/>
      <c r="AT884" s="214" t="s">
        <v>171</v>
      </c>
      <c r="AU884" s="214" t="s">
        <v>84</v>
      </c>
      <c r="AV884" s="11" t="s">
        <v>84</v>
      </c>
      <c r="AW884" s="11" t="s">
        <v>37</v>
      </c>
      <c r="AX884" s="11" t="s">
        <v>75</v>
      </c>
      <c r="AY884" s="214" t="s">
        <v>162</v>
      </c>
    </row>
    <row r="885" spans="2:65" s="1" customFormat="1" ht="22.5" customHeight="1">
      <c r="B885" s="39"/>
      <c r="C885" s="191" t="s">
        <v>2153</v>
      </c>
      <c r="D885" s="191" t="s">
        <v>165</v>
      </c>
      <c r="E885" s="192" t="s">
        <v>2154</v>
      </c>
      <c r="F885" s="193" t="s">
        <v>2155</v>
      </c>
      <c r="G885" s="194" t="s">
        <v>596</v>
      </c>
      <c r="H885" s="195">
        <v>95.6</v>
      </c>
      <c r="I885" s="196"/>
      <c r="J885" s="197">
        <f>ROUND(I885*H885,0)</f>
        <v>0</v>
      </c>
      <c r="K885" s="193" t="s">
        <v>169</v>
      </c>
      <c r="L885" s="59"/>
      <c r="M885" s="198" t="s">
        <v>23</v>
      </c>
      <c r="N885" s="199" t="s">
        <v>46</v>
      </c>
      <c r="O885" s="40"/>
      <c r="P885" s="200">
        <f>O885*H885</f>
        <v>0</v>
      </c>
      <c r="Q885" s="200">
        <v>0</v>
      </c>
      <c r="R885" s="200">
        <f>Q885*H885</f>
        <v>0</v>
      </c>
      <c r="S885" s="200">
        <v>1.7700000000000001E-3</v>
      </c>
      <c r="T885" s="201">
        <f>S885*H885</f>
        <v>0.169212</v>
      </c>
      <c r="AR885" s="22" t="s">
        <v>164</v>
      </c>
      <c r="AT885" s="22" t="s">
        <v>165</v>
      </c>
      <c r="AU885" s="22" t="s">
        <v>84</v>
      </c>
      <c r="AY885" s="22" t="s">
        <v>162</v>
      </c>
      <c r="BE885" s="202">
        <f>IF(N885="základní",J885,0)</f>
        <v>0</v>
      </c>
      <c r="BF885" s="202">
        <f>IF(N885="snížená",J885,0)</f>
        <v>0</v>
      </c>
      <c r="BG885" s="202">
        <f>IF(N885="zákl. přenesená",J885,0)</f>
        <v>0</v>
      </c>
      <c r="BH885" s="202">
        <f>IF(N885="sníž. přenesená",J885,0)</f>
        <v>0</v>
      </c>
      <c r="BI885" s="202">
        <f>IF(N885="nulová",J885,0)</f>
        <v>0</v>
      </c>
      <c r="BJ885" s="22" t="s">
        <v>10</v>
      </c>
      <c r="BK885" s="202">
        <f>ROUND(I885*H885,0)</f>
        <v>0</v>
      </c>
      <c r="BL885" s="22" t="s">
        <v>164</v>
      </c>
      <c r="BM885" s="22" t="s">
        <v>2156</v>
      </c>
    </row>
    <row r="886" spans="2:65" s="11" customFormat="1" ht="13.5">
      <c r="B886" s="203"/>
      <c r="C886" s="204"/>
      <c r="D886" s="215" t="s">
        <v>171</v>
      </c>
      <c r="E886" s="216" t="s">
        <v>2157</v>
      </c>
      <c r="F886" s="217" t="s">
        <v>2158</v>
      </c>
      <c r="G886" s="204"/>
      <c r="H886" s="218">
        <v>36.799999999999997</v>
      </c>
      <c r="I886" s="209"/>
      <c r="J886" s="204"/>
      <c r="K886" s="204"/>
      <c r="L886" s="210"/>
      <c r="M886" s="211"/>
      <c r="N886" s="212"/>
      <c r="O886" s="212"/>
      <c r="P886" s="212"/>
      <c r="Q886" s="212"/>
      <c r="R886" s="212"/>
      <c r="S886" s="212"/>
      <c r="T886" s="213"/>
      <c r="AT886" s="214" t="s">
        <v>171</v>
      </c>
      <c r="AU886" s="214" t="s">
        <v>84</v>
      </c>
      <c r="AV886" s="11" t="s">
        <v>84</v>
      </c>
      <c r="AW886" s="11" t="s">
        <v>37</v>
      </c>
      <c r="AX886" s="11" t="s">
        <v>75</v>
      </c>
      <c r="AY886" s="214" t="s">
        <v>162</v>
      </c>
    </row>
    <row r="887" spans="2:65" s="11" customFormat="1" ht="13.5">
      <c r="B887" s="203"/>
      <c r="C887" s="204"/>
      <c r="D887" s="215" t="s">
        <v>171</v>
      </c>
      <c r="E887" s="216" t="s">
        <v>2159</v>
      </c>
      <c r="F887" s="217" t="s">
        <v>2160</v>
      </c>
      <c r="G887" s="204"/>
      <c r="H887" s="218">
        <v>34.6</v>
      </c>
      <c r="I887" s="209"/>
      <c r="J887" s="204"/>
      <c r="K887" s="204"/>
      <c r="L887" s="210"/>
      <c r="M887" s="211"/>
      <c r="N887" s="212"/>
      <c r="O887" s="212"/>
      <c r="P887" s="212"/>
      <c r="Q887" s="212"/>
      <c r="R887" s="212"/>
      <c r="S887" s="212"/>
      <c r="T887" s="213"/>
      <c r="AT887" s="214" t="s">
        <v>171</v>
      </c>
      <c r="AU887" s="214" t="s">
        <v>84</v>
      </c>
      <c r="AV887" s="11" t="s">
        <v>84</v>
      </c>
      <c r="AW887" s="11" t="s">
        <v>37</v>
      </c>
      <c r="AX887" s="11" t="s">
        <v>75</v>
      </c>
      <c r="AY887" s="214" t="s">
        <v>162</v>
      </c>
    </row>
    <row r="888" spans="2:65" s="11" customFormat="1" ht="13.5">
      <c r="B888" s="203"/>
      <c r="C888" s="204"/>
      <c r="D888" s="205" t="s">
        <v>171</v>
      </c>
      <c r="E888" s="206" t="s">
        <v>2161</v>
      </c>
      <c r="F888" s="207" t="s">
        <v>2162</v>
      </c>
      <c r="G888" s="204"/>
      <c r="H888" s="208">
        <v>24.2</v>
      </c>
      <c r="I888" s="209"/>
      <c r="J888" s="204"/>
      <c r="K888" s="204"/>
      <c r="L888" s="210"/>
      <c r="M888" s="211"/>
      <c r="N888" s="212"/>
      <c r="O888" s="212"/>
      <c r="P888" s="212"/>
      <c r="Q888" s="212"/>
      <c r="R888" s="212"/>
      <c r="S888" s="212"/>
      <c r="T888" s="213"/>
      <c r="AT888" s="214" t="s">
        <v>171</v>
      </c>
      <c r="AU888" s="214" t="s">
        <v>84</v>
      </c>
      <c r="AV888" s="11" t="s">
        <v>84</v>
      </c>
      <c r="AW888" s="11" t="s">
        <v>37</v>
      </c>
      <c r="AX888" s="11" t="s">
        <v>75</v>
      </c>
      <c r="AY888" s="214" t="s">
        <v>162</v>
      </c>
    </row>
    <row r="889" spans="2:65" s="1" customFormat="1" ht="22.5" customHeight="1">
      <c r="B889" s="39"/>
      <c r="C889" s="191" t="s">
        <v>2163</v>
      </c>
      <c r="D889" s="191" t="s">
        <v>165</v>
      </c>
      <c r="E889" s="192" t="s">
        <v>2164</v>
      </c>
      <c r="F889" s="193" t="s">
        <v>2165</v>
      </c>
      <c r="G889" s="194" t="s">
        <v>596</v>
      </c>
      <c r="H889" s="195">
        <v>48</v>
      </c>
      <c r="I889" s="196"/>
      <c r="J889" s="197">
        <f>ROUND(I889*H889,0)</f>
        <v>0</v>
      </c>
      <c r="K889" s="193" t="s">
        <v>169</v>
      </c>
      <c r="L889" s="59"/>
      <c r="M889" s="198" t="s">
        <v>23</v>
      </c>
      <c r="N889" s="199" t="s">
        <v>46</v>
      </c>
      <c r="O889" s="40"/>
      <c r="P889" s="200">
        <f>O889*H889</f>
        <v>0</v>
      </c>
      <c r="Q889" s="200">
        <v>0</v>
      </c>
      <c r="R889" s="200">
        <f>Q889*H889</f>
        <v>0</v>
      </c>
      <c r="S889" s="200">
        <v>1.91E-3</v>
      </c>
      <c r="T889" s="201">
        <f>S889*H889</f>
        <v>9.1679999999999998E-2</v>
      </c>
      <c r="AR889" s="22" t="s">
        <v>164</v>
      </c>
      <c r="AT889" s="22" t="s">
        <v>165</v>
      </c>
      <c r="AU889" s="22" t="s">
        <v>84</v>
      </c>
      <c r="AY889" s="22" t="s">
        <v>162</v>
      </c>
      <c r="BE889" s="202">
        <f>IF(N889="základní",J889,0)</f>
        <v>0</v>
      </c>
      <c r="BF889" s="202">
        <f>IF(N889="snížená",J889,0)</f>
        <v>0</v>
      </c>
      <c r="BG889" s="202">
        <f>IF(N889="zákl. přenesená",J889,0)</f>
        <v>0</v>
      </c>
      <c r="BH889" s="202">
        <f>IF(N889="sníž. přenesená",J889,0)</f>
        <v>0</v>
      </c>
      <c r="BI889" s="202">
        <f>IF(N889="nulová",J889,0)</f>
        <v>0</v>
      </c>
      <c r="BJ889" s="22" t="s">
        <v>10</v>
      </c>
      <c r="BK889" s="202">
        <f>ROUND(I889*H889,0)</f>
        <v>0</v>
      </c>
      <c r="BL889" s="22" t="s">
        <v>164</v>
      </c>
      <c r="BM889" s="22" t="s">
        <v>2166</v>
      </c>
    </row>
    <row r="890" spans="2:65" s="11" customFormat="1" ht="13.5">
      <c r="B890" s="203"/>
      <c r="C890" s="204"/>
      <c r="D890" s="215" t="s">
        <v>171</v>
      </c>
      <c r="E890" s="216" t="s">
        <v>2167</v>
      </c>
      <c r="F890" s="217" t="s">
        <v>2168</v>
      </c>
      <c r="G890" s="204"/>
      <c r="H890" s="218">
        <v>21.6</v>
      </c>
      <c r="I890" s="209"/>
      <c r="J890" s="204"/>
      <c r="K890" s="204"/>
      <c r="L890" s="210"/>
      <c r="M890" s="211"/>
      <c r="N890" s="212"/>
      <c r="O890" s="212"/>
      <c r="P890" s="212"/>
      <c r="Q890" s="212"/>
      <c r="R890" s="212"/>
      <c r="S890" s="212"/>
      <c r="T890" s="213"/>
      <c r="AT890" s="214" t="s">
        <v>171</v>
      </c>
      <c r="AU890" s="214" t="s">
        <v>84</v>
      </c>
      <c r="AV890" s="11" t="s">
        <v>84</v>
      </c>
      <c r="AW890" s="11" t="s">
        <v>37</v>
      </c>
      <c r="AX890" s="11" t="s">
        <v>75</v>
      </c>
      <c r="AY890" s="214" t="s">
        <v>162</v>
      </c>
    </row>
    <row r="891" spans="2:65" s="11" customFormat="1" ht="13.5">
      <c r="B891" s="203"/>
      <c r="C891" s="204"/>
      <c r="D891" s="205" t="s">
        <v>171</v>
      </c>
      <c r="E891" s="206" t="s">
        <v>2169</v>
      </c>
      <c r="F891" s="207" t="s">
        <v>2170</v>
      </c>
      <c r="G891" s="204"/>
      <c r="H891" s="208">
        <v>26.4</v>
      </c>
      <c r="I891" s="209"/>
      <c r="J891" s="204"/>
      <c r="K891" s="204"/>
      <c r="L891" s="210"/>
      <c r="M891" s="211"/>
      <c r="N891" s="212"/>
      <c r="O891" s="212"/>
      <c r="P891" s="212"/>
      <c r="Q891" s="212"/>
      <c r="R891" s="212"/>
      <c r="S891" s="212"/>
      <c r="T891" s="213"/>
      <c r="AT891" s="214" t="s">
        <v>171</v>
      </c>
      <c r="AU891" s="214" t="s">
        <v>84</v>
      </c>
      <c r="AV891" s="11" t="s">
        <v>84</v>
      </c>
      <c r="AW891" s="11" t="s">
        <v>37</v>
      </c>
      <c r="AX891" s="11" t="s">
        <v>75</v>
      </c>
      <c r="AY891" s="214" t="s">
        <v>162</v>
      </c>
    </row>
    <row r="892" spans="2:65" s="1" customFormat="1" ht="22.5" customHeight="1">
      <c r="B892" s="39"/>
      <c r="C892" s="191" t="s">
        <v>2171</v>
      </c>
      <c r="D892" s="191" t="s">
        <v>165</v>
      </c>
      <c r="E892" s="192" t="s">
        <v>2172</v>
      </c>
      <c r="F892" s="193" t="s">
        <v>2173</v>
      </c>
      <c r="G892" s="194" t="s">
        <v>596</v>
      </c>
      <c r="H892" s="195">
        <v>18.25</v>
      </c>
      <c r="I892" s="196"/>
      <c r="J892" s="197">
        <f>ROUND(I892*H892,0)</f>
        <v>0</v>
      </c>
      <c r="K892" s="193" t="s">
        <v>169</v>
      </c>
      <c r="L892" s="59"/>
      <c r="M892" s="198" t="s">
        <v>23</v>
      </c>
      <c r="N892" s="199" t="s">
        <v>46</v>
      </c>
      <c r="O892" s="40"/>
      <c r="P892" s="200">
        <f>O892*H892</f>
        <v>0</v>
      </c>
      <c r="Q892" s="200">
        <v>0</v>
      </c>
      <c r="R892" s="200">
        <f>Q892*H892</f>
        <v>0</v>
      </c>
      <c r="S892" s="200">
        <v>1.67E-3</v>
      </c>
      <c r="T892" s="201">
        <f>S892*H892</f>
        <v>3.0477500000000001E-2</v>
      </c>
      <c r="AR892" s="22" t="s">
        <v>164</v>
      </c>
      <c r="AT892" s="22" t="s">
        <v>165</v>
      </c>
      <c r="AU892" s="22" t="s">
        <v>84</v>
      </c>
      <c r="AY892" s="22" t="s">
        <v>162</v>
      </c>
      <c r="BE892" s="202">
        <f>IF(N892="základní",J892,0)</f>
        <v>0</v>
      </c>
      <c r="BF892" s="202">
        <f>IF(N892="snížená",J892,0)</f>
        <v>0</v>
      </c>
      <c r="BG892" s="202">
        <f>IF(N892="zákl. přenesená",J892,0)</f>
        <v>0</v>
      </c>
      <c r="BH892" s="202">
        <f>IF(N892="sníž. přenesená",J892,0)</f>
        <v>0</v>
      </c>
      <c r="BI892" s="202">
        <f>IF(N892="nulová",J892,0)</f>
        <v>0</v>
      </c>
      <c r="BJ892" s="22" t="s">
        <v>10</v>
      </c>
      <c r="BK892" s="202">
        <f>ROUND(I892*H892,0)</f>
        <v>0</v>
      </c>
      <c r="BL892" s="22" t="s">
        <v>164</v>
      </c>
      <c r="BM892" s="22" t="s">
        <v>2174</v>
      </c>
    </row>
    <row r="893" spans="2:65" s="11" customFormat="1" ht="13.5">
      <c r="B893" s="203"/>
      <c r="C893" s="204"/>
      <c r="D893" s="205" t="s">
        <v>171</v>
      </c>
      <c r="E893" s="206" t="s">
        <v>2175</v>
      </c>
      <c r="F893" s="207" t="s">
        <v>2176</v>
      </c>
      <c r="G893" s="204"/>
      <c r="H893" s="208">
        <v>18.25</v>
      </c>
      <c r="I893" s="209"/>
      <c r="J893" s="204"/>
      <c r="K893" s="204"/>
      <c r="L893" s="210"/>
      <c r="M893" s="211"/>
      <c r="N893" s="212"/>
      <c r="O893" s="212"/>
      <c r="P893" s="212"/>
      <c r="Q893" s="212"/>
      <c r="R893" s="212"/>
      <c r="S893" s="212"/>
      <c r="T893" s="213"/>
      <c r="AT893" s="214" t="s">
        <v>171</v>
      </c>
      <c r="AU893" s="214" t="s">
        <v>84</v>
      </c>
      <c r="AV893" s="11" t="s">
        <v>84</v>
      </c>
      <c r="AW893" s="11" t="s">
        <v>37</v>
      </c>
      <c r="AX893" s="11" t="s">
        <v>75</v>
      </c>
      <c r="AY893" s="214" t="s">
        <v>162</v>
      </c>
    </row>
    <row r="894" spans="2:65" s="1" customFormat="1" ht="22.5" customHeight="1">
      <c r="B894" s="39"/>
      <c r="C894" s="191" t="s">
        <v>2177</v>
      </c>
      <c r="D894" s="191" t="s">
        <v>165</v>
      </c>
      <c r="E894" s="192" t="s">
        <v>2178</v>
      </c>
      <c r="F894" s="193" t="s">
        <v>2179</v>
      </c>
      <c r="G894" s="194" t="s">
        <v>596</v>
      </c>
      <c r="H894" s="195">
        <v>5.8</v>
      </c>
      <c r="I894" s="196"/>
      <c r="J894" s="197">
        <f>ROUND(I894*H894,0)</f>
        <v>0</v>
      </c>
      <c r="K894" s="193" t="s">
        <v>169</v>
      </c>
      <c r="L894" s="59"/>
      <c r="M894" s="198" t="s">
        <v>23</v>
      </c>
      <c r="N894" s="199" t="s">
        <v>46</v>
      </c>
      <c r="O894" s="40"/>
      <c r="P894" s="200">
        <f>O894*H894</f>
        <v>0</v>
      </c>
      <c r="Q894" s="200">
        <v>0</v>
      </c>
      <c r="R894" s="200">
        <f>Q894*H894</f>
        <v>0</v>
      </c>
      <c r="S894" s="200">
        <v>2.2300000000000002E-3</v>
      </c>
      <c r="T894" s="201">
        <f>S894*H894</f>
        <v>1.2934000000000001E-2</v>
      </c>
      <c r="AR894" s="22" t="s">
        <v>164</v>
      </c>
      <c r="AT894" s="22" t="s">
        <v>165</v>
      </c>
      <c r="AU894" s="22" t="s">
        <v>84</v>
      </c>
      <c r="AY894" s="22" t="s">
        <v>162</v>
      </c>
      <c r="BE894" s="202">
        <f>IF(N894="základní",J894,0)</f>
        <v>0</v>
      </c>
      <c r="BF894" s="202">
        <f>IF(N894="snížená",J894,0)</f>
        <v>0</v>
      </c>
      <c r="BG894" s="202">
        <f>IF(N894="zákl. přenesená",J894,0)</f>
        <v>0</v>
      </c>
      <c r="BH894" s="202">
        <f>IF(N894="sníž. přenesená",J894,0)</f>
        <v>0</v>
      </c>
      <c r="BI894" s="202">
        <f>IF(N894="nulová",J894,0)</f>
        <v>0</v>
      </c>
      <c r="BJ894" s="22" t="s">
        <v>10</v>
      </c>
      <c r="BK894" s="202">
        <f>ROUND(I894*H894,0)</f>
        <v>0</v>
      </c>
      <c r="BL894" s="22" t="s">
        <v>164</v>
      </c>
      <c r="BM894" s="22" t="s">
        <v>2180</v>
      </c>
    </row>
    <row r="895" spans="2:65" s="11" customFormat="1" ht="13.5">
      <c r="B895" s="203"/>
      <c r="C895" s="204"/>
      <c r="D895" s="205" t="s">
        <v>171</v>
      </c>
      <c r="E895" s="206" t="s">
        <v>2181</v>
      </c>
      <c r="F895" s="207" t="s">
        <v>2182</v>
      </c>
      <c r="G895" s="204"/>
      <c r="H895" s="208">
        <v>5.8</v>
      </c>
      <c r="I895" s="209"/>
      <c r="J895" s="204"/>
      <c r="K895" s="204"/>
      <c r="L895" s="210"/>
      <c r="M895" s="211"/>
      <c r="N895" s="212"/>
      <c r="O895" s="212"/>
      <c r="P895" s="212"/>
      <c r="Q895" s="212"/>
      <c r="R895" s="212"/>
      <c r="S895" s="212"/>
      <c r="T895" s="213"/>
      <c r="AT895" s="214" t="s">
        <v>171</v>
      </c>
      <c r="AU895" s="214" t="s">
        <v>84</v>
      </c>
      <c r="AV895" s="11" t="s">
        <v>84</v>
      </c>
      <c r="AW895" s="11" t="s">
        <v>37</v>
      </c>
      <c r="AX895" s="11" t="s">
        <v>75</v>
      </c>
      <c r="AY895" s="214" t="s">
        <v>162</v>
      </c>
    </row>
    <row r="896" spans="2:65" s="1" customFormat="1" ht="22.5" customHeight="1">
      <c r="B896" s="39"/>
      <c r="C896" s="191" t="s">
        <v>2183</v>
      </c>
      <c r="D896" s="191" t="s">
        <v>165</v>
      </c>
      <c r="E896" s="192" t="s">
        <v>2184</v>
      </c>
      <c r="F896" s="193" t="s">
        <v>2185</v>
      </c>
      <c r="G896" s="194" t="s">
        <v>596</v>
      </c>
      <c r="H896" s="195">
        <v>15.3</v>
      </c>
      <c r="I896" s="196"/>
      <c r="J896" s="197">
        <f>ROUND(I896*H896,0)</f>
        <v>0</v>
      </c>
      <c r="K896" s="193" t="s">
        <v>169</v>
      </c>
      <c r="L896" s="59"/>
      <c r="M896" s="198" t="s">
        <v>23</v>
      </c>
      <c r="N896" s="199" t="s">
        <v>46</v>
      </c>
      <c r="O896" s="40"/>
      <c r="P896" s="200">
        <f>O896*H896</f>
        <v>0</v>
      </c>
      <c r="Q896" s="200">
        <v>0</v>
      </c>
      <c r="R896" s="200">
        <f>Q896*H896</f>
        <v>0</v>
      </c>
      <c r="S896" s="200">
        <v>1.75E-3</v>
      </c>
      <c r="T896" s="201">
        <f>S896*H896</f>
        <v>2.6775E-2</v>
      </c>
      <c r="AR896" s="22" t="s">
        <v>164</v>
      </c>
      <c r="AT896" s="22" t="s">
        <v>165</v>
      </c>
      <c r="AU896" s="22" t="s">
        <v>84</v>
      </c>
      <c r="AY896" s="22" t="s">
        <v>162</v>
      </c>
      <c r="BE896" s="202">
        <f>IF(N896="základní",J896,0)</f>
        <v>0</v>
      </c>
      <c r="BF896" s="202">
        <f>IF(N896="snížená",J896,0)</f>
        <v>0</v>
      </c>
      <c r="BG896" s="202">
        <f>IF(N896="zákl. přenesená",J896,0)</f>
        <v>0</v>
      </c>
      <c r="BH896" s="202">
        <f>IF(N896="sníž. přenesená",J896,0)</f>
        <v>0</v>
      </c>
      <c r="BI896" s="202">
        <f>IF(N896="nulová",J896,0)</f>
        <v>0</v>
      </c>
      <c r="BJ896" s="22" t="s">
        <v>10</v>
      </c>
      <c r="BK896" s="202">
        <f>ROUND(I896*H896,0)</f>
        <v>0</v>
      </c>
      <c r="BL896" s="22" t="s">
        <v>164</v>
      </c>
      <c r="BM896" s="22" t="s">
        <v>2186</v>
      </c>
    </row>
    <row r="897" spans="2:65" s="11" customFormat="1" ht="13.5">
      <c r="B897" s="203"/>
      <c r="C897" s="204"/>
      <c r="D897" s="205" t="s">
        <v>171</v>
      </c>
      <c r="E897" s="206" t="s">
        <v>2187</v>
      </c>
      <c r="F897" s="207" t="s">
        <v>2188</v>
      </c>
      <c r="G897" s="204"/>
      <c r="H897" s="208">
        <v>15.3</v>
      </c>
      <c r="I897" s="209"/>
      <c r="J897" s="204"/>
      <c r="K897" s="204"/>
      <c r="L897" s="210"/>
      <c r="M897" s="211"/>
      <c r="N897" s="212"/>
      <c r="O897" s="212"/>
      <c r="P897" s="212"/>
      <c r="Q897" s="212"/>
      <c r="R897" s="212"/>
      <c r="S897" s="212"/>
      <c r="T897" s="213"/>
      <c r="AT897" s="214" t="s">
        <v>171</v>
      </c>
      <c r="AU897" s="214" t="s">
        <v>84</v>
      </c>
      <c r="AV897" s="11" t="s">
        <v>84</v>
      </c>
      <c r="AW897" s="11" t="s">
        <v>37</v>
      </c>
      <c r="AX897" s="11" t="s">
        <v>75</v>
      </c>
      <c r="AY897" s="214" t="s">
        <v>162</v>
      </c>
    </row>
    <row r="898" spans="2:65" s="1" customFormat="1" ht="22.5" customHeight="1">
      <c r="B898" s="39"/>
      <c r="C898" s="191" t="s">
        <v>2189</v>
      </c>
      <c r="D898" s="191" t="s">
        <v>165</v>
      </c>
      <c r="E898" s="192" t="s">
        <v>2190</v>
      </c>
      <c r="F898" s="193" t="s">
        <v>2191</v>
      </c>
      <c r="G898" s="194" t="s">
        <v>596</v>
      </c>
      <c r="H898" s="195">
        <v>95.6</v>
      </c>
      <c r="I898" s="196"/>
      <c r="J898" s="197">
        <f>ROUND(I898*H898,0)</f>
        <v>0</v>
      </c>
      <c r="K898" s="193" t="s">
        <v>169</v>
      </c>
      <c r="L898" s="59"/>
      <c r="M898" s="198" t="s">
        <v>23</v>
      </c>
      <c r="N898" s="199" t="s">
        <v>46</v>
      </c>
      <c r="O898" s="40"/>
      <c r="P898" s="200">
        <f>O898*H898</f>
        <v>0</v>
      </c>
      <c r="Q898" s="200">
        <v>0</v>
      </c>
      <c r="R898" s="200">
        <f>Q898*H898</f>
        <v>0</v>
      </c>
      <c r="S898" s="200">
        <v>2.5999999999999999E-3</v>
      </c>
      <c r="T898" s="201">
        <f>S898*H898</f>
        <v>0.24855999999999998</v>
      </c>
      <c r="AR898" s="22" t="s">
        <v>164</v>
      </c>
      <c r="AT898" s="22" t="s">
        <v>165</v>
      </c>
      <c r="AU898" s="22" t="s">
        <v>84</v>
      </c>
      <c r="AY898" s="22" t="s">
        <v>162</v>
      </c>
      <c r="BE898" s="202">
        <f>IF(N898="základní",J898,0)</f>
        <v>0</v>
      </c>
      <c r="BF898" s="202">
        <f>IF(N898="snížená",J898,0)</f>
        <v>0</v>
      </c>
      <c r="BG898" s="202">
        <f>IF(N898="zákl. přenesená",J898,0)</f>
        <v>0</v>
      </c>
      <c r="BH898" s="202">
        <f>IF(N898="sníž. přenesená",J898,0)</f>
        <v>0</v>
      </c>
      <c r="BI898" s="202">
        <f>IF(N898="nulová",J898,0)</f>
        <v>0</v>
      </c>
      <c r="BJ898" s="22" t="s">
        <v>10</v>
      </c>
      <c r="BK898" s="202">
        <f>ROUND(I898*H898,0)</f>
        <v>0</v>
      </c>
      <c r="BL898" s="22" t="s">
        <v>164</v>
      </c>
      <c r="BM898" s="22" t="s">
        <v>2192</v>
      </c>
    </row>
    <row r="899" spans="2:65" s="11" customFormat="1" ht="13.5">
      <c r="B899" s="203"/>
      <c r="C899" s="204"/>
      <c r="D899" s="215" t="s">
        <v>171</v>
      </c>
      <c r="E899" s="216" t="s">
        <v>2193</v>
      </c>
      <c r="F899" s="217" t="s">
        <v>2158</v>
      </c>
      <c r="G899" s="204"/>
      <c r="H899" s="218">
        <v>36.799999999999997</v>
      </c>
      <c r="I899" s="209"/>
      <c r="J899" s="204"/>
      <c r="K899" s="204"/>
      <c r="L899" s="210"/>
      <c r="M899" s="211"/>
      <c r="N899" s="212"/>
      <c r="O899" s="212"/>
      <c r="P899" s="212"/>
      <c r="Q899" s="212"/>
      <c r="R899" s="212"/>
      <c r="S899" s="212"/>
      <c r="T899" s="213"/>
      <c r="AT899" s="214" t="s">
        <v>171</v>
      </c>
      <c r="AU899" s="214" t="s">
        <v>84</v>
      </c>
      <c r="AV899" s="11" t="s">
        <v>84</v>
      </c>
      <c r="AW899" s="11" t="s">
        <v>37</v>
      </c>
      <c r="AX899" s="11" t="s">
        <v>75</v>
      </c>
      <c r="AY899" s="214" t="s">
        <v>162</v>
      </c>
    </row>
    <row r="900" spans="2:65" s="11" customFormat="1" ht="13.5">
      <c r="B900" s="203"/>
      <c r="C900" s="204"/>
      <c r="D900" s="215" t="s">
        <v>171</v>
      </c>
      <c r="E900" s="216" t="s">
        <v>2194</v>
      </c>
      <c r="F900" s="217" t="s">
        <v>2160</v>
      </c>
      <c r="G900" s="204"/>
      <c r="H900" s="218">
        <v>34.6</v>
      </c>
      <c r="I900" s="209"/>
      <c r="J900" s="204"/>
      <c r="K900" s="204"/>
      <c r="L900" s="210"/>
      <c r="M900" s="211"/>
      <c r="N900" s="212"/>
      <c r="O900" s="212"/>
      <c r="P900" s="212"/>
      <c r="Q900" s="212"/>
      <c r="R900" s="212"/>
      <c r="S900" s="212"/>
      <c r="T900" s="213"/>
      <c r="AT900" s="214" t="s">
        <v>171</v>
      </c>
      <c r="AU900" s="214" t="s">
        <v>84</v>
      </c>
      <c r="AV900" s="11" t="s">
        <v>84</v>
      </c>
      <c r="AW900" s="11" t="s">
        <v>37</v>
      </c>
      <c r="AX900" s="11" t="s">
        <v>75</v>
      </c>
      <c r="AY900" s="214" t="s">
        <v>162</v>
      </c>
    </row>
    <row r="901" spans="2:65" s="11" customFormat="1" ht="13.5">
      <c r="B901" s="203"/>
      <c r="C901" s="204"/>
      <c r="D901" s="205" t="s">
        <v>171</v>
      </c>
      <c r="E901" s="206" t="s">
        <v>2195</v>
      </c>
      <c r="F901" s="207" t="s">
        <v>2162</v>
      </c>
      <c r="G901" s="204"/>
      <c r="H901" s="208">
        <v>24.2</v>
      </c>
      <c r="I901" s="209"/>
      <c r="J901" s="204"/>
      <c r="K901" s="204"/>
      <c r="L901" s="210"/>
      <c r="M901" s="211"/>
      <c r="N901" s="212"/>
      <c r="O901" s="212"/>
      <c r="P901" s="212"/>
      <c r="Q901" s="212"/>
      <c r="R901" s="212"/>
      <c r="S901" s="212"/>
      <c r="T901" s="213"/>
      <c r="AT901" s="214" t="s">
        <v>171</v>
      </c>
      <c r="AU901" s="214" t="s">
        <v>84</v>
      </c>
      <c r="AV901" s="11" t="s">
        <v>84</v>
      </c>
      <c r="AW901" s="11" t="s">
        <v>37</v>
      </c>
      <c r="AX901" s="11" t="s">
        <v>75</v>
      </c>
      <c r="AY901" s="214" t="s">
        <v>162</v>
      </c>
    </row>
    <row r="902" spans="2:65" s="1" customFormat="1" ht="22.5" customHeight="1">
      <c r="B902" s="39"/>
      <c r="C902" s="191" t="s">
        <v>2196</v>
      </c>
      <c r="D902" s="191" t="s">
        <v>165</v>
      </c>
      <c r="E902" s="192" t="s">
        <v>2197</v>
      </c>
      <c r="F902" s="193" t="s">
        <v>2198</v>
      </c>
      <c r="G902" s="194" t="s">
        <v>596</v>
      </c>
      <c r="H902" s="195">
        <v>27.1</v>
      </c>
      <c r="I902" s="196"/>
      <c r="J902" s="197">
        <f>ROUND(I902*H902,0)</f>
        <v>0</v>
      </c>
      <c r="K902" s="193" t="s">
        <v>169</v>
      </c>
      <c r="L902" s="59"/>
      <c r="M902" s="198" t="s">
        <v>23</v>
      </c>
      <c r="N902" s="199" t="s">
        <v>46</v>
      </c>
      <c r="O902" s="40"/>
      <c r="P902" s="200">
        <f>O902*H902</f>
        <v>0</v>
      </c>
      <c r="Q902" s="200">
        <v>0</v>
      </c>
      <c r="R902" s="200">
        <f>Q902*H902</f>
        <v>0</v>
      </c>
      <c r="S902" s="200">
        <v>3.9399999999999999E-3</v>
      </c>
      <c r="T902" s="201">
        <f>S902*H902</f>
        <v>0.10677400000000001</v>
      </c>
      <c r="AR902" s="22" t="s">
        <v>164</v>
      </c>
      <c r="AT902" s="22" t="s">
        <v>165</v>
      </c>
      <c r="AU902" s="22" t="s">
        <v>84</v>
      </c>
      <c r="AY902" s="22" t="s">
        <v>162</v>
      </c>
      <c r="BE902" s="202">
        <f>IF(N902="základní",J902,0)</f>
        <v>0</v>
      </c>
      <c r="BF902" s="202">
        <f>IF(N902="snížená",J902,0)</f>
        <v>0</v>
      </c>
      <c r="BG902" s="202">
        <f>IF(N902="zákl. přenesená",J902,0)</f>
        <v>0</v>
      </c>
      <c r="BH902" s="202">
        <f>IF(N902="sníž. přenesená",J902,0)</f>
        <v>0</v>
      </c>
      <c r="BI902" s="202">
        <f>IF(N902="nulová",J902,0)</f>
        <v>0</v>
      </c>
      <c r="BJ902" s="22" t="s">
        <v>10</v>
      </c>
      <c r="BK902" s="202">
        <f>ROUND(I902*H902,0)</f>
        <v>0</v>
      </c>
      <c r="BL902" s="22" t="s">
        <v>164</v>
      </c>
      <c r="BM902" s="22" t="s">
        <v>2199</v>
      </c>
    </row>
    <row r="903" spans="2:65" s="11" customFormat="1" ht="13.5">
      <c r="B903" s="203"/>
      <c r="C903" s="204"/>
      <c r="D903" s="205" t="s">
        <v>171</v>
      </c>
      <c r="E903" s="206" t="s">
        <v>2200</v>
      </c>
      <c r="F903" s="207" t="s">
        <v>2201</v>
      </c>
      <c r="G903" s="204"/>
      <c r="H903" s="208">
        <v>27.1</v>
      </c>
      <c r="I903" s="209"/>
      <c r="J903" s="204"/>
      <c r="K903" s="204"/>
      <c r="L903" s="210"/>
      <c r="M903" s="211"/>
      <c r="N903" s="212"/>
      <c r="O903" s="212"/>
      <c r="P903" s="212"/>
      <c r="Q903" s="212"/>
      <c r="R903" s="212"/>
      <c r="S903" s="212"/>
      <c r="T903" s="213"/>
      <c r="AT903" s="214" t="s">
        <v>171</v>
      </c>
      <c r="AU903" s="214" t="s">
        <v>84</v>
      </c>
      <c r="AV903" s="11" t="s">
        <v>84</v>
      </c>
      <c r="AW903" s="11" t="s">
        <v>37</v>
      </c>
      <c r="AX903" s="11" t="s">
        <v>75</v>
      </c>
      <c r="AY903" s="214" t="s">
        <v>162</v>
      </c>
    </row>
    <row r="904" spans="2:65" s="1" customFormat="1" ht="22.5" customHeight="1">
      <c r="B904" s="39"/>
      <c r="C904" s="191" t="s">
        <v>2202</v>
      </c>
      <c r="D904" s="191" t="s">
        <v>165</v>
      </c>
      <c r="E904" s="192" t="s">
        <v>2203</v>
      </c>
      <c r="F904" s="193" t="s">
        <v>2204</v>
      </c>
      <c r="G904" s="194" t="s">
        <v>596</v>
      </c>
      <c r="H904" s="195">
        <v>38.299999999999997</v>
      </c>
      <c r="I904" s="196"/>
      <c r="J904" s="197">
        <f>ROUND(I904*H904,0)</f>
        <v>0</v>
      </c>
      <c r="K904" s="193" t="s">
        <v>169</v>
      </c>
      <c r="L904" s="59"/>
      <c r="M904" s="198" t="s">
        <v>23</v>
      </c>
      <c r="N904" s="199" t="s">
        <v>46</v>
      </c>
      <c r="O904" s="40"/>
      <c r="P904" s="200">
        <f>O904*H904</f>
        <v>0</v>
      </c>
      <c r="Q904" s="200">
        <v>3.5699999999999998E-3</v>
      </c>
      <c r="R904" s="200">
        <f>Q904*H904</f>
        <v>0.13673099999999999</v>
      </c>
      <c r="S904" s="200">
        <v>0</v>
      </c>
      <c r="T904" s="201">
        <f>S904*H904</f>
        <v>0</v>
      </c>
      <c r="AR904" s="22" t="s">
        <v>164</v>
      </c>
      <c r="AT904" s="22" t="s">
        <v>165</v>
      </c>
      <c r="AU904" s="22" t="s">
        <v>84</v>
      </c>
      <c r="AY904" s="22" t="s">
        <v>162</v>
      </c>
      <c r="BE904" s="202">
        <f>IF(N904="základní",J904,0)</f>
        <v>0</v>
      </c>
      <c r="BF904" s="202">
        <f>IF(N904="snížená",J904,0)</f>
        <v>0</v>
      </c>
      <c r="BG904" s="202">
        <f>IF(N904="zákl. přenesená",J904,0)</f>
        <v>0</v>
      </c>
      <c r="BH904" s="202">
        <f>IF(N904="sníž. přenesená",J904,0)</f>
        <v>0</v>
      </c>
      <c r="BI904" s="202">
        <f>IF(N904="nulová",J904,0)</f>
        <v>0</v>
      </c>
      <c r="BJ904" s="22" t="s">
        <v>10</v>
      </c>
      <c r="BK904" s="202">
        <f>ROUND(I904*H904,0)</f>
        <v>0</v>
      </c>
      <c r="BL904" s="22" t="s">
        <v>164</v>
      </c>
      <c r="BM904" s="22" t="s">
        <v>2205</v>
      </c>
    </row>
    <row r="905" spans="2:65" s="11" customFormat="1" ht="13.5">
      <c r="B905" s="203"/>
      <c r="C905" s="204"/>
      <c r="D905" s="205" t="s">
        <v>171</v>
      </c>
      <c r="E905" s="206" t="s">
        <v>2206</v>
      </c>
      <c r="F905" s="207" t="s">
        <v>2207</v>
      </c>
      <c r="G905" s="204"/>
      <c r="H905" s="208">
        <v>38.299999999999997</v>
      </c>
      <c r="I905" s="209"/>
      <c r="J905" s="204"/>
      <c r="K905" s="204"/>
      <c r="L905" s="210"/>
      <c r="M905" s="211"/>
      <c r="N905" s="212"/>
      <c r="O905" s="212"/>
      <c r="P905" s="212"/>
      <c r="Q905" s="212"/>
      <c r="R905" s="212"/>
      <c r="S905" s="212"/>
      <c r="T905" s="213"/>
      <c r="AT905" s="214" t="s">
        <v>171</v>
      </c>
      <c r="AU905" s="214" t="s">
        <v>84</v>
      </c>
      <c r="AV905" s="11" t="s">
        <v>84</v>
      </c>
      <c r="AW905" s="11" t="s">
        <v>37</v>
      </c>
      <c r="AX905" s="11" t="s">
        <v>75</v>
      </c>
      <c r="AY905" s="214" t="s">
        <v>162</v>
      </c>
    </row>
    <row r="906" spans="2:65" s="1" customFormat="1" ht="22.5" customHeight="1">
      <c r="B906" s="39"/>
      <c r="C906" s="191" t="s">
        <v>2208</v>
      </c>
      <c r="D906" s="191" t="s">
        <v>165</v>
      </c>
      <c r="E906" s="192" t="s">
        <v>2209</v>
      </c>
      <c r="F906" s="193" t="s">
        <v>2210</v>
      </c>
      <c r="G906" s="194" t="s">
        <v>596</v>
      </c>
      <c r="H906" s="195">
        <v>69.2</v>
      </c>
      <c r="I906" s="196"/>
      <c r="J906" s="197">
        <f>ROUND(I906*H906,0)</f>
        <v>0</v>
      </c>
      <c r="K906" s="193" t="s">
        <v>169</v>
      </c>
      <c r="L906" s="59"/>
      <c r="M906" s="198" t="s">
        <v>23</v>
      </c>
      <c r="N906" s="199" t="s">
        <v>46</v>
      </c>
      <c r="O906" s="40"/>
      <c r="P906" s="200">
        <f>O906*H906</f>
        <v>0</v>
      </c>
      <c r="Q906" s="200">
        <v>3.5799999999999998E-3</v>
      </c>
      <c r="R906" s="200">
        <f>Q906*H906</f>
        <v>0.24773600000000001</v>
      </c>
      <c r="S906" s="200">
        <v>0</v>
      </c>
      <c r="T906" s="201">
        <f>S906*H906</f>
        <v>0</v>
      </c>
      <c r="AR906" s="22" t="s">
        <v>164</v>
      </c>
      <c r="AT906" s="22" t="s">
        <v>165</v>
      </c>
      <c r="AU906" s="22" t="s">
        <v>84</v>
      </c>
      <c r="AY906" s="22" t="s">
        <v>162</v>
      </c>
      <c r="BE906" s="202">
        <f>IF(N906="základní",J906,0)</f>
        <v>0</v>
      </c>
      <c r="BF906" s="202">
        <f>IF(N906="snížená",J906,0)</f>
        <v>0</v>
      </c>
      <c r="BG906" s="202">
        <f>IF(N906="zákl. přenesená",J906,0)</f>
        <v>0</v>
      </c>
      <c r="BH906" s="202">
        <f>IF(N906="sníž. přenesená",J906,0)</f>
        <v>0</v>
      </c>
      <c r="BI906" s="202">
        <f>IF(N906="nulová",J906,0)</f>
        <v>0</v>
      </c>
      <c r="BJ906" s="22" t="s">
        <v>10</v>
      </c>
      <c r="BK906" s="202">
        <f>ROUND(I906*H906,0)</f>
        <v>0</v>
      </c>
      <c r="BL906" s="22" t="s">
        <v>164</v>
      </c>
      <c r="BM906" s="22" t="s">
        <v>2211</v>
      </c>
    </row>
    <row r="907" spans="2:65" s="11" customFormat="1" ht="13.5">
      <c r="B907" s="203"/>
      <c r="C907" s="204"/>
      <c r="D907" s="215" t="s">
        <v>171</v>
      </c>
      <c r="E907" s="216" t="s">
        <v>2212</v>
      </c>
      <c r="F907" s="217" t="s">
        <v>2213</v>
      </c>
      <c r="G907" s="204"/>
      <c r="H907" s="218">
        <v>10</v>
      </c>
      <c r="I907" s="209"/>
      <c r="J907" s="204"/>
      <c r="K907" s="204"/>
      <c r="L907" s="210"/>
      <c r="M907" s="211"/>
      <c r="N907" s="212"/>
      <c r="O907" s="212"/>
      <c r="P907" s="212"/>
      <c r="Q907" s="212"/>
      <c r="R907" s="212"/>
      <c r="S907" s="212"/>
      <c r="T907" s="213"/>
      <c r="AT907" s="214" t="s">
        <v>171</v>
      </c>
      <c r="AU907" s="214" t="s">
        <v>84</v>
      </c>
      <c r="AV907" s="11" t="s">
        <v>84</v>
      </c>
      <c r="AW907" s="11" t="s">
        <v>37</v>
      </c>
      <c r="AX907" s="11" t="s">
        <v>75</v>
      </c>
      <c r="AY907" s="214" t="s">
        <v>162</v>
      </c>
    </row>
    <row r="908" spans="2:65" s="11" customFormat="1" ht="13.5">
      <c r="B908" s="203"/>
      <c r="C908" s="204"/>
      <c r="D908" s="205" t="s">
        <v>171</v>
      </c>
      <c r="E908" s="206" t="s">
        <v>2214</v>
      </c>
      <c r="F908" s="207" t="s">
        <v>2215</v>
      </c>
      <c r="G908" s="204"/>
      <c r="H908" s="208">
        <v>59.2</v>
      </c>
      <c r="I908" s="209"/>
      <c r="J908" s="204"/>
      <c r="K908" s="204"/>
      <c r="L908" s="210"/>
      <c r="M908" s="211"/>
      <c r="N908" s="212"/>
      <c r="O908" s="212"/>
      <c r="P908" s="212"/>
      <c r="Q908" s="212"/>
      <c r="R908" s="212"/>
      <c r="S908" s="212"/>
      <c r="T908" s="213"/>
      <c r="AT908" s="214" t="s">
        <v>171</v>
      </c>
      <c r="AU908" s="214" t="s">
        <v>84</v>
      </c>
      <c r="AV908" s="11" t="s">
        <v>84</v>
      </c>
      <c r="AW908" s="11" t="s">
        <v>37</v>
      </c>
      <c r="AX908" s="11" t="s">
        <v>75</v>
      </c>
      <c r="AY908" s="214" t="s">
        <v>162</v>
      </c>
    </row>
    <row r="909" spans="2:65" s="1" customFormat="1" ht="22.5" customHeight="1">
      <c r="B909" s="39"/>
      <c r="C909" s="191" t="s">
        <v>2216</v>
      </c>
      <c r="D909" s="191" t="s">
        <v>165</v>
      </c>
      <c r="E909" s="192" t="s">
        <v>2217</v>
      </c>
      <c r="F909" s="193" t="s">
        <v>2218</v>
      </c>
      <c r="G909" s="194" t="s">
        <v>596</v>
      </c>
      <c r="H909" s="195">
        <v>38.299999999999997</v>
      </c>
      <c r="I909" s="196"/>
      <c r="J909" s="197">
        <f>ROUND(I909*H909,0)</f>
        <v>0</v>
      </c>
      <c r="K909" s="193" t="s">
        <v>169</v>
      </c>
      <c r="L909" s="59"/>
      <c r="M909" s="198" t="s">
        <v>23</v>
      </c>
      <c r="N909" s="199" t="s">
        <v>46</v>
      </c>
      <c r="O909" s="40"/>
      <c r="P909" s="200">
        <f>O909*H909</f>
        <v>0</v>
      </c>
      <c r="Q909" s="200">
        <v>3.5200000000000001E-3</v>
      </c>
      <c r="R909" s="200">
        <f>Q909*H909</f>
        <v>0.13481599999999999</v>
      </c>
      <c r="S909" s="200">
        <v>0</v>
      </c>
      <c r="T909" s="201">
        <f>S909*H909</f>
        <v>0</v>
      </c>
      <c r="AR909" s="22" t="s">
        <v>164</v>
      </c>
      <c r="AT909" s="22" t="s">
        <v>165</v>
      </c>
      <c r="AU909" s="22" t="s">
        <v>84</v>
      </c>
      <c r="AY909" s="22" t="s">
        <v>162</v>
      </c>
      <c r="BE909" s="202">
        <f>IF(N909="základní",J909,0)</f>
        <v>0</v>
      </c>
      <c r="BF909" s="202">
        <f>IF(N909="snížená",J909,0)</f>
        <v>0</v>
      </c>
      <c r="BG909" s="202">
        <f>IF(N909="zákl. přenesená",J909,0)</f>
        <v>0</v>
      </c>
      <c r="BH909" s="202">
        <f>IF(N909="sníž. přenesená",J909,0)</f>
        <v>0</v>
      </c>
      <c r="BI909" s="202">
        <f>IF(N909="nulová",J909,0)</f>
        <v>0</v>
      </c>
      <c r="BJ909" s="22" t="s">
        <v>10</v>
      </c>
      <c r="BK909" s="202">
        <f>ROUND(I909*H909,0)</f>
        <v>0</v>
      </c>
      <c r="BL909" s="22" t="s">
        <v>164</v>
      </c>
      <c r="BM909" s="22" t="s">
        <v>2219</v>
      </c>
    </row>
    <row r="910" spans="2:65" s="1" customFormat="1" ht="22.5" customHeight="1">
      <c r="B910" s="39"/>
      <c r="C910" s="191" t="s">
        <v>2220</v>
      </c>
      <c r="D910" s="191" t="s">
        <v>165</v>
      </c>
      <c r="E910" s="192" t="s">
        <v>2221</v>
      </c>
      <c r="F910" s="193" t="s">
        <v>2222</v>
      </c>
      <c r="G910" s="194" t="s">
        <v>596</v>
      </c>
      <c r="H910" s="195">
        <v>38.299999999999997</v>
      </c>
      <c r="I910" s="196"/>
      <c r="J910" s="197">
        <f>ROUND(I910*H910,0)</f>
        <v>0</v>
      </c>
      <c r="K910" s="193" t="s">
        <v>169</v>
      </c>
      <c r="L910" s="59"/>
      <c r="M910" s="198" t="s">
        <v>23</v>
      </c>
      <c r="N910" s="199" t="s">
        <v>46</v>
      </c>
      <c r="O910" s="40"/>
      <c r="P910" s="200">
        <f>O910*H910</f>
        <v>0</v>
      </c>
      <c r="Q910" s="200">
        <v>1.74E-3</v>
      </c>
      <c r="R910" s="200">
        <f>Q910*H910</f>
        <v>6.6641999999999993E-2</v>
      </c>
      <c r="S910" s="200">
        <v>0</v>
      </c>
      <c r="T910" s="201">
        <f>S910*H910</f>
        <v>0</v>
      </c>
      <c r="AR910" s="22" t="s">
        <v>164</v>
      </c>
      <c r="AT910" s="22" t="s">
        <v>165</v>
      </c>
      <c r="AU910" s="22" t="s">
        <v>84</v>
      </c>
      <c r="AY910" s="22" t="s">
        <v>162</v>
      </c>
      <c r="BE910" s="202">
        <f>IF(N910="základní",J910,0)</f>
        <v>0</v>
      </c>
      <c r="BF910" s="202">
        <f>IF(N910="snížená",J910,0)</f>
        <v>0</v>
      </c>
      <c r="BG910" s="202">
        <f>IF(N910="zákl. přenesená",J910,0)</f>
        <v>0</v>
      </c>
      <c r="BH910" s="202">
        <f>IF(N910="sníž. přenesená",J910,0)</f>
        <v>0</v>
      </c>
      <c r="BI910" s="202">
        <f>IF(N910="nulová",J910,0)</f>
        <v>0</v>
      </c>
      <c r="BJ910" s="22" t="s">
        <v>10</v>
      </c>
      <c r="BK910" s="202">
        <f>ROUND(I910*H910,0)</f>
        <v>0</v>
      </c>
      <c r="BL910" s="22" t="s">
        <v>164</v>
      </c>
      <c r="BM910" s="22" t="s">
        <v>2223</v>
      </c>
    </row>
    <row r="911" spans="2:65" s="11" customFormat="1" ht="13.5">
      <c r="B911" s="203"/>
      <c r="C911" s="204"/>
      <c r="D911" s="205" t="s">
        <v>171</v>
      </c>
      <c r="E911" s="206" t="s">
        <v>2224</v>
      </c>
      <c r="F911" s="207" t="s">
        <v>2207</v>
      </c>
      <c r="G911" s="204"/>
      <c r="H911" s="208">
        <v>38.299999999999997</v>
      </c>
      <c r="I911" s="209"/>
      <c r="J911" s="204"/>
      <c r="K911" s="204"/>
      <c r="L911" s="210"/>
      <c r="M911" s="211"/>
      <c r="N911" s="212"/>
      <c r="O911" s="212"/>
      <c r="P911" s="212"/>
      <c r="Q911" s="212"/>
      <c r="R911" s="212"/>
      <c r="S911" s="212"/>
      <c r="T911" s="213"/>
      <c r="AT911" s="214" t="s">
        <v>171</v>
      </c>
      <c r="AU911" s="214" t="s">
        <v>84</v>
      </c>
      <c r="AV911" s="11" t="s">
        <v>84</v>
      </c>
      <c r="AW911" s="11" t="s">
        <v>37</v>
      </c>
      <c r="AX911" s="11" t="s">
        <v>75</v>
      </c>
      <c r="AY911" s="214" t="s">
        <v>162</v>
      </c>
    </row>
    <row r="912" spans="2:65" s="1" customFormat="1" ht="22.5" customHeight="1">
      <c r="B912" s="39"/>
      <c r="C912" s="191" t="s">
        <v>2225</v>
      </c>
      <c r="D912" s="191" t="s">
        <v>165</v>
      </c>
      <c r="E912" s="192" t="s">
        <v>2226</v>
      </c>
      <c r="F912" s="193" t="s">
        <v>2227</v>
      </c>
      <c r="G912" s="194" t="s">
        <v>412</v>
      </c>
      <c r="H912" s="195">
        <v>1</v>
      </c>
      <c r="I912" s="196"/>
      <c r="J912" s="197">
        <f>ROUND(I912*H912,0)</f>
        <v>0</v>
      </c>
      <c r="K912" s="193" t="s">
        <v>169</v>
      </c>
      <c r="L912" s="59"/>
      <c r="M912" s="198" t="s">
        <v>23</v>
      </c>
      <c r="N912" s="199" t="s">
        <v>46</v>
      </c>
      <c r="O912" s="40"/>
      <c r="P912" s="200">
        <f>O912*H912</f>
        <v>0</v>
      </c>
      <c r="Q912" s="200">
        <v>2.5000000000000001E-4</v>
      </c>
      <c r="R912" s="200">
        <f>Q912*H912</f>
        <v>2.5000000000000001E-4</v>
      </c>
      <c r="S912" s="200">
        <v>0</v>
      </c>
      <c r="T912" s="201">
        <f>S912*H912</f>
        <v>0</v>
      </c>
      <c r="AR912" s="22" t="s">
        <v>164</v>
      </c>
      <c r="AT912" s="22" t="s">
        <v>165</v>
      </c>
      <c r="AU912" s="22" t="s">
        <v>84</v>
      </c>
      <c r="AY912" s="22" t="s">
        <v>162</v>
      </c>
      <c r="BE912" s="202">
        <f>IF(N912="základní",J912,0)</f>
        <v>0</v>
      </c>
      <c r="BF912" s="202">
        <f>IF(N912="snížená",J912,0)</f>
        <v>0</v>
      </c>
      <c r="BG912" s="202">
        <f>IF(N912="zákl. přenesená",J912,0)</f>
        <v>0</v>
      </c>
      <c r="BH912" s="202">
        <f>IF(N912="sníž. přenesená",J912,0)</f>
        <v>0</v>
      </c>
      <c r="BI912" s="202">
        <f>IF(N912="nulová",J912,0)</f>
        <v>0</v>
      </c>
      <c r="BJ912" s="22" t="s">
        <v>10</v>
      </c>
      <c r="BK912" s="202">
        <f>ROUND(I912*H912,0)</f>
        <v>0</v>
      </c>
      <c r="BL912" s="22" t="s">
        <v>164</v>
      </c>
      <c r="BM912" s="22" t="s">
        <v>2228</v>
      </c>
    </row>
    <row r="913" spans="2:65" s="1" customFormat="1" ht="22.5" customHeight="1">
      <c r="B913" s="39"/>
      <c r="C913" s="191" t="s">
        <v>2229</v>
      </c>
      <c r="D913" s="191" t="s">
        <v>165</v>
      </c>
      <c r="E913" s="192" t="s">
        <v>2230</v>
      </c>
      <c r="F913" s="193" t="s">
        <v>2231</v>
      </c>
      <c r="G913" s="194" t="s">
        <v>412</v>
      </c>
      <c r="H913" s="195">
        <v>5</v>
      </c>
      <c r="I913" s="196"/>
      <c r="J913" s="197">
        <f>ROUND(I913*H913,0)</f>
        <v>0</v>
      </c>
      <c r="K913" s="193" t="s">
        <v>169</v>
      </c>
      <c r="L913" s="59"/>
      <c r="M913" s="198" t="s">
        <v>23</v>
      </c>
      <c r="N913" s="199" t="s">
        <v>46</v>
      </c>
      <c r="O913" s="40"/>
      <c r="P913" s="200">
        <f>O913*H913</f>
        <v>0</v>
      </c>
      <c r="Q913" s="200">
        <v>2.5000000000000001E-4</v>
      </c>
      <c r="R913" s="200">
        <f>Q913*H913</f>
        <v>1.25E-3</v>
      </c>
      <c r="S913" s="200">
        <v>0</v>
      </c>
      <c r="T913" s="201">
        <f>S913*H913</f>
        <v>0</v>
      </c>
      <c r="AR913" s="22" t="s">
        <v>164</v>
      </c>
      <c r="AT913" s="22" t="s">
        <v>165</v>
      </c>
      <c r="AU913" s="22" t="s">
        <v>84</v>
      </c>
      <c r="AY913" s="22" t="s">
        <v>162</v>
      </c>
      <c r="BE913" s="202">
        <f>IF(N913="základní",J913,0)</f>
        <v>0</v>
      </c>
      <c r="BF913" s="202">
        <f>IF(N913="snížená",J913,0)</f>
        <v>0</v>
      </c>
      <c r="BG913" s="202">
        <f>IF(N913="zákl. přenesená",J913,0)</f>
        <v>0</v>
      </c>
      <c r="BH913" s="202">
        <f>IF(N913="sníž. přenesená",J913,0)</f>
        <v>0</v>
      </c>
      <c r="BI913" s="202">
        <f>IF(N913="nulová",J913,0)</f>
        <v>0</v>
      </c>
      <c r="BJ913" s="22" t="s">
        <v>10</v>
      </c>
      <c r="BK913" s="202">
        <f>ROUND(I913*H913,0)</f>
        <v>0</v>
      </c>
      <c r="BL913" s="22" t="s">
        <v>164</v>
      </c>
      <c r="BM913" s="22" t="s">
        <v>2232</v>
      </c>
    </row>
    <row r="914" spans="2:65" s="1" customFormat="1" ht="31.5" customHeight="1">
      <c r="B914" s="39"/>
      <c r="C914" s="191" t="s">
        <v>2233</v>
      </c>
      <c r="D914" s="191" t="s">
        <v>165</v>
      </c>
      <c r="E914" s="192" t="s">
        <v>2234</v>
      </c>
      <c r="F914" s="193" t="s">
        <v>2235</v>
      </c>
      <c r="G914" s="194" t="s">
        <v>596</v>
      </c>
      <c r="H914" s="195">
        <v>40</v>
      </c>
      <c r="I914" s="196"/>
      <c r="J914" s="197">
        <f>ROUND(I914*H914,0)</f>
        <v>0</v>
      </c>
      <c r="K914" s="193" t="s">
        <v>169</v>
      </c>
      <c r="L914" s="59"/>
      <c r="M914" s="198" t="s">
        <v>23</v>
      </c>
      <c r="N914" s="199" t="s">
        <v>46</v>
      </c>
      <c r="O914" s="40"/>
      <c r="P914" s="200">
        <f>O914*H914</f>
        <v>0</v>
      </c>
      <c r="Q914" s="200">
        <v>2.1199999999999999E-3</v>
      </c>
      <c r="R914" s="200">
        <f>Q914*H914</f>
        <v>8.48E-2</v>
      </c>
      <c r="S914" s="200">
        <v>0</v>
      </c>
      <c r="T914" s="201">
        <f>S914*H914</f>
        <v>0</v>
      </c>
      <c r="AR914" s="22" t="s">
        <v>164</v>
      </c>
      <c r="AT914" s="22" t="s">
        <v>165</v>
      </c>
      <c r="AU914" s="22" t="s">
        <v>84</v>
      </c>
      <c r="AY914" s="22" t="s">
        <v>162</v>
      </c>
      <c r="BE914" s="202">
        <f>IF(N914="základní",J914,0)</f>
        <v>0</v>
      </c>
      <c r="BF914" s="202">
        <f>IF(N914="snížená",J914,0)</f>
        <v>0</v>
      </c>
      <c r="BG914" s="202">
        <f>IF(N914="zákl. přenesená",J914,0)</f>
        <v>0</v>
      </c>
      <c r="BH914" s="202">
        <f>IF(N914="sníž. přenesená",J914,0)</f>
        <v>0</v>
      </c>
      <c r="BI914" s="202">
        <f>IF(N914="nulová",J914,0)</f>
        <v>0</v>
      </c>
      <c r="BJ914" s="22" t="s">
        <v>10</v>
      </c>
      <c r="BK914" s="202">
        <f>ROUND(I914*H914,0)</f>
        <v>0</v>
      </c>
      <c r="BL914" s="22" t="s">
        <v>164</v>
      </c>
      <c r="BM914" s="22" t="s">
        <v>2236</v>
      </c>
    </row>
    <row r="915" spans="2:65" s="11" customFormat="1" ht="13.5">
      <c r="B915" s="203"/>
      <c r="C915" s="204"/>
      <c r="D915" s="205" t="s">
        <v>171</v>
      </c>
      <c r="E915" s="206" t="s">
        <v>2237</v>
      </c>
      <c r="F915" s="207" t="s">
        <v>2238</v>
      </c>
      <c r="G915" s="204"/>
      <c r="H915" s="208">
        <v>40</v>
      </c>
      <c r="I915" s="209"/>
      <c r="J915" s="204"/>
      <c r="K915" s="204"/>
      <c r="L915" s="210"/>
      <c r="M915" s="211"/>
      <c r="N915" s="212"/>
      <c r="O915" s="212"/>
      <c r="P915" s="212"/>
      <c r="Q915" s="212"/>
      <c r="R915" s="212"/>
      <c r="S915" s="212"/>
      <c r="T915" s="213"/>
      <c r="AT915" s="214" t="s">
        <v>171</v>
      </c>
      <c r="AU915" s="214" t="s">
        <v>84</v>
      </c>
      <c r="AV915" s="11" t="s">
        <v>84</v>
      </c>
      <c r="AW915" s="11" t="s">
        <v>37</v>
      </c>
      <c r="AX915" s="11" t="s">
        <v>75</v>
      </c>
      <c r="AY915" s="214" t="s">
        <v>162</v>
      </c>
    </row>
    <row r="916" spans="2:65" s="1" customFormat="1" ht="22.5" customHeight="1">
      <c r="B916" s="39"/>
      <c r="C916" s="191" t="s">
        <v>2239</v>
      </c>
      <c r="D916" s="191" t="s">
        <v>165</v>
      </c>
      <c r="E916" s="192" t="s">
        <v>2240</v>
      </c>
      <c r="F916" s="193" t="s">
        <v>2241</v>
      </c>
      <c r="G916" s="194" t="s">
        <v>241</v>
      </c>
      <c r="H916" s="195">
        <v>0.67200000000000004</v>
      </c>
      <c r="I916" s="196"/>
      <c r="J916" s="197">
        <f>ROUND(I916*H916,0)</f>
        <v>0</v>
      </c>
      <c r="K916" s="193" t="s">
        <v>169</v>
      </c>
      <c r="L916" s="59"/>
      <c r="M916" s="198" t="s">
        <v>23</v>
      </c>
      <c r="N916" s="199" t="s">
        <v>46</v>
      </c>
      <c r="O916" s="40"/>
      <c r="P916" s="200">
        <f>O916*H916</f>
        <v>0</v>
      </c>
      <c r="Q916" s="200">
        <v>0</v>
      </c>
      <c r="R916" s="200">
        <f>Q916*H916</f>
        <v>0</v>
      </c>
      <c r="S916" s="200">
        <v>0</v>
      </c>
      <c r="T916" s="201">
        <f>S916*H916</f>
        <v>0</v>
      </c>
      <c r="AR916" s="22" t="s">
        <v>164</v>
      </c>
      <c r="AT916" s="22" t="s">
        <v>165</v>
      </c>
      <c r="AU916" s="22" t="s">
        <v>84</v>
      </c>
      <c r="AY916" s="22" t="s">
        <v>162</v>
      </c>
      <c r="BE916" s="202">
        <f>IF(N916="základní",J916,0)</f>
        <v>0</v>
      </c>
      <c r="BF916" s="202">
        <f>IF(N916="snížená",J916,0)</f>
        <v>0</v>
      </c>
      <c r="BG916" s="202">
        <f>IF(N916="zákl. přenesená",J916,0)</f>
        <v>0</v>
      </c>
      <c r="BH916" s="202">
        <f>IF(N916="sníž. přenesená",J916,0)</f>
        <v>0</v>
      </c>
      <c r="BI916" s="202">
        <f>IF(N916="nulová",J916,0)</f>
        <v>0</v>
      </c>
      <c r="BJ916" s="22" t="s">
        <v>10</v>
      </c>
      <c r="BK916" s="202">
        <f>ROUND(I916*H916,0)</f>
        <v>0</v>
      </c>
      <c r="BL916" s="22" t="s">
        <v>164</v>
      </c>
      <c r="BM916" s="22" t="s">
        <v>2242</v>
      </c>
    </row>
    <row r="917" spans="2:65" s="10" customFormat="1" ht="29.85" customHeight="1">
      <c r="B917" s="174"/>
      <c r="C917" s="175"/>
      <c r="D917" s="188" t="s">
        <v>74</v>
      </c>
      <c r="E917" s="189" t="s">
        <v>2243</v>
      </c>
      <c r="F917" s="189" t="s">
        <v>2244</v>
      </c>
      <c r="G917" s="175"/>
      <c r="H917" s="175"/>
      <c r="I917" s="178"/>
      <c r="J917" s="190">
        <f>BK917</f>
        <v>0</v>
      </c>
      <c r="K917" s="175"/>
      <c r="L917" s="180"/>
      <c r="M917" s="181"/>
      <c r="N917" s="182"/>
      <c r="O917" s="182"/>
      <c r="P917" s="183">
        <f>SUM(P918:P973)</f>
        <v>0</v>
      </c>
      <c r="Q917" s="182"/>
      <c r="R917" s="183">
        <f>SUM(R918:R973)</f>
        <v>1.2085699999999999</v>
      </c>
      <c r="S917" s="182"/>
      <c r="T917" s="184">
        <f>SUM(T918:T973)</f>
        <v>4.7E-2</v>
      </c>
      <c r="AR917" s="185" t="s">
        <v>164</v>
      </c>
      <c r="AT917" s="186" t="s">
        <v>74</v>
      </c>
      <c r="AU917" s="186" t="s">
        <v>10</v>
      </c>
      <c r="AY917" s="185" t="s">
        <v>162</v>
      </c>
      <c r="BK917" s="187">
        <f>SUM(BK918:BK973)</f>
        <v>0</v>
      </c>
    </row>
    <row r="918" spans="2:65" s="1" customFormat="1" ht="22.5" customHeight="1">
      <c r="B918" s="39"/>
      <c r="C918" s="191" t="s">
        <v>2245</v>
      </c>
      <c r="D918" s="191" t="s">
        <v>165</v>
      </c>
      <c r="E918" s="192" t="s">
        <v>2246</v>
      </c>
      <c r="F918" s="193" t="s">
        <v>2247</v>
      </c>
      <c r="G918" s="194" t="s">
        <v>596</v>
      </c>
      <c r="H918" s="195">
        <v>35</v>
      </c>
      <c r="I918" s="196"/>
      <c r="J918" s="197">
        <f>ROUND(I918*H918,0)</f>
        <v>0</v>
      </c>
      <c r="K918" s="193" t="s">
        <v>169</v>
      </c>
      <c r="L918" s="59"/>
      <c r="M918" s="198" t="s">
        <v>23</v>
      </c>
      <c r="N918" s="199" t="s">
        <v>46</v>
      </c>
      <c r="O918" s="40"/>
      <c r="P918" s="200">
        <f>O918*H918</f>
        <v>0</v>
      </c>
      <c r="Q918" s="200">
        <v>0</v>
      </c>
      <c r="R918" s="200">
        <f>Q918*H918</f>
        <v>0</v>
      </c>
      <c r="S918" s="200">
        <v>0</v>
      </c>
      <c r="T918" s="201">
        <f>S918*H918</f>
        <v>0</v>
      </c>
      <c r="AR918" s="22" t="s">
        <v>164</v>
      </c>
      <c r="AT918" s="22" t="s">
        <v>165</v>
      </c>
      <c r="AU918" s="22" t="s">
        <v>84</v>
      </c>
      <c r="AY918" s="22" t="s">
        <v>162</v>
      </c>
      <c r="BE918" s="202">
        <f>IF(N918="základní",J918,0)</f>
        <v>0</v>
      </c>
      <c r="BF918" s="202">
        <f>IF(N918="snížená",J918,0)</f>
        <v>0</v>
      </c>
      <c r="BG918" s="202">
        <f>IF(N918="zákl. přenesená",J918,0)</f>
        <v>0</v>
      </c>
      <c r="BH918" s="202">
        <f>IF(N918="sníž. přenesená",J918,0)</f>
        <v>0</v>
      </c>
      <c r="BI918" s="202">
        <f>IF(N918="nulová",J918,0)</f>
        <v>0</v>
      </c>
      <c r="BJ918" s="22" t="s">
        <v>10</v>
      </c>
      <c r="BK918" s="202">
        <f>ROUND(I918*H918,0)</f>
        <v>0</v>
      </c>
      <c r="BL918" s="22" t="s">
        <v>164</v>
      </c>
      <c r="BM918" s="22" t="s">
        <v>2248</v>
      </c>
    </row>
    <row r="919" spans="2:65" s="11" customFormat="1" ht="13.5">
      <c r="B919" s="203"/>
      <c r="C919" s="204"/>
      <c r="D919" s="205" t="s">
        <v>171</v>
      </c>
      <c r="E919" s="206" t="s">
        <v>2249</v>
      </c>
      <c r="F919" s="207" t="s">
        <v>2250</v>
      </c>
      <c r="G919" s="204"/>
      <c r="H919" s="208">
        <v>35</v>
      </c>
      <c r="I919" s="209"/>
      <c r="J919" s="204"/>
      <c r="K919" s="204"/>
      <c r="L919" s="210"/>
      <c r="M919" s="211"/>
      <c r="N919" s="212"/>
      <c r="O919" s="212"/>
      <c r="P919" s="212"/>
      <c r="Q919" s="212"/>
      <c r="R919" s="212"/>
      <c r="S919" s="212"/>
      <c r="T919" s="213"/>
      <c r="AT919" s="214" t="s">
        <v>171</v>
      </c>
      <c r="AU919" s="214" t="s">
        <v>84</v>
      </c>
      <c r="AV919" s="11" t="s">
        <v>84</v>
      </c>
      <c r="AW919" s="11" t="s">
        <v>37</v>
      </c>
      <c r="AX919" s="11" t="s">
        <v>75</v>
      </c>
      <c r="AY919" s="214" t="s">
        <v>162</v>
      </c>
    </row>
    <row r="920" spans="2:65" s="1" customFormat="1" ht="22.5" customHeight="1">
      <c r="B920" s="39"/>
      <c r="C920" s="219" t="s">
        <v>2251</v>
      </c>
      <c r="D920" s="219" t="s">
        <v>273</v>
      </c>
      <c r="E920" s="220" t="s">
        <v>2252</v>
      </c>
      <c r="F920" s="221" t="s">
        <v>2253</v>
      </c>
      <c r="G920" s="222" t="s">
        <v>273</v>
      </c>
      <c r="H920" s="223">
        <v>35</v>
      </c>
      <c r="I920" s="224"/>
      <c r="J920" s="225">
        <f>ROUND(I920*H920,0)</f>
        <v>0</v>
      </c>
      <c r="K920" s="221" t="s">
        <v>23</v>
      </c>
      <c r="L920" s="226"/>
      <c r="M920" s="227" t="s">
        <v>23</v>
      </c>
      <c r="N920" s="228" t="s">
        <v>46</v>
      </c>
      <c r="O920" s="40"/>
      <c r="P920" s="200">
        <f>O920*H920</f>
        <v>0</v>
      </c>
      <c r="Q920" s="200">
        <v>0</v>
      </c>
      <c r="R920" s="200">
        <f>Q920*H920</f>
        <v>0</v>
      </c>
      <c r="S920" s="200">
        <v>0</v>
      </c>
      <c r="T920" s="201">
        <f>S920*H920</f>
        <v>0</v>
      </c>
      <c r="AR920" s="22" t="s">
        <v>229</v>
      </c>
      <c r="AT920" s="22" t="s">
        <v>273</v>
      </c>
      <c r="AU920" s="22" t="s">
        <v>84</v>
      </c>
      <c r="AY920" s="22" t="s">
        <v>162</v>
      </c>
      <c r="BE920" s="202">
        <f>IF(N920="základní",J920,0)</f>
        <v>0</v>
      </c>
      <c r="BF920" s="202">
        <f>IF(N920="snížená",J920,0)</f>
        <v>0</v>
      </c>
      <c r="BG920" s="202">
        <f>IF(N920="zákl. přenesená",J920,0)</f>
        <v>0</v>
      </c>
      <c r="BH920" s="202">
        <f>IF(N920="sníž. přenesená",J920,0)</f>
        <v>0</v>
      </c>
      <c r="BI920" s="202">
        <f>IF(N920="nulová",J920,0)</f>
        <v>0</v>
      </c>
      <c r="BJ920" s="22" t="s">
        <v>10</v>
      </c>
      <c r="BK920" s="202">
        <f>ROUND(I920*H920,0)</f>
        <v>0</v>
      </c>
      <c r="BL920" s="22" t="s">
        <v>164</v>
      </c>
      <c r="BM920" s="22" t="s">
        <v>2254</v>
      </c>
    </row>
    <row r="921" spans="2:65" s="1" customFormat="1" ht="31.5" customHeight="1">
      <c r="B921" s="39"/>
      <c r="C921" s="191" t="s">
        <v>2255</v>
      </c>
      <c r="D921" s="191" t="s">
        <v>165</v>
      </c>
      <c r="E921" s="192" t="s">
        <v>2256</v>
      </c>
      <c r="F921" s="193" t="s">
        <v>2257</v>
      </c>
      <c r="G921" s="194" t="s">
        <v>412</v>
      </c>
      <c r="H921" s="195">
        <v>4</v>
      </c>
      <c r="I921" s="196"/>
      <c r="J921" s="197">
        <f>ROUND(I921*H921,0)</f>
        <v>0</v>
      </c>
      <c r="K921" s="193" t="s">
        <v>169</v>
      </c>
      <c r="L921" s="59"/>
      <c r="M921" s="198" t="s">
        <v>23</v>
      </c>
      <c r="N921" s="199" t="s">
        <v>46</v>
      </c>
      <c r="O921" s="40"/>
      <c r="P921" s="200">
        <f>O921*H921</f>
        <v>0</v>
      </c>
      <c r="Q921" s="200">
        <v>0</v>
      </c>
      <c r="R921" s="200">
        <f>Q921*H921</f>
        <v>0</v>
      </c>
      <c r="S921" s="200">
        <v>4.0000000000000001E-3</v>
      </c>
      <c r="T921" s="201">
        <f>S921*H921</f>
        <v>1.6E-2</v>
      </c>
      <c r="AR921" s="22" t="s">
        <v>164</v>
      </c>
      <c r="AT921" s="22" t="s">
        <v>165</v>
      </c>
      <c r="AU921" s="22" t="s">
        <v>84</v>
      </c>
      <c r="AY921" s="22" t="s">
        <v>162</v>
      </c>
      <c r="BE921" s="202">
        <f>IF(N921="základní",J921,0)</f>
        <v>0</v>
      </c>
      <c r="BF921" s="202">
        <f>IF(N921="snížená",J921,0)</f>
        <v>0</v>
      </c>
      <c r="BG921" s="202">
        <f>IF(N921="zákl. přenesená",J921,0)</f>
        <v>0</v>
      </c>
      <c r="BH921" s="202">
        <f>IF(N921="sníž. přenesená",J921,0)</f>
        <v>0</v>
      </c>
      <c r="BI921" s="202">
        <f>IF(N921="nulová",J921,0)</f>
        <v>0</v>
      </c>
      <c r="BJ921" s="22" t="s">
        <v>10</v>
      </c>
      <c r="BK921" s="202">
        <f>ROUND(I921*H921,0)</f>
        <v>0</v>
      </c>
      <c r="BL921" s="22" t="s">
        <v>164</v>
      </c>
      <c r="BM921" s="22" t="s">
        <v>2258</v>
      </c>
    </row>
    <row r="922" spans="2:65" s="1" customFormat="1" ht="31.5" customHeight="1">
      <c r="B922" s="39"/>
      <c r="C922" s="191" t="s">
        <v>2259</v>
      </c>
      <c r="D922" s="191" t="s">
        <v>165</v>
      </c>
      <c r="E922" s="192" t="s">
        <v>2260</v>
      </c>
      <c r="F922" s="193" t="s">
        <v>2261</v>
      </c>
      <c r="G922" s="194" t="s">
        <v>412</v>
      </c>
      <c r="H922" s="195">
        <v>5</v>
      </c>
      <c r="I922" s="196"/>
      <c r="J922" s="197">
        <f>ROUND(I922*H922,0)</f>
        <v>0</v>
      </c>
      <c r="K922" s="193" t="s">
        <v>169</v>
      </c>
      <c r="L922" s="59"/>
      <c r="M922" s="198" t="s">
        <v>23</v>
      </c>
      <c r="N922" s="199" t="s">
        <v>46</v>
      </c>
      <c r="O922" s="40"/>
      <c r="P922" s="200">
        <f>O922*H922</f>
        <v>0</v>
      </c>
      <c r="Q922" s="200">
        <v>0</v>
      </c>
      <c r="R922" s="200">
        <f>Q922*H922</f>
        <v>0</v>
      </c>
      <c r="S922" s="200">
        <v>5.0000000000000001E-3</v>
      </c>
      <c r="T922" s="201">
        <f>S922*H922</f>
        <v>2.5000000000000001E-2</v>
      </c>
      <c r="AR922" s="22" t="s">
        <v>164</v>
      </c>
      <c r="AT922" s="22" t="s">
        <v>165</v>
      </c>
      <c r="AU922" s="22" t="s">
        <v>84</v>
      </c>
      <c r="AY922" s="22" t="s">
        <v>162</v>
      </c>
      <c r="BE922" s="202">
        <f>IF(N922="základní",J922,0)</f>
        <v>0</v>
      </c>
      <c r="BF922" s="202">
        <f>IF(N922="snížená",J922,0)</f>
        <v>0</v>
      </c>
      <c r="BG922" s="202">
        <f>IF(N922="zákl. přenesená",J922,0)</f>
        <v>0</v>
      </c>
      <c r="BH922" s="202">
        <f>IF(N922="sníž. přenesená",J922,0)</f>
        <v>0</v>
      </c>
      <c r="BI922" s="202">
        <f>IF(N922="nulová",J922,0)</f>
        <v>0</v>
      </c>
      <c r="BJ922" s="22" t="s">
        <v>10</v>
      </c>
      <c r="BK922" s="202">
        <f>ROUND(I922*H922,0)</f>
        <v>0</v>
      </c>
      <c r="BL922" s="22" t="s">
        <v>164</v>
      </c>
      <c r="BM922" s="22" t="s">
        <v>2262</v>
      </c>
    </row>
    <row r="923" spans="2:65" s="1" customFormat="1" ht="31.5" customHeight="1">
      <c r="B923" s="39"/>
      <c r="C923" s="191" t="s">
        <v>2263</v>
      </c>
      <c r="D923" s="191" t="s">
        <v>165</v>
      </c>
      <c r="E923" s="192" t="s">
        <v>2264</v>
      </c>
      <c r="F923" s="193" t="s">
        <v>2265</v>
      </c>
      <c r="G923" s="194" t="s">
        <v>412</v>
      </c>
      <c r="H923" s="195">
        <v>1</v>
      </c>
      <c r="I923" s="196"/>
      <c r="J923" s="197">
        <f>ROUND(I923*H923,0)</f>
        <v>0</v>
      </c>
      <c r="K923" s="193" t="s">
        <v>169</v>
      </c>
      <c r="L923" s="59"/>
      <c r="M923" s="198" t="s">
        <v>23</v>
      </c>
      <c r="N923" s="199" t="s">
        <v>46</v>
      </c>
      <c r="O923" s="40"/>
      <c r="P923" s="200">
        <f>O923*H923</f>
        <v>0</v>
      </c>
      <c r="Q923" s="200">
        <v>0</v>
      </c>
      <c r="R923" s="200">
        <f>Q923*H923</f>
        <v>0</v>
      </c>
      <c r="S923" s="200">
        <v>6.0000000000000001E-3</v>
      </c>
      <c r="T923" s="201">
        <f>S923*H923</f>
        <v>6.0000000000000001E-3</v>
      </c>
      <c r="AR923" s="22" t="s">
        <v>164</v>
      </c>
      <c r="AT923" s="22" t="s">
        <v>165</v>
      </c>
      <c r="AU923" s="22" t="s">
        <v>84</v>
      </c>
      <c r="AY923" s="22" t="s">
        <v>162</v>
      </c>
      <c r="BE923" s="202">
        <f>IF(N923="základní",J923,0)</f>
        <v>0</v>
      </c>
      <c r="BF923" s="202">
        <f>IF(N923="snížená",J923,0)</f>
        <v>0</v>
      </c>
      <c r="BG923" s="202">
        <f>IF(N923="zákl. přenesená",J923,0)</f>
        <v>0</v>
      </c>
      <c r="BH923" s="202">
        <f>IF(N923="sníž. přenesená",J923,0)</f>
        <v>0</v>
      </c>
      <c r="BI923" s="202">
        <f>IF(N923="nulová",J923,0)</f>
        <v>0</v>
      </c>
      <c r="BJ923" s="22" t="s">
        <v>10</v>
      </c>
      <c r="BK923" s="202">
        <f>ROUND(I923*H923,0)</f>
        <v>0</v>
      </c>
      <c r="BL923" s="22" t="s">
        <v>164</v>
      </c>
      <c r="BM923" s="22" t="s">
        <v>2266</v>
      </c>
    </row>
    <row r="924" spans="2:65" s="1" customFormat="1" ht="22.5" customHeight="1">
      <c r="B924" s="39"/>
      <c r="C924" s="191" t="s">
        <v>2267</v>
      </c>
      <c r="D924" s="191" t="s">
        <v>165</v>
      </c>
      <c r="E924" s="192" t="s">
        <v>2268</v>
      </c>
      <c r="F924" s="193" t="s">
        <v>2269</v>
      </c>
      <c r="G924" s="194" t="s">
        <v>412</v>
      </c>
      <c r="H924" s="195">
        <v>16</v>
      </c>
      <c r="I924" s="196"/>
      <c r="J924" s="197">
        <f>ROUND(I924*H924,0)</f>
        <v>0</v>
      </c>
      <c r="K924" s="193" t="s">
        <v>169</v>
      </c>
      <c r="L924" s="59"/>
      <c r="M924" s="198" t="s">
        <v>23</v>
      </c>
      <c r="N924" s="199" t="s">
        <v>46</v>
      </c>
      <c r="O924" s="40"/>
      <c r="P924" s="200">
        <f>O924*H924</f>
        <v>0</v>
      </c>
      <c r="Q924" s="200">
        <v>0</v>
      </c>
      <c r="R924" s="200">
        <f>Q924*H924</f>
        <v>0</v>
      </c>
      <c r="S924" s="200">
        <v>0</v>
      </c>
      <c r="T924" s="201">
        <f>S924*H924</f>
        <v>0</v>
      </c>
      <c r="AR924" s="22" t="s">
        <v>164</v>
      </c>
      <c r="AT924" s="22" t="s">
        <v>165</v>
      </c>
      <c r="AU924" s="22" t="s">
        <v>84</v>
      </c>
      <c r="AY924" s="22" t="s">
        <v>162</v>
      </c>
      <c r="BE924" s="202">
        <f>IF(N924="základní",J924,0)</f>
        <v>0</v>
      </c>
      <c r="BF924" s="202">
        <f>IF(N924="snížená",J924,0)</f>
        <v>0</v>
      </c>
      <c r="BG924" s="202">
        <f>IF(N924="zákl. přenesená",J924,0)</f>
        <v>0</v>
      </c>
      <c r="BH924" s="202">
        <f>IF(N924="sníž. přenesená",J924,0)</f>
        <v>0</v>
      </c>
      <c r="BI924" s="202">
        <f>IF(N924="nulová",J924,0)</f>
        <v>0</v>
      </c>
      <c r="BJ924" s="22" t="s">
        <v>10</v>
      </c>
      <c r="BK924" s="202">
        <f>ROUND(I924*H924,0)</f>
        <v>0</v>
      </c>
      <c r="BL924" s="22" t="s">
        <v>164</v>
      </c>
      <c r="BM924" s="22" t="s">
        <v>2270</v>
      </c>
    </row>
    <row r="925" spans="2:65" s="11" customFormat="1" ht="13.5">
      <c r="B925" s="203"/>
      <c r="C925" s="204"/>
      <c r="D925" s="215" t="s">
        <v>171</v>
      </c>
      <c r="E925" s="216" t="s">
        <v>23</v>
      </c>
      <c r="F925" s="217" t="s">
        <v>2271</v>
      </c>
      <c r="G925" s="204"/>
      <c r="H925" s="218">
        <v>1</v>
      </c>
      <c r="I925" s="209"/>
      <c r="J925" s="204"/>
      <c r="K925" s="204"/>
      <c r="L925" s="210"/>
      <c r="M925" s="211"/>
      <c r="N925" s="212"/>
      <c r="O925" s="212"/>
      <c r="P925" s="212"/>
      <c r="Q925" s="212"/>
      <c r="R925" s="212"/>
      <c r="S925" s="212"/>
      <c r="T925" s="213"/>
      <c r="AT925" s="214" t="s">
        <v>171</v>
      </c>
      <c r="AU925" s="214" t="s">
        <v>84</v>
      </c>
      <c r="AV925" s="11" t="s">
        <v>84</v>
      </c>
      <c r="AW925" s="11" t="s">
        <v>37</v>
      </c>
      <c r="AX925" s="11" t="s">
        <v>75</v>
      </c>
      <c r="AY925" s="214" t="s">
        <v>162</v>
      </c>
    </row>
    <row r="926" spans="2:65" s="11" customFormat="1" ht="13.5">
      <c r="B926" s="203"/>
      <c r="C926" s="204"/>
      <c r="D926" s="215" t="s">
        <v>171</v>
      </c>
      <c r="E926" s="216" t="s">
        <v>23</v>
      </c>
      <c r="F926" s="217" t="s">
        <v>2272</v>
      </c>
      <c r="G926" s="204"/>
      <c r="H926" s="218">
        <v>3</v>
      </c>
      <c r="I926" s="209"/>
      <c r="J926" s="204"/>
      <c r="K926" s="204"/>
      <c r="L926" s="210"/>
      <c r="M926" s="211"/>
      <c r="N926" s="212"/>
      <c r="O926" s="212"/>
      <c r="P926" s="212"/>
      <c r="Q926" s="212"/>
      <c r="R926" s="212"/>
      <c r="S926" s="212"/>
      <c r="T926" s="213"/>
      <c r="AT926" s="214" t="s">
        <v>171</v>
      </c>
      <c r="AU926" s="214" t="s">
        <v>84</v>
      </c>
      <c r="AV926" s="11" t="s">
        <v>84</v>
      </c>
      <c r="AW926" s="11" t="s">
        <v>37</v>
      </c>
      <c r="AX926" s="11" t="s">
        <v>75</v>
      </c>
      <c r="AY926" s="214" t="s">
        <v>162</v>
      </c>
    </row>
    <row r="927" spans="2:65" s="11" customFormat="1" ht="13.5">
      <c r="B927" s="203"/>
      <c r="C927" s="204"/>
      <c r="D927" s="215" t="s">
        <v>171</v>
      </c>
      <c r="E927" s="216" t="s">
        <v>23</v>
      </c>
      <c r="F927" s="217" t="s">
        <v>2273</v>
      </c>
      <c r="G927" s="204"/>
      <c r="H927" s="218">
        <v>11</v>
      </c>
      <c r="I927" s="209"/>
      <c r="J927" s="204"/>
      <c r="K927" s="204"/>
      <c r="L927" s="210"/>
      <c r="M927" s="211"/>
      <c r="N927" s="212"/>
      <c r="O927" s="212"/>
      <c r="P927" s="212"/>
      <c r="Q927" s="212"/>
      <c r="R927" s="212"/>
      <c r="S927" s="212"/>
      <c r="T927" s="213"/>
      <c r="AT927" s="214" t="s">
        <v>171</v>
      </c>
      <c r="AU927" s="214" t="s">
        <v>84</v>
      </c>
      <c r="AV927" s="11" t="s">
        <v>84</v>
      </c>
      <c r="AW927" s="11" t="s">
        <v>37</v>
      </c>
      <c r="AX927" s="11" t="s">
        <v>75</v>
      </c>
      <c r="AY927" s="214" t="s">
        <v>162</v>
      </c>
    </row>
    <row r="928" spans="2:65" s="11" customFormat="1" ht="13.5">
      <c r="B928" s="203"/>
      <c r="C928" s="204"/>
      <c r="D928" s="205" t="s">
        <v>171</v>
      </c>
      <c r="E928" s="206" t="s">
        <v>23</v>
      </c>
      <c r="F928" s="207" t="s">
        <v>2274</v>
      </c>
      <c r="G928" s="204"/>
      <c r="H928" s="208">
        <v>1</v>
      </c>
      <c r="I928" s="209"/>
      <c r="J928" s="204"/>
      <c r="K928" s="204"/>
      <c r="L928" s="210"/>
      <c r="M928" s="211"/>
      <c r="N928" s="212"/>
      <c r="O928" s="212"/>
      <c r="P928" s="212"/>
      <c r="Q928" s="212"/>
      <c r="R928" s="212"/>
      <c r="S928" s="212"/>
      <c r="T928" s="213"/>
      <c r="AT928" s="214" t="s">
        <v>171</v>
      </c>
      <c r="AU928" s="214" t="s">
        <v>84</v>
      </c>
      <c r="AV928" s="11" t="s">
        <v>84</v>
      </c>
      <c r="AW928" s="11" t="s">
        <v>37</v>
      </c>
      <c r="AX928" s="11" t="s">
        <v>75</v>
      </c>
      <c r="AY928" s="214" t="s">
        <v>162</v>
      </c>
    </row>
    <row r="929" spans="2:65" s="1" customFormat="1" ht="22.5" customHeight="1">
      <c r="B929" s="39"/>
      <c r="C929" s="219" t="s">
        <v>2275</v>
      </c>
      <c r="D929" s="219" t="s">
        <v>273</v>
      </c>
      <c r="E929" s="220" t="s">
        <v>2276</v>
      </c>
      <c r="F929" s="221" t="s">
        <v>2277</v>
      </c>
      <c r="G929" s="222" t="s">
        <v>412</v>
      </c>
      <c r="H929" s="223">
        <v>1</v>
      </c>
      <c r="I929" s="224"/>
      <c r="J929" s="225">
        <f>ROUND(I929*H929,0)</f>
        <v>0</v>
      </c>
      <c r="K929" s="221" t="s">
        <v>169</v>
      </c>
      <c r="L929" s="226"/>
      <c r="M929" s="227" t="s">
        <v>23</v>
      </c>
      <c r="N929" s="228" t="s">
        <v>46</v>
      </c>
      <c r="O929" s="40"/>
      <c r="P929" s="200">
        <f>O929*H929</f>
        <v>0</v>
      </c>
      <c r="Q929" s="200">
        <v>1.4999999999999999E-2</v>
      </c>
      <c r="R929" s="200">
        <f>Q929*H929</f>
        <v>1.4999999999999999E-2</v>
      </c>
      <c r="S929" s="200">
        <v>0</v>
      </c>
      <c r="T929" s="201">
        <f>S929*H929</f>
        <v>0</v>
      </c>
      <c r="AR929" s="22" t="s">
        <v>229</v>
      </c>
      <c r="AT929" s="22" t="s">
        <v>273</v>
      </c>
      <c r="AU929" s="22" t="s">
        <v>84</v>
      </c>
      <c r="AY929" s="22" t="s">
        <v>162</v>
      </c>
      <c r="BE929" s="202">
        <f>IF(N929="základní",J929,0)</f>
        <v>0</v>
      </c>
      <c r="BF929" s="202">
        <f>IF(N929="snížená",J929,0)</f>
        <v>0</v>
      </c>
      <c r="BG929" s="202">
        <f>IF(N929="zákl. přenesená",J929,0)</f>
        <v>0</v>
      </c>
      <c r="BH929" s="202">
        <f>IF(N929="sníž. přenesená",J929,0)</f>
        <v>0</v>
      </c>
      <c r="BI929" s="202">
        <f>IF(N929="nulová",J929,0)</f>
        <v>0</v>
      </c>
      <c r="BJ929" s="22" t="s">
        <v>10</v>
      </c>
      <c r="BK929" s="202">
        <f>ROUND(I929*H929,0)</f>
        <v>0</v>
      </c>
      <c r="BL929" s="22" t="s">
        <v>164</v>
      </c>
      <c r="BM929" s="22" t="s">
        <v>2278</v>
      </c>
    </row>
    <row r="930" spans="2:65" s="1" customFormat="1" ht="22.5" customHeight="1">
      <c r="B930" s="39"/>
      <c r="C930" s="219" t="s">
        <v>2279</v>
      </c>
      <c r="D930" s="219" t="s">
        <v>273</v>
      </c>
      <c r="E930" s="220" t="s">
        <v>2280</v>
      </c>
      <c r="F930" s="221" t="s">
        <v>2281</v>
      </c>
      <c r="G930" s="222" t="s">
        <v>412</v>
      </c>
      <c r="H930" s="223">
        <v>3</v>
      </c>
      <c r="I930" s="224"/>
      <c r="J930" s="225">
        <f>ROUND(I930*H930,0)</f>
        <v>0</v>
      </c>
      <c r="K930" s="221" t="s">
        <v>169</v>
      </c>
      <c r="L930" s="226"/>
      <c r="M930" s="227" t="s">
        <v>23</v>
      </c>
      <c r="N930" s="228" t="s">
        <v>46</v>
      </c>
      <c r="O930" s="40"/>
      <c r="P930" s="200">
        <f>O930*H930</f>
        <v>0</v>
      </c>
      <c r="Q930" s="200">
        <v>1.6500000000000001E-2</v>
      </c>
      <c r="R930" s="200">
        <f>Q930*H930</f>
        <v>4.9500000000000002E-2</v>
      </c>
      <c r="S930" s="200">
        <v>0</v>
      </c>
      <c r="T930" s="201">
        <f>S930*H930</f>
        <v>0</v>
      </c>
      <c r="AR930" s="22" t="s">
        <v>229</v>
      </c>
      <c r="AT930" s="22" t="s">
        <v>273</v>
      </c>
      <c r="AU930" s="22" t="s">
        <v>84</v>
      </c>
      <c r="AY930" s="22" t="s">
        <v>162</v>
      </c>
      <c r="BE930" s="202">
        <f>IF(N930="základní",J930,0)</f>
        <v>0</v>
      </c>
      <c r="BF930" s="202">
        <f>IF(N930="snížená",J930,0)</f>
        <v>0</v>
      </c>
      <c r="BG930" s="202">
        <f>IF(N930="zákl. přenesená",J930,0)</f>
        <v>0</v>
      </c>
      <c r="BH930" s="202">
        <f>IF(N930="sníž. přenesená",J930,0)</f>
        <v>0</v>
      </c>
      <c r="BI930" s="202">
        <f>IF(N930="nulová",J930,0)</f>
        <v>0</v>
      </c>
      <c r="BJ930" s="22" t="s">
        <v>10</v>
      </c>
      <c r="BK930" s="202">
        <f>ROUND(I930*H930,0)</f>
        <v>0</v>
      </c>
      <c r="BL930" s="22" t="s">
        <v>164</v>
      </c>
      <c r="BM930" s="22" t="s">
        <v>2282</v>
      </c>
    </row>
    <row r="931" spans="2:65" s="1" customFormat="1" ht="22.5" customHeight="1">
      <c r="B931" s="39"/>
      <c r="C931" s="219" t="s">
        <v>2283</v>
      </c>
      <c r="D931" s="219" t="s">
        <v>273</v>
      </c>
      <c r="E931" s="220" t="s">
        <v>2284</v>
      </c>
      <c r="F931" s="221" t="s">
        <v>2285</v>
      </c>
      <c r="G931" s="222" t="s">
        <v>412</v>
      </c>
      <c r="H931" s="223">
        <v>12</v>
      </c>
      <c r="I931" s="224"/>
      <c r="J931" s="225">
        <f>ROUND(I931*H931,0)</f>
        <v>0</v>
      </c>
      <c r="K931" s="221" t="s">
        <v>169</v>
      </c>
      <c r="L931" s="226"/>
      <c r="M931" s="227" t="s">
        <v>23</v>
      </c>
      <c r="N931" s="228" t="s">
        <v>46</v>
      </c>
      <c r="O931" s="40"/>
      <c r="P931" s="200">
        <f>O931*H931</f>
        <v>0</v>
      </c>
      <c r="Q931" s="200">
        <v>1.8499999999999999E-2</v>
      </c>
      <c r="R931" s="200">
        <f>Q931*H931</f>
        <v>0.22199999999999998</v>
      </c>
      <c r="S931" s="200">
        <v>0</v>
      </c>
      <c r="T931" s="201">
        <f>S931*H931</f>
        <v>0</v>
      </c>
      <c r="AR931" s="22" t="s">
        <v>229</v>
      </c>
      <c r="AT931" s="22" t="s">
        <v>273</v>
      </c>
      <c r="AU931" s="22" t="s">
        <v>84</v>
      </c>
      <c r="AY931" s="22" t="s">
        <v>162</v>
      </c>
      <c r="BE931" s="202">
        <f>IF(N931="základní",J931,0)</f>
        <v>0</v>
      </c>
      <c r="BF931" s="202">
        <f>IF(N931="snížená",J931,0)</f>
        <v>0</v>
      </c>
      <c r="BG931" s="202">
        <f>IF(N931="zákl. přenesená",J931,0)</f>
        <v>0</v>
      </c>
      <c r="BH931" s="202">
        <f>IF(N931="sníž. přenesená",J931,0)</f>
        <v>0</v>
      </c>
      <c r="BI931" s="202">
        <f>IF(N931="nulová",J931,0)</f>
        <v>0</v>
      </c>
      <c r="BJ931" s="22" t="s">
        <v>10</v>
      </c>
      <c r="BK931" s="202">
        <f>ROUND(I931*H931,0)</f>
        <v>0</v>
      </c>
      <c r="BL931" s="22" t="s">
        <v>164</v>
      </c>
      <c r="BM931" s="22" t="s">
        <v>2286</v>
      </c>
    </row>
    <row r="932" spans="2:65" s="1" customFormat="1" ht="22.5" customHeight="1">
      <c r="B932" s="39"/>
      <c r="C932" s="191" t="s">
        <v>2287</v>
      </c>
      <c r="D932" s="191" t="s">
        <v>165</v>
      </c>
      <c r="E932" s="192" t="s">
        <v>2288</v>
      </c>
      <c r="F932" s="193" t="s">
        <v>2289</v>
      </c>
      <c r="G932" s="194" t="s">
        <v>412</v>
      </c>
      <c r="H932" s="195">
        <v>7</v>
      </c>
      <c r="I932" s="196"/>
      <c r="J932" s="197">
        <f>ROUND(I932*H932,0)</f>
        <v>0</v>
      </c>
      <c r="K932" s="193" t="s">
        <v>169</v>
      </c>
      <c r="L932" s="59"/>
      <c r="M932" s="198" t="s">
        <v>23</v>
      </c>
      <c r="N932" s="199" t="s">
        <v>46</v>
      </c>
      <c r="O932" s="40"/>
      <c r="P932" s="200">
        <f>O932*H932</f>
        <v>0</v>
      </c>
      <c r="Q932" s="200">
        <v>0</v>
      </c>
      <c r="R932" s="200">
        <f>Q932*H932</f>
        <v>0</v>
      </c>
      <c r="S932" s="200">
        <v>0</v>
      </c>
      <c r="T932" s="201">
        <f>S932*H932</f>
        <v>0</v>
      </c>
      <c r="AR932" s="22" t="s">
        <v>164</v>
      </c>
      <c r="AT932" s="22" t="s">
        <v>165</v>
      </c>
      <c r="AU932" s="22" t="s">
        <v>84</v>
      </c>
      <c r="AY932" s="22" t="s">
        <v>162</v>
      </c>
      <c r="BE932" s="202">
        <f>IF(N932="základní",J932,0)</f>
        <v>0</v>
      </c>
      <c r="BF932" s="202">
        <f>IF(N932="snížená",J932,0)</f>
        <v>0</v>
      </c>
      <c r="BG932" s="202">
        <f>IF(N932="zákl. přenesená",J932,0)</f>
        <v>0</v>
      </c>
      <c r="BH932" s="202">
        <f>IF(N932="sníž. přenesená",J932,0)</f>
        <v>0</v>
      </c>
      <c r="BI932" s="202">
        <f>IF(N932="nulová",J932,0)</f>
        <v>0</v>
      </c>
      <c r="BJ932" s="22" t="s">
        <v>10</v>
      </c>
      <c r="BK932" s="202">
        <f>ROUND(I932*H932,0)</f>
        <v>0</v>
      </c>
      <c r="BL932" s="22" t="s">
        <v>164</v>
      </c>
      <c r="BM932" s="22" t="s">
        <v>2290</v>
      </c>
    </row>
    <row r="933" spans="2:65" s="11" customFormat="1" ht="13.5">
      <c r="B933" s="203"/>
      <c r="C933" s="204"/>
      <c r="D933" s="215" t="s">
        <v>171</v>
      </c>
      <c r="E933" s="216" t="s">
        <v>23</v>
      </c>
      <c r="F933" s="217" t="s">
        <v>2291</v>
      </c>
      <c r="G933" s="204"/>
      <c r="H933" s="218">
        <v>1</v>
      </c>
      <c r="I933" s="209"/>
      <c r="J933" s="204"/>
      <c r="K933" s="204"/>
      <c r="L933" s="210"/>
      <c r="M933" s="211"/>
      <c r="N933" s="212"/>
      <c r="O933" s="212"/>
      <c r="P933" s="212"/>
      <c r="Q933" s="212"/>
      <c r="R933" s="212"/>
      <c r="S933" s="212"/>
      <c r="T933" s="213"/>
      <c r="AT933" s="214" t="s">
        <v>171</v>
      </c>
      <c r="AU933" s="214" t="s">
        <v>84</v>
      </c>
      <c r="AV933" s="11" t="s">
        <v>84</v>
      </c>
      <c r="AW933" s="11" t="s">
        <v>37</v>
      </c>
      <c r="AX933" s="11" t="s">
        <v>75</v>
      </c>
      <c r="AY933" s="214" t="s">
        <v>162</v>
      </c>
    </row>
    <row r="934" spans="2:65" s="11" customFormat="1" ht="13.5">
      <c r="B934" s="203"/>
      <c r="C934" s="204"/>
      <c r="D934" s="215" t="s">
        <v>171</v>
      </c>
      <c r="E934" s="216" t="s">
        <v>23</v>
      </c>
      <c r="F934" s="217" t="s">
        <v>2292</v>
      </c>
      <c r="G934" s="204"/>
      <c r="H934" s="218">
        <v>2</v>
      </c>
      <c r="I934" s="209"/>
      <c r="J934" s="204"/>
      <c r="K934" s="204"/>
      <c r="L934" s="210"/>
      <c r="M934" s="211"/>
      <c r="N934" s="212"/>
      <c r="O934" s="212"/>
      <c r="P934" s="212"/>
      <c r="Q934" s="212"/>
      <c r="R934" s="212"/>
      <c r="S934" s="212"/>
      <c r="T934" s="213"/>
      <c r="AT934" s="214" t="s">
        <v>171</v>
      </c>
      <c r="AU934" s="214" t="s">
        <v>84</v>
      </c>
      <c r="AV934" s="11" t="s">
        <v>84</v>
      </c>
      <c r="AW934" s="11" t="s">
        <v>37</v>
      </c>
      <c r="AX934" s="11" t="s">
        <v>75</v>
      </c>
      <c r="AY934" s="214" t="s">
        <v>162</v>
      </c>
    </row>
    <row r="935" spans="2:65" s="11" customFormat="1" ht="13.5">
      <c r="B935" s="203"/>
      <c r="C935" s="204"/>
      <c r="D935" s="205" t="s">
        <v>171</v>
      </c>
      <c r="E935" s="206" t="s">
        <v>23</v>
      </c>
      <c r="F935" s="207" t="s">
        <v>2293</v>
      </c>
      <c r="G935" s="204"/>
      <c r="H935" s="208">
        <v>4</v>
      </c>
      <c r="I935" s="209"/>
      <c r="J935" s="204"/>
      <c r="K935" s="204"/>
      <c r="L935" s="210"/>
      <c r="M935" s="211"/>
      <c r="N935" s="212"/>
      <c r="O935" s="212"/>
      <c r="P935" s="212"/>
      <c r="Q935" s="212"/>
      <c r="R935" s="212"/>
      <c r="S935" s="212"/>
      <c r="T935" s="213"/>
      <c r="AT935" s="214" t="s">
        <v>171</v>
      </c>
      <c r="AU935" s="214" t="s">
        <v>84</v>
      </c>
      <c r="AV935" s="11" t="s">
        <v>84</v>
      </c>
      <c r="AW935" s="11" t="s">
        <v>37</v>
      </c>
      <c r="AX935" s="11" t="s">
        <v>75</v>
      </c>
      <c r="AY935" s="214" t="s">
        <v>162</v>
      </c>
    </row>
    <row r="936" spans="2:65" s="1" customFormat="1" ht="22.5" customHeight="1">
      <c r="B936" s="39"/>
      <c r="C936" s="219" t="s">
        <v>2294</v>
      </c>
      <c r="D936" s="219" t="s">
        <v>273</v>
      </c>
      <c r="E936" s="220" t="s">
        <v>2295</v>
      </c>
      <c r="F936" s="221" t="s">
        <v>2296</v>
      </c>
      <c r="G936" s="222" t="s">
        <v>412</v>
      </c>
      <c r="H936" s="223">
        <v>7</v>
      </c>
      <c r="I936" s="224"/>
      <c r="J936" s="225">
        <f>ROUND(I936*H936,0)</f>
        <v>0</v>
      </c>
      <c r="K936" s="221" t="s">
        <v>169</v>
      </c>
      <c r="L936" s="226"/>
      <c r="M936" s="227" t="s">
        <v>23</v>
      </c>
      <c r="N936" s="228" t="s">
        <v>46</v>
      </c>
      <c r="O936" s="40"/>
      <c r="P936" s="200">
        <f>O936*H936</f>
        <v>0</v>
      </c>
      <c r="Q936" s="200">
        <v>2.1499999999999998E-2</v>
      </c>
      <c r="R936" s="200">
        <f>Q936*H936</f>
        <v>0.15049999999999999</v>
      </c>
      <c r="S936" s="200">
        <v>0</v>
      </c>
      <c r="T936" s="201">
        <f>S936*H936</f>
        <v>0</v>
      </c>
      <c r="AR936" s="22" t="s">
        <v>229</v>
      </c>
      <c r="AT936" s="22" t="s">
        <v>273</v>
      </c>
      <c r="AU936" s="22" t="s">
        <v>84</v>
      </c>
      <c r="AY936" s="22" t="s">
        <v>162</v>
      </c>
      <c r="BE936" s="202">
        <f>IF(N936="základní",J936,0)</f>
        <v>0</v>
      </c>
      <c r="BF936" s="202">
        <f>IF(N936="snížená",J936,0)</f>
        <v>0</v>
      </c>
      <c r="BG936" s="202">
        <f>IF(N936="zákl. přenesená",J936,0)</f>
        <v>0</v>
      </c>
      <c r="BH936" s="202">
        <f>IF(N936="sníž. přenesená",J936,0)</f>
        <v>0</v>
      </c>
      <c r="BI936" s="202">
        <f>IF(N936="nulová",J936,0)</f>
        <v>0</v>
      </c>
      <c r="BJ936" s="22" t="s">
        <v>10</v>
      </c>
      <c r="BK936" s="202">
        <f>ROUND(I936*H936,0)</f>
        <v>0</v>
      </c>
      <c r="BL936" s="22" t="s">
        <v>164</v>
      </c>
      <c r="BM936" s="22" t="s">
        <v>2297</v>
      </c>
    </row>
    <row r="937" spans="2:65" s="1" customFormat="1" ht="31.5" customHeight="1">
      <c r="B937" s="39"/>
      <c r="C937" s="191" t="s">
        <v>2298</v>
      </c>
      <c r="D937" s="191" t="s">
        <v>165</v>
      </c>
      <c r="E937" s="192" t="s">
        <v>2299</v>
      </c>
      <c r="F937" s="193" t="s">
        <v>2300</v>
      </c>
      <c r="G937" s="194" t="s">
        <v>412</v>
      </c>
      <c r="H937" s="195">
        <v>1</v>
      </c>
      <c r="I937" s="196"/>
      <c r="J937" s="197">
        <f>ROUND(I937*H937,0)</f>
        <v>0</v>
      </c>
      <c r="K937" s="193" t="s">
        <v>169</v>
      </c>
      <c r="L937" s="59"/>
      <c r="M937" s="198" t="s">
        <v>23</v>
      </c>
      <c r="N937" s="199" t="s">
        <v>46</v>
      </c>
      <c r="O937" s="40"/>
      <c r="P937" s="200">
        <f>O937*H937</f>
        <v>0</v>
      </c>
      <c r="Q937" s="200">
        <v>0</v>
      </c>
      <c r="R937" s="200">
        <f>Q937*H937</f>
        <v>0</v>
      </c>
      <c r="S937" s="200">
        <v>0</v>
      </c>
      <c r="T937" s="201">
        <f>S937*H937</f>
        <v>0</v>
      </c>
      <c r="AR937" s="22" t="s">
        <v>164</v>
      </c>
      <c r="AT937" s="22" t="s">
        <v>165</v>
      </c>
      <c r="AU937" s="22" t="s">
        <v>84</v>
      </c>
      <c r="AY937" s="22" t="s">
        <v>162</v>
      </c>
      <c r="BE937" s="202">
        <f>IF(N937="základní",J937,0)</f>
        <v>0</v>
      </c>
      <c r="BF937" s="202">
        <f>IF(N937="snížená",J937,0)</f>
        <v>0</v>
      </c>
      <c r="BG937" s="202">
        <f>IF(N937="zákl. přenesená",J937,0)</f>
        <v>0</v>
      </c>
      <c r="BH937" s="202">
        <f>IF(N937="sníž. přenesená",J937,0)</f>
        <v>0</v>
      </c>
      <c r="BI937" s="202">
        <f>IF(N937="nulová",J937,0)</f>
        <v>0</v>
      </c>
      <c r="BJ937" s="22" t="s">
        <v>10</v>
      </c>
      <c r="BK937" s="202">
        <f>ROUND(I937*H937,0)</f>
        <v>0</v>
      </c>
      <c r="BL937" s="22" t="s">
        <v>164</v>
      </c>
      <c r="BM937" s="22" t="s">
        <v>2301</v>
      </c>
    </row>
    <row r="938" spans="2:65" s="11" customFormat="1" ht="13.5">
      <c r="B938" s="203"/>
      <c r="C938" s="204"/>
      <c r="D938" s="205" t="s">
        <v>171</v>
      </c>
      <c r="E938" s="206" t="s">
        <v>23</v>
      </c>
      <c r="F938" s="207" t="s">
        <v>2302</v>
      </c>
      <c r="G938" s="204"/>
      <c r="H938" s="208">
        <v>1</v>
      </c>
      <c r="I938" s="209"/>
      <c r="J938" s="204"/>
      <c r="K938" s="204"/>
      <c r="L938" s="210"/>
      <c r="M938" s="211"/>
      <c r="N938" s="212"/>
      <c r="O938" s="212"/>
      <c r="P938" s="212"/>
      <c r="Q938" s="212"/>
      <c r="R938" s="212"/>
      <c r="S938" s="212"/>
      <c r="T938" s="213"/>
      <c r="AT938" s="214" t="s">
        <v>171</v>
      </c>
      <c r="AU938" s="214" t="s">
        <v>84</v>
      </c>
      <c r="AV938" s="11" t="s">
        <v>84</v>
      </c>
      <c r="AW938" s="11" t="s">
        <v>37</v>
      </c>
      <c r="AX938" s="11" t="s">
        <v>10</v>
      </c>
      <c r="AY938" s="214" t="s">
        <v>162</v>
      </c>
    </row>
    <row r="939" spans="2:65" s="1" customFormat="1" ht="22.5" customHeight="1">
      <c r="B939" s="39"/>
      <c r="C939" s="219" t="s">
        <v>2303</v>
      </c>
      <c r="D939" s="219" t="s">
        <v>273</v>
      </c>
      <c r="E939" s="220" t="s">
        <v>2304</v>
      </c>
      <c r="F939" s="221" t="s">
        <v>2305</v>
      </c>
      <c r="G939" s="222" t="s">
        <v>880</v>
      </c>
      <c r="H939" s="223">
        <v>1</v>
      </c>
      <c r="I939" s="224"/>
      <c r="J939" s="225">
        <f>ROUND(I939*H939,0)</f>
        <v>0</v>
      </c>
      <c r="K939" s="221" t="s">
        <v>23</v>
      </c>
      <c r="L939" s="226"/>
      <c r="M939" s="227" t="s">
        <v>23</v>
      </c>
      <c r="N939" s="228" t="s">
        <v>46</v>
      </c>
      <c r="O939" s="40"/>
      <c r="P939" s="200">
        <f>O939*H939</f>
        <v>0</v>
      </c>
      <c r="Q939" s="200">
        <v>2.5000000000000001E-2</v>
      </c>
      <c r="R939" s="200">
        <f>Q939*H939</f>
        <v>2.5000000000000001E-2</v>
      </c>
      <c r="S939" s="200">
        <v>0</v>
      </c>
      <c r="T939" s="201">
        <f>S939*H939</f>
        <v>0</v>
      </c>
      <c r="AR939" s="22" t="s">
        <v>229</v>
      </c>
      <c r="AT939" s="22" t="s">
        <v>273</v>
      </c>
      <c r="AU939" s="22" t="s">
        <v>84</v>
      </c>
      <c r="AY939" s="22" t="s">
        <v>162</v>
      </c>
      <c r="BE939" s="202">
        <f>IF(N939="základní",J939,0)</f>
        <v>0</v>
      </c>
      <c r="BF939" s="202">
        <f>IF(N939="snížená",J939,0)</f>
        <v>0</v>
      </c>
      <c r="BG939" s="202">
        <f>IF(N939="zákl. přenesená",J939,0)</f>
        <v>0</v>
      </c>
      <c r="BH939" s="202">
        <f>IF(N939="sníž. přenesená",J939,0)</f>
        <v>0</v>
      </c>
      <c r="BI939" s="202">
        <f>IF(N939="nulová",J939,0)</f>
        <v>0</v>
      </c>
      <c r="BJ939" s="22" t="s">
        <v>10</v>
      </c>
      <c r="BK939" s="202">
        <f>ROUND(I939*H939,0)</f>
        <v>0</v>
      </c>
      <c r="BL939" s="22" t="s">
        <v>164</v>
      </c>
      <c r="BM939" s="22" t="s">
        <v>2306</v>
      </c>
    </row>
    <row r="940" spans="2:65" s="1" customFormat="1" ht="31.5" customHeight="1">
      <c r="B940" s="39"/>
      <c r="C940" s="191" t="s">
        <v>2307</v>
      </c>
      <c r="D940" s="191" t="s">
        <v>165</v>
      </c>
      <c r="E940" s="192" t="s">
        <v>2308</v>
      </c>
      <c r="F940" s="193" t="s">
        <v>2309</v>
      </c>
      <c r="G940" s="194" t="s">
        <v>412</v>
      </c>
      <c r="H940" s="195">
        <v>5</v>
      </c>
      <c r="I940" s="196"/>
      <c r="J940" s="197">
        <f>ROUND(I940*H940,0)</f>
        <v>0</v>
      </c>
      <c r="K940" s="193" t="s">
        <v>169</v>
      </c>
      <c r="L940" s="59"/>
      <c r="M940" s="198" t="s">
        <v>23</v>
      </c>
      <c r="N940" s="199" t="s">
        <v>46</v>
      </c>
      <c r="O940" s="40"/>
      <c r="P940" s="200">
        <f>O940*H940</f>
        <v>0</v>
      </c>
      <c r="Q940" s="200">
        <v>0</v>
      </c>
      <c r="R940" s="200">
        <f>Q940*H940</f>
        <v>0</v>
      </c>
      <c r="S940" s="200">
        <v>0</v>
      </c>
      <c r="T940" s="201">
        <f>S940*H940</f>
        <v>0</v>
      </c>
      <c r="AR940" s="22" t="s">
        <v>164</v>
      </c>
      <c r="AT940" s="22" t="s">
        <v>165</v>
      </c>
      <c r="AU940" s="22" t="s">
        <v>84</v>
      </c>
      <c r="AY940" s="22" t="s">
        <v>162</v>
      </c>
      <c r="BE940" s="202">
        <f>IF(N940="základní",J940,0)</f>
        <v>0</v>
      </c>
      <c r="BF940" s="202">
        <f>IF(N940="snížená",J940,0)</f>
        <v>0</v>
      </c>
      <c r="BG940" s="202">
        <f>IF(N940="zákl. přenesená",J940,0)</f>
        <v>0</v>
      </c>
      <c r="BH940" s="202">
        <f>IF(N940="sníž. přenesená",J940,0)</f>
        <v>0</v>
      </c>
      <c r="BI940" s="202">
        <f>IF(N940="nulová",J940,0)</f>
        <v>0</v>
      </c>
      <c r="BJ940" s="22" t="s">
        <v>10</v>
      </c>
      <c r="BK940" s="202">
        <f>ROUND(I940*H940,0)</f>
        <v>0</v>
      </c>
      <c r="BL940" s="22" t="s">
        <v>164</v>
      </c>
      <c r="BM940" s="22" t="s">
        <v>2310</v>
      </c>
    </row>
    <row r="941" spans="2:65" s="11" customFormat="1" ht="13.5">
      <c r="B941" s="203"/>
      <c r="C941" s="204"/>
      <c r="D941" s="215" t="s">
        <v>171</v>
      </c>
      <c r="E941" s="216" t="s">
        <v>23</v>
      </c>
      <c r="F941" s="217" t="s">
        <v>2311</v>
      </c>
      <c r="G941" s="204"/>
      <c r="H941" s="218">
        <v>4</v>
      </c>
      <c r="I941" s="209"/>
      <c r="J941" s="204"/>
      <c r="K941" s="204"/>
      <c r="L941" s="210"/>
      <c r="M941" s="211"/>
      <c r="N941" s="212"/>
      <c r="O941" s="212"/>
      <c r="P941" s="212"/>
      <c r="Q941" s="212"/>
      <c r="R941" s="212"/>
      <c r="S941" s="212"/>
      <c r="T941" s="213"/>
      <c r="AT941" s="214" t="s">
        <v>171</v>
      </c>
      <c r="AU941" s="214" t="s">
        <v>84</v>
      </c>
      <c r="AV941" s="11" t="s">
        <v>84</v>
      </c>
      <c r="AW941" s="11" t="s">
        <v>37</v>
      </c>
      <c r="AX941" s="11" t="s">
        <v>75</v>
      </c>
      <c r="AY941" s="214" t="s">
        <v>162</v>
      </c>
    </row>
    <row r="942" spans="2:65" s="11" customFormat="1" ht="13.5">
      <c r="B942" s="203"/>
      <c r="C942" s="204"/>
      <c r="D942" s="205" t="s">
        <v>171</v>
      </c>
      <c r="E942" s="206" t="s">
        <v>23</v>
      </c>
      <c r="F942" s="207" t="s">
        <v>2312</v>
      </c>
      <c r="G942" s="204"/>
      <c r="H942" s="208">
        <v>1</v>
      </c>
      <c r="I942" s="209"/>
      <c r="J942" s="204"/>
      <c r="K942" s="204"/>
      <c r="L942" s="210"/>
      <c r="M942" s="211"/>
      <c r="N942" s="212"/>
      <c r="O942" s="212"/>
      <c r="P942" s="212"/>
      <c r="Q942" s="212"/>
      <c r="R942" s="212"/>
      <c r="S942" s="212"/>
      <c r="T942" s="213"/>
      <c r="AT942" s="214" t="s">
        <v>171</v>
      </c>
      <c r="AU942" s="214" t="s">
        <v>84</v>
      </c>
      <c r="AV942" s="11" t="s">
        <v>84</v>
      </c>
      <c r="AW942" s="11" t="s">
        <v>37</v>
      </c>
      <c r="AX942" s="11" t="s">
        <v>75</v>
      </c>
      <c r="AY942" s="214" t="s">
        <v>162</v>
      </c>
    </row>
    <row r="943" spans="2:65" s="1" customFormat="1" ht="22.5" customHeight="1">
      <c r="B943" s="39"/>
      <c r="C943" s="219" t="s">
        <v>2313</v>
      </c>
      <c r="D943" s="219" t="s">
        <v>273</v>
      </c>
      <c r="E943" s="220" t="s">
        <v>2314</v>
      </c>
      <c r="F943" s="221" t="s">
        <v>2315</v>
      </c>
      <c r="G943" s="222" t="s">
        <v>880</v>
      </c>
      <c r="H943" s="223">
        <v>5</v>
      </c>
      <c r="I943" s="224"/>
      <c r="J943" s="225">
        <f t="shared" ref="J943:J952" si="30">ROUND(I943*H943,0)</f>
        <v>0</v>
      </c>
      <c r="K943" s="221" t="s">
        <v>23</v>
      </c>
      <c r="L943" s="226"/>
      <c r="M943" s="227" t="s">
        <v>23</v>
      </c>
      <c r="N943" s="228" t="s">
        <v>46</v>
      </c>
      <c r="O943" s="40"/>
      <c r="P943" s="200">
        <f t="shared" ref="P943:P952" si="31">O943*H943</f>
        <v>0</v>
      </c>
      <c r="Q943" s="200">
        <v>2.7E-2</v>
      </c>
      <c r="R943" s="200">
        <f t="shared" ref="R943:R952" si="32">Q943*H943</f>
        <v>0.13500000000000001</v>
      </c>
      <c r="S943" s="200">
        <v>0</v>
      </c>
      <c r="T943" s="201">
        <f t="shared" ref="T943:T952" si="33">S943*H943</f>
        <v>0</v>
      </c>
      <c r="AR943" s="22" t="s">
        <v>229</v>
      </c>
      <c r="AT943" s="22" t="s">
        <v>273</v>
      </c>
      <c r="AU943" s="22" t="s">
        <v>84</v>
      </c>
      <c r="AY943" s="22" t="s">
        <v>162</v>
      </c>
      <c r="BE943" s="202">
        <f t="shared" ref="BE943:BE952" si="34">IF(N943="základní",J943,0)</f>
        <v>0</v>
      </c>
      <c r="BF943" s="202">
        <f t="shared" ref="BF943:BF952" si="35">IF(N943="snížená",J943,0)</f>
        <v>0</v>
      </c>
      <c r="BG943" s="202">
        <f t="shared" ref="BG943:BG952" si="36">IF(N943="zákl. přenesená",J943,0)</f>
        <v>0</v>
      </c>
      <c r="BH943" s="202">
        <f t="shared" ref="BH943:BH952" si="37">IF(N943="sníž. přenesená",J943,0)</f>
        <v>0</v>
      </c>
      <c r="BI943" s="202">
        <f t="shared" ref="BI943:BI952" si="38">IF(N943="nulová",J943,0)</f>
        <v>0</v>
      </c>
      <c r="BJ943" s="22" t="s">
        <v>10</v>
      </c>
      <c r="BK943" s="202">
        <f t="shared" ref="BK943:BK952" si="39">ROUND(I943*H943,0)</f>
        <v>0</v>
      </c>
      <c r="BL943" s="22" t="s">
        <v>164</v>
      </c>
      <c r="BM943" s="22" t="s">
        <v>2316</v>
      </c>
    </row>
    <row r="944" spans="2:65" s="1" customFormat="1" ht="22.5" customHeight="1">
      <c r="B944" s="39"/>
      <c r="C944" s="191" t="s">
        <v>2317</v>
      </c>
      <c r="D944" s="191" t="s">
        <v>165</v>
      </c>
      <c r="E944" s="192" t="s">
        <v>2318</v>
      </c>
      <c r="F944" s="193" t="s">
        <v>2319</v>
      </c>
      <c r="G944" s="194" t="s">
        <v>412</v>
      </c>
      <c r="H944" s="195">
        <v>15</v>
      </c>
      <c r="I944" s="196"/>
      <c r="J944" s="197">
        <f t="shared" si="30"/>
        <v>0</v>
      </c>
      <c r="K944" s="193" t="s">
        <v>169</v>
      </c>
      <c r="L944" s="59"/>
      <c r="M944" s="198" t="s">
        <v>23</v>
      </c>
      <c r="N944" s="199" t="s">
        <v>46</v>
      </c>
      <c r="O944" s="40"/>
      <c r="P944" s="200">
        <f t="shared" si="31"/>
        <v>0</v>
      </c>
      <c r="Q944" s="200">
        <v>4.4999999999999999E-4</v>
      </c>
      <c r="R944" s="200">
        <f t="shared" si="32"/>
        <v>6.7499999999999999E-3</v>
      </c>
      <c r="S944" s="200">
        <v>0</v>
      </c>
      <c r="T944" s="201">
        <f t="shared" si="33"/>
        <v>0</v>
      </c>
      <c r="AR944" s="22" t="s">
        <v>164</v>
      </c>
      <c r="AT944" s="22" t="s">
        <v>165</v>
      </c>
      <c r="AU944" s="22" t="s">
        <v>84</v>
      </c>
      <c r="AY944" s="22" t="s">
        <v>162</v>
      </c>
      <c r="BE944" s="202">
        <f t="shared" si="34"/>
        <v>0</v>
      </c>
      <c r="BF944" s="202">
        <f t="shared" si="35"/>
        <v>0</v>
      </c>
      <c r="BG944" s="202">
        <f t="shared" si="36"/>
        <v>0</v>
      </c>
      <c r="BH944" s="202">
        <f t="shared" si="37"/>
        <v>0</v>
      </c>
      <c r="BI944" s="202">
        <f t="shared" si="38"/>
        <v>0</v>
      </c>
      <c r="BJ944" s="22" t="s">
        <v>10</v>
      </c>
      <c r="BK944" s="202">
        <f t="shared" si="39"/>
        <v>0</v>
      </c>
      <c r="BL944" s="22" t="s">
        <v>164</v>
      </c>
      <c r="BM944" s="22" t="s">
        <v>2320</v>
      </c>
    </row>
    <row r="945" spans="2:65" s="1" customFormat="1" ht="22.5" customHeight="1">
      <c r="B945" s="39"/>
      <c r="C945" s="191" t="s">
        <v>2321</v>
      </c>
      <c r="D945" s="191" t="s">
        <v>165</v>
      </c>
      <c r="E945" s="192" t="s">
        <v>2322</v>
      </c>
      <c r="F945" s="193" t="s">
        <v>2323</v>
      </c>
      <c r="G945" s="194" t="s">
        <v>412</v>
      </c>
      <c r="H945" s="195">
        <v>4</v>
      </c>
      <c r="I945" s="196"/>
      <c r="J945" s="197">
        <f t="shared" si="30"/>
        <v>0</v>
      </c>
      <c r="K945" s="193" t="s">
        <v>169</v>
      </c>
      <c r="L945" s="59"/>
      <c r="M945" s="198" t="s">
        <v>23</v>
      </c>
      <c r="N945" s="199" t="s">
        <v>46</v>
      </c>
      <c r="O945" s="40"/>
      <c r="P945" s="200">
        <f t="shared" si="31"/>
        <v>0</v>
      </c>
      <c r="Q945" s="200">
        <v>4.6000000000000001E-4</v>
      </c>
      <c r="R945" s="200">
        <f t="shared" si="32"/>
        <v>1.8400000000000001E-3</v>
      </c>
      <c r="S945" s="200">
        <v>0</v>
      </c>
      <c r="T945" s="201">
        <f t="shared" si="33"/>
        <v>0</v>
      </c>
      <c r="AR945" s="22" t="s">
        <v>164</v>
      </c>
      <c r="AT945" s="22" t="s">
        <v>165</v>
      </c>
      <c r="AU945" s="22" t="s">
        <v>84</v>
      </c>
      <c r="AY945" s="22" t="s">
        <v>162</v>
      </c>
      <c r="BE945" s="202">
        <f t="shared" si="34"/>
        <v>0</v>
      </c>
      <c r="BF945" s="202">
        <f t="shared" si="35"/>
        <v>0</v>
      </c>
      <c r="BG945" s="202">
        <f t="shared" si="36"/>
        <v>0</v>
      </c>
      <c r="BH945" s="202">
        <f t="shared" si="37"/>
        <v>0</v>
      </c>
      <c r="BI945" s="202">
        <f t="shared" si="38"/>
        <v>0</v>
      </c>
      <c r="BJ945" s="22" t="s">
        <v>10</v>
      </c>
      <c r="BK945" s="202">
        <f t="shared" si="39"/>
        <v>0</v>
      </c>
      <c r="BL945" s="22" t="s">
        <v>164</v>
      </c>
      <c r="BM945" s="22" t="s">
        <v>2324</v>
      </c>
    </row>
    <row r="946" spans="2:65" s="1" customFormat="1" ht="22.5" customHeight="1">
      <c r="B946" s="39"/>
      <c r="C946" s="191" t="s">
        <v>2325</v>
      </c>
      <c r="D946" s="191" t="s">
        <v>165</v>
      </c>
      <c r="E946" s="192" t="s">
        <v>2326</v>
      </c>
      <c r="F946" s="193" t="s">
        <v>2327</v>
      </c>
      <c r="G946" s="194" t="s">
        <v>412</v>
      </c>
      <c r="H946" s="195">
        <v>5</v>
      </c>
      <c r="I946" s="196"/>
      <c r="J946" s="197">
        <f t="shared" si="30"/>
        <v>0</v>
      </c>
      <c r="K946" s="193" t="s">
        <v>169</v>
      </c>
      <c r="L946" s="59"/>
      <c r="M946" s="198" t="s">
        <v>23</v>
      </c>
      <c r="N946" s="199" t="s">
        <v>46</v>
      </c>
      <c r="O946" s="40"/>
      <c r="P946" s="200">
        <f t="shared" si="31"/>
        <v>0</v>
      </c>
      <c r="Q946" s="200">
        <v>4.0000000000000002E-4</v>
      </c>
      <c r="R946" s="200">
        <f t="shared" si="32"/>
        <v>2E-3</v>
      </c>
      <c r="S946" s="200">
        <v>0</v>
      </c>
      <c r="T946" s="201">
        <f t="shared" si="33"/>
        <v>0</v>
      </c>
      <c r="AR946" s="22" t="s">
        <v>164</v>
      </c>
      <c r="AT946" s="22" t="s">
        <v>165</v>
      </c>
      <c r="AU946" s="22" t="s">
        <v>84</v>
      </c>
      <c r="AY946" s="22" t="s">
        <v>162</v>
      </c>
      <c r="BE946" s="202">
        <f t="shared" si="34"/>
        <v>0</v>
      </c>
      <c r="BF946" s="202">
        <f t="shared" si="35"/>
        <v>0</v>
      </c>
      <c r="BG946" s="202">
        <f t="shared" si="36"/>
        <v>0</v>
      </c>
      <c r="BH946" s="202">
        <f t="shared" si="37"/>
        <v>0</v>
      </c>
      <c r="BI946" s="202">
        <f t="shared" si="38"/>
        <v>0</v>
      </c>
      <c r="BJ946" s="22" t="s">
        <v>10</v>
      </c>
      <c r="BK946" s="202">
        <f t="shared" si="39"/>
        <v>0</v>
      </c>
      <c r="BL946" s="22" t="s">
        <v>164</v>
      </c>
      <c r="BM946" s="22" t="s">
        <v>2328</v>
      </c>
    </row>
    <row r="947" spans="2:65" s="1" customFormat="1" ht="22.5" customHeight="1">
      <c r="B947" s="39"/>
      <c r="C947" s="191" t="s">
        <v>2329</v>
      </c>
      <c r="D947" s="191" t="s">
        <v>165</v>
      </c>
      <c r="E947" s="192" t="s">
        <v>2330</v>
      </c>
      <c r="F947" s="193" t="s">
        <v>2331</v>
      </c>
      <c r="G947" s="194" t="s">
        <v>412</v>
      </c>
      <c r="H947" s="195">
        <v>1</v>
      </c>
      <c r="I947" s="196"/>
      <c r="J947" s="197">
        <f t="shared" si="30"/>
        <v>0</v>
      </c>
      <c r="K947" s="193" t="s">
        <v>169</v>
      </c>
      <c r="L947" s="59"/>
      <c r="M947" s="198" t="s">
        <v>23</v>
      </c>
      <c r="N947" s="199" t="s">
        <v>46</v>
      </c>
      <c r="O947" s="40"/>
      <c r="P947" s="200">
        <f t="shared" si="31"/>
        <v>0</v>
      </c>
      <c r="Q947" s="200">
        <v>4.0999999999999999E-4</v>
      </c>
      <c r="R947" s="200">
        <f t="shared" si="32"/>
        <v>4.0999999999999999E-4</v>
      </c>
      <c r="S947" s="200">
        <v>0</v>
      </c>
      <c r="T947" s="201">
        <f t="shared" si="33"/>
        <v>0</v>
      </c>
      <c r="AR947" s="22" t="s">
        <v>164</v>
      </c>
      <c r="AT947" s="22" t="s">
        <v>165</v>
      </c>
      <c r="AU947" s="22" t="s">
        <v>84</v>
      </c>
      <c r="AY947" s="22" t="s">
        <v>162</v>
      </c>
      <c r="BE947" s="202">
        <f t="shared" si="34"/>
        <v>0</v>
      </c>
      <c r="BF947" s="202">
        <f t="shared" si="35"/>
        <v>0</v>
      </c>
      <c r="BG947" s="202">
        <f t="shared" si="36"/>
        <v>0</v>
      </c>
      <c r="BH947" s="202">
        <f t="shared" si="37"/>
        <v>0</v>
      </c>
      <c r="BI947" s="202">
        <f t="shared" si="38"/>
        <v>0</v>
      </c>
      <c r="BJ947" s="22" t="s">
        <v>10</v>
      </c>
      <c r="BK947" s="202">
        <f t="shared" si="39"/>
        <v>0</v>
      </c>
      <c r="BL947" s="22" t="s">
        <v>164</v>
      </c>
      <c r="BM947" s="22" t="s">
        <v>2332</v>
      </c>
    </row>
    <row r="948" spans="2:65" s="1" customFormat="1" ht="22.5" customHeight="1">
      <c r="B948" s="39"/>
      <c r="C948" s="219" t="s">
        <v>2333</v>
      </c>
      <c r="D948" s="219" t="s">
        <v>273</v>
      </c>
      <c r="E948" s="220" t="s">
        <v>2334</v>
      </c>
      <c r="F948" s="221" t="s">
        <v>2335</v>
      </c>
      <c r="G948" s="222" t="s">
        <v>412</v>
      </c>
      <c r="H948" s="223">
        <v>15</v>
      </c>
      <c r="I948" s="224"/>
      <c r="J948" s="225">
        <f t="shared" si="30"/>
        <v>0</v>
      </c>
      <c r="K948" s="221" t="s">
        <v>169</v>
      </c>
      <c r="L948" s="226"/>
      <c r="M948" s="227" t="s">
        <v>23</v>
      </c>
      <c r="N948" s="228" t="s">
        <v>46</v>
      </c>
      <c r="O948" s="40"/>
      <c r="P948" s="200">
        <f t="shared" si="31"/>
        <v>0</v>
      </c>
      <c r="Q948" s="200">
        <v>1.6E-2</v>
      </c>
      <c r="R948" s="200">
        <f t="shared" si="32"/>
        <v>0.24</v>
      </c>
      <c r="S948" s="200">
        <v>0</v>
      </c>
      <c r="T948" s="201">
        <f t="shared" si="33"/>
        <v>0</v>
      </c>
      <c r="AR948" s="22" t="s">
        <v>229</v>
      </c>
      <c r="AT948" s="22" t="s">
        <v>273</v>
      </c>
      <c r="AU948" s="22" t="s">
        <v>84</v>
      </c>
      <c r="AY948" s="22" t="s">
        <v>162</v>
      </c>
      <c r="BE948" s="202">
        <f t="shared" si="34"/>
        <v>0</v>
      </c>
      <c r="BF948" s="202">
        <f t="shared" si="35"/>
        <v>0</v>
      </c>
      <c r="BG948" s="202">
        <f t="shared" si="36"/>
        <v>0</v>
      </c>
      <c r="BH948" s="202">
        <f t="shared" si="37"/>
        <v>0</v>
      </c>
      <c r="BI948" s="202">
        <f t="shared" si="38"/>
        <v>0</v>
      </c>
      <c r="BJ948" s="22" t="s">
        <v>10</v>
      </c>
      <c r="BK948" s="202">
        <f t="shared" si="39"/>
        <v>0</v>
      </c>
      <c r="BL948" s="22" t="s">
        <v>164</v>
      </c>
      <c r="BM948" s="22" t="s">
        <v>2336</v>
      </c>
    </row>
    <row r="949" spans="2:65" s="1" customFormat="1" ht="22.5" customHeight="1">
      <c r="B949" s="39"/>
      <c r="C949" s="219" t="s">
        <v>2337</v>
      </c>
      <c r="D949" s="219" t="s">
        <v>273</v>
      </c>
      <c r="E949" s="220" t="s">
        <v>2338</v>
      </c>
      <c r="F949" s="221" t="s">
        <v>2339</v>
      </c>
      <c r="G949" s="222" t="s">
        <v>412</v>
      </c>
      <c r="H949" s="223">
        <v>4</v>
      </c>
      <c r="I949" s="224"/>
      <c r="J949" s="225">
        <f t="shared" si="30"/>
        <v>0</v>
      </c>
      <c r="K949" s="221" t="s">
        <v>169</v>
      </c>
      <c r="L949" s="226"/>
      <c r="M949" s="227" t="s">
        <v>23</v>
      </c>
      <c r="N949" s="228" t="s">
        <v>46</v>
      </c>
      <c r="O949" s="40"/>
      <c r="P949" s="200">
        <f t="shared" si="31"/>
        <v>0</v>
      </c>
      <c r="Q949" s="200">
        <v>3.5000000000000003E-2</v>
      </c>
      <c r="R949" s="200">
        <f t="shared" si="32"/>
        <v>0.14000000000000001</v>
      </c>
      <c r="S949" s="200">
        <v>0</v>
      </c>
      <c r="T949" s="201">
        <f t="shared" si="33"/>
        <v>0</v>
      </c>
      <c r="AR949" s="22" t="s">
        <v>229</v>
      </c>
      <c r="AT949" s="22" t="s">
        <v>273</v>
      </c>
      <c r="AU949" s="22" t="s">
        <v>84</v>
      </c>
      <c r="AY949" s="22" t="s">
        <v>162</v>
      </c>
      <c r="BE949" s="202">
        <f t="shared" si="34"/>
        <v>0</v>
      </c>
      <c r="BF949" s="202">
        <f t="shared" si="35"/>
        <v>0</v>
      </c>
      <c r="BG949" s="202">
        <f t="shared" si="36"/>
        <v>0</v>
      </c>
      <c r="BH949" s="202">
        <f t="shared" si="37"/>
        <v>0</v>
      </c>
      <c r="BI949" s="202">
        <f t="shared" si="38"/>
        <v>0</v>
      </c>
      <c r="BJ949" s="22" t="s">
        <v>10</v>
      </c>
      <c r="BK949" s="202">
        <f t="shared" si="39"/>
        <v>0</v>
      </c>
      <c r="BL949" s="22" t="s">
        <v>164</v>
      </c>
      <c r="BM949" s="22" t="s">
        <v>2340</v>
      </c>
    </row>
    <row r="950" spans="2:65" s="1" customFormat="1" ht="22.5" customHeight="1">
      <c r="B950" s="39"/>
      <c r="C950" s="219" t="s">
        <v>2341</v>
      </c>
      <c r="D950" s="219" t="s">
        <v>273</v>
      </c>
      <c r="E950" s="220" t="s">
        <v>2342</v>
      </c>
      <c r="F950" s="221" t="s">
        <v>2343</v>
      </c>
      <c r="G950" s="222" t="s">
        <v>412</v>
      </c>
      <c r="H950" s="223">
        <v>5</v>
      </c>
      <c r="I950" s="224"/>
      <c r="J950" s="225">
        <f t="shared" si="30"/>
        <v>0</v>
      </c>
      <c r="K950" s="221" t="s">
        <v>169</v>
      </c>
      <c r="L950" s="226"/>
      <c r="M950" s="227" t="s">
        <v>23</v>
      </c>
      <c r="N950" s="228" t="s">
        <v>46</v>
      </c>
      <c r="O950" s="40"/>
      <c r="P950" s="200">
        <f t="shared" si="31"/>
        <v>0</v>
      </c>
      <c r="Q950" s="200">
        <v>1.7000000000000001E-2</v>
      </c>
      <c r="R950" s="200">
        <f t="shared" si="32"/>
        <v>8.5000000000000006E-2</v>
      </c>
      <c r="S950" s="200">
        <v>0</v>
      </c>
      <c r="T950" s="201">
        <f t="shared" si="33"/>
        <v>0</v>
      </c>
      <c r="AR950" s="22" t="s">
        <v>229</v>
      </c>
      <c r="AT950" s="22" t="s">
        <v>273</v>
      </c>
      <c r="AU950" s="22" t="s">
        <v>84</v>
      </c>
      <c r="AY950" s="22" t="s">
        <v>162</v>
      </c>
      <c r="BE950" s="202">
        <f t="shared" si="34"/>
        <v>0</v>
      </c>
      <c r="BF950" s="202">
        <f t="shared" si="35"/>
        <v>0</v>
      </c>
      <c r="BG950" s="202">
        <f t="shared" si="36"/>
        <v>0</v>
      </c>
      <c r="BH950" s="202">
        <f t="shared" si="37"/>
        <v>0</v>
      </c>
      <c r="BI950" s="202">
        <f t="shared" si="38"/>
        <v>0</v>
      </c>
      <c r="BJ950" s="22" t="s">
        <v>10</v>
      </c>
      <c r="BK950" s="202">
        <f t="shared" si="39"/>
        <v>0</v>
      </c>
      <c r="BL950" s="22" t="s">
        <v>164</v>
      </c>
      <c r="BM950" s="22" t="s">
        <v>2344</v>
      </c>
    </row>
    <row r="951" spans="2:65" s="1" customFormat="1" ht="31.5" customHeight="1">
      <c r="B951" s="39"/>
      <c r="C951" s="219" t="s">
        <v>2345</v>
      </c>
      <c r="D951" s="219" t="s">
        <v>273</v>
      </c>
      <c r="E951" s="220" t="s">
        <v>2346</v>
      </c>
      <c r="F951" s="221" t="s">
        <v>2347</v>
      </c>
      <c r="G951" s="222" t="s">
        <v>412</v>
      </c>
      <c r="H951" s="223">
        <v>1</v>
      </c>
      <c r="I951" s="224"/>
      <c r="J951" s="225">
        <f t="shared" si="30"/>
        <v>0</v>
      </c>
      <c r="K951" s="221" t="s">
        <v>169</v>
      </c>
      <c r="L951" s="226"/>
      <c r="M951" s="227" t="s">
        <v>23</v>
      </c>
      <c r="N951" s="228" t="s">
        <v>46</v>
      </c>
      <c r="O951" s="40"/>
      <c r="P951" s="200">
        <f t="shared" si="31"/>
        <v>0</v>
      </c>
      <c r="Q951" s="200">
        <v>3.5999999999999997E-2</v>
      </c>
      <c r="R951" s="200">
        <f t="shared" si="32"/>
        <v>3.5999999999999997E-2</v>
      </c>
      <c r="S951" s="200">
        <v>0</v>
      </c>
      <c r="T951" s="201">
        <f t="shared" si="33"/>
        <v>0</v>
      </c>
      <c r="AR951" s="22" t="s">
        <v>229</v>
      </c>
      <c r="AT951" s="22" t="s">
        <v>273</v>
      </c>
      <c r="AU951" s="22" t="s">
        <v>84</v>
      </c>
      <c r="AY951" s="22" t="s">
        <v>162</v>
      </c>
      <c r="BE951" s="202">
        <f t="shared" si="34"/>
        <v>0</v>
      </c>
      <c r="BF951" s="202">
        <f t="shared" si="35"/>
        <v>0</v>
      </c>
      <c r="BG951" s="202">
        <f t="shared" si="36"/>
        <v>0</v>
      </c>
      <c r="BH951" s="202">
        <f t="shared" si="37"/>
        <v>0</v>
      </c>
      <c r="BI951" s="202">
        <f t="shared" si="38"/>
        <v>0</v>
      </c>
      <c r="BJ951" s="22" t="s">
        <v>10</v>
      </c>
      <c r="BK951" s="202">
        <f t="shared" si="39"/>
        <v>0</v>
      </c>
      <c r="BL951" s="22" t="s">
        <v>164</v>
      </c>
      <c r="BM951" s="22" t="s">
        <v>2348</v>
      </c>
    </row>
    <row r="952" spans="2:65" s="1" customFormat="1" ht="22.5" customHeight="1">
      <c r="B952" s="39"/>
      <c r="C952" s="219" t="s">
        <v>2349</v>
      </c>
      <c r="D952" s="219" t="s">
        <v>273</v>
      </c>
      <c r="E952" s="220" t="s">
        <v>2350</v>
      </c>
      <c r="F952" s="221" t="s">
        <v>2351</v>
      </c>
      <c r="G952" s="222" t="s">
        <v>412</v>
      </c>
      <c r="H952" s="223">
        <v>25</v>
      </c>
      <c r="I952" s="224"/>
      <c r="J952" s="225">
        <f t="shared" si="30"/>
        <v>0</v>
      </c>
      <c r="K952" s="221" t="s">
        <v>169</v>
      </c>
      <c r="L952" s="226"/>
      <c r="M952" s="227" t="s">
        <v>23</v>
      </c>
      <c r="N952" s="228" t="s">
        <v>46</v>
      </c>
      <c r="O952" s="40"/>
      <c r="P952" s="200">
        <f t="shared" si="31"/>
        <v>0</v>
      </c>
      <c r="Q952" s="200">
        <v>1.4999999999999999E-4</v>
      </c>
      <c r="R952" s="200">
        <f t="shared" si="32"/>
        <v>3.7499999999999999E-3</v>
      </c>
      <c r="S952" s="200">
        <v>0</v>
      </c>
      <c r="T952" s="201">
        <f t="shared" si="33"/>
        <v>0</v>
      </c>
      <c r="AR952" s="22" t="s">
        <v>229</v>
      </c>
      <c r="AT952" s="22" t="s">
        <v>273</v>
      </c>
      <c r="AU952" s="22" t="s">
        <v>84</v>
      </c>
      <c r="AY952" s="22" t="s">
        <v>162</v>
      </c>
      <c r="BE952" s="202">
        <f t="shared" si="34"/>
        <v>0</v>
      </c>
      <c r="BF952" s="202">
        <f t="shared" si="35"/>
        <v>0</v>
      </c>
      <c r="BG952" s="202">
        <f t="shared" si="36"/>
        <v>0</v>
      </c>
      <c r="BH952" s="202">
        <f t="shared" si="37"/>
        <v>0</v>
      </c>
      <c r="BI952" s="202">
        <f t="shared" si="38"/>
        <v>0</v>
      </c>
      <c r="BJ952" s="22" t="s">
        <v>10</v>
      </c>
      <c r="BK952" s="202">
        <f t="shared" si="39"/>
        <v>0</v>
      </c>
      <c r="BL952" s="22" t="s">
        <v>164</v>
      </c>
      <c r="BM952" s="22" t="s">
        <v>2352</v>
      </c>
    </row>
    <row r="953" spans="2:65" s="11" customFormat="1" ht="13.5">
      <c r="B953" s="203"/>
      <c r="C953" s="204"/>
      <c r="D953" s="205" t="s">
        <v>171</v>
      </c>
      <c r="E953" s="206" t="s">
        <v>2353</v>
      </c>
      <c r="F953" s="207" t="s">
        <v>2354</v>
      </c>
      <c r="G953" s="204"/>
      <c r="H953" s="208">
        <v>25</v>
      </c>
      <c r="I953" s="209"/>
      <c r="J953" s="204"/>
      <c r="K953" s="204"/>
      <c r="L953" s="210"/>
      <c r="M953" s="211"/>
      <c r="N953" s="212"/>
      <c r="O953" s="212"/>
      <c r="P953" s="212"/>
      <c r="Q953" s="212"/>
      <c r="R953" s="212"/>
      <c r="S953" s="212"/>
      <c r="T953" s="213"/>
      <c r="AT953" s="214" t="s">
        <v>171</v>
      </c>
      <c r="AU953" s="214" t="s">
        <v>84</v>
      </c>
      <c r="AV953" s="11" t="s">
        <v>84</v>
      </c>
      <c r="AW953" s="11" t="s">
        <v>37</v>
      </c>
      <c r="AX953" s="11" t="s">
        <v>75</v>
      </c>
      <c r="AY953" s="214" t="s">
        <v>162</v>
      </c>
    </row>
    <row r="954" spans="2:65" s="1" customFormat="1" ht="22.5" customHeight="1">
      <c r="B954" s="39"/>
      <c r="C954" s="219" t="s">
        <v>2355</v>
      </c>
      <c r="D954" s="219" t="s">
        <v>273</v>
      </c>
      <c r="E954" s="220" t="s">
        <v>2356</v>
      </c>
      <c r="F954" s="221" t="s">
        <v>2357</v>
      </c>
      <c r="G954" s="222" t="s">
        <v>412</v>
      </c>
      <c r="H954" s="223">
        <v>29</v>
      </c>
      <c r="I954" s="224"/>
      <c r="J954" s="225">
        <f>ROUND(I954*H954,0)</f>
        <v>0</v>
      </c>
      <c r="K954" s="221" t="s">
        <v>169</v>
      </c>
      <c r="L954" s="226"/>
      <c r="M954" s="227" t="s">
        <v>23</v>
      </c>
      <c r="N954" s="228" t="s">
        <v>46</v>
      </c>
      <c r="O954" s="40"/>
      <c r="P954" s="200">
        <f>O954*H954</f>
        <v>0</v>
      </c>
      <c r="Q954" s="200">
        <v>1.1999999999999999E-3</v>
      </c>
      <c r="R954" s="200">
        <f>Q954*H954</f>
        <v>3.4799999999999998E-2</v>
      </c>
      <c r="S954" s="200">
        <v>0</v>
      </c>
      <c r="T954" s="201">
        <f>S954*H954</f>
        <v>0</v>
      </c>
      <c r="AR954" s="22" t="s">
        <v>229</v>
      </c>
      <c r="AT954" s="22" t="s">
        <v>273</v>
      </c>
      <c r="AU954" s="22" t="s">
        <v>84</v>
      </c>
      <c r="AY954" s="22" t="s">
        <v>162</v>
      </c>
      <c r="BE954" s="202">
        <f>IF(N954="základní",J954,0)</f>
        <v>0</v>
      </c>
      <c r="BF954" s="202">
        <f>IF(N954="snížená",J954,0)</f>
        <v>0</v>
      </c>
      <c r="BG954" s="202">
        <f>IF(N954="zákl. přenesená",J954,0)</f>
        <v>0</v>
      </c>
      <c r="BH954" s="202">
        <f>IF(N954="sníž. přenesená",J954,0)</f>
        <v>0</v>
      </c>
      <c r="BI954" s="202">
        <f>IF(N954="nulová",J954,0)</f>
        <v>0</v>
      </c>
      <c r="BJ954" s="22" t="s">
        <v>10</v>
      </c>
      <c r="BK954" s="202">
        <f>ROUND(I954*H954,0)</f>
        <v>0</v>
      </c>
      <c r="BL954" s="22" t="s">
        <v>164</v>
      </c>
      <c r="BM954" s="22" t="s">
        <v>2358</v>
      </c>
    </row>
    <row r="955" spans="2:65" s="11" customFormat="1" ht="13.5">
      <c r="B955" s="203"/>
      <c r="C955" s="204"/>
      <c r="D955" s="205" t="s">
        <v>171</v>
      </c>
      <c r="E955" s="206" t="s">
        <v>23</v>
      </c>
      <c r="F955" s="207" t="s">
        <v>2359</v>
      </c>
      <c r="G955" s="204"/>
      <c r="H955" s="208">
        <v>29</v>
      </c>
      <c r="I955" s="209"/>
      <c r="J955" s="204"/>
      <c r="K955" s="204"/>
      <c r="L955" s="210"/>
      <c r="M955" s="211"/>
      <c r="N955" s="212"/>
      <c r="O955" s="212"/>
      <c r="P955" s="212"/>
      <c r="Q955" s="212"/>
      <c r="R955" s="212"/>
      <c r="S955" s="212"/>
      <c r="T955" s="213"/>
      <c r="AT955" s="214" t="s">
        <v>171</v>
      </c>
      <c r="AU955" s="214" t="s">
        <v>84</v>
      </c>
      <c r="AV955" s="11" t="s">
        <v>84</v>
      </c>
      <c r="AW955" s="11" t="s">
        <v>37</v>
      </c>
      <c r="AX955" s="11" t="s">
        <v>10</v>
      </c>
      <c r="AY955" s="214" t="s">
        <v>162</v>
      </c>
    </row>
    <row r="956" spans="2:65" s="1" customFormat="1" ht="22.5" customHeight="1">
      <c r="B956" s="39"/>
      <c r="C956" s="191" t="s">
        <v>2360</v>
      </c>
      <c r="D956" s="191" t="s">
        <v>165</v>
      </c>
      <c r="E956" s="192" t="s">
        <v>2361</v>
      </c>
      <c r="F956" s="193" t="s">
        <v>2362</v>
      </c>
      <c r="G956" s="194" t="s">
        <v>412</v>
      </c>
      <c r="H956" s="195">
        <v>6</v>
      </c>
      <c r="I956" s="196"/>
      <c r="J956" s="197">
        <f t="shared" ref="J956:J966" si="40">ROUND(I956*H956,0)</f>
        <v>0</v>
      </c>
      <c r="K956" s="193" t="s">
        <v>169</v>
      </c>
      <c r="L956" s="59"/>
      <c r="M956" s="198" t="s">
        <v>23</v>
      </c>
      <c r="N956" s="199" t="s">
        <v>46</v>
      </c>
      <c r="O956" s="40"/>
      <c r="P956" s="200">
        <f t="shared" ref="P956:P966" si="41">O956*H956</f>
        <v>0</v>
      </c>
      <c r="Q956" s="200">
        <v>0</v>
      </c>
      <c r="R956" s="200">
        <f t="shared" ref="R956:R966" si="42">Q956*H956</f>
        <v>0</v>
      </c>
      <c r="S956" s="200">
        <v>0</v>
      </c>
      <c r="T956" s="201">
        <f t="shared" ref="T956:T966" si="43">S956*H956</f>
        <v>0</v>
      </c>
      <c r="AR956" s="22" t="s">
        <v>346</v>
      </c>
      <c r="AT956" s="22" t="s">
        <v>165</v>
      </c>
      <c r="AU956" s="22" t="s">
        <v>84</v>
      </c>
      <c r="AY956" s="22" t="s">
        <v>162</v>
      </c>
      <c r="BE956" s="202">
        <f t="shared" ref="BE956:BE966" si="44">IF(N956="základní",J956,0)</f>
        <v>0</v>
      </c>
      <c r="BF956" s="202">
        <f t="shared" ref="BF956:BF966" si="45">IF(N956="snížená",J956,0)</f>
        <v>0</v>
      </c>
      <c r="BG956" s="202">
        <f t="shared" ref="BG956:BG966" si="46">IF(N956="zákl. přenesená",J956,0)</f>
        <v>0</v>
      </c>
      <c r="BH956" s="202">
        <f t="shared" ref="BH956:BH966" si="47">IF(N956="sníž. přenesená",J956,0)</f>
        <v>0</v>
      </c>
      <c r="BI956" s="202">
        <f t="shared" ref="BI956:BI966" si="48">IF(N956="nulová",J956,0)</f>
        <v>0</v>
      </c>
      <c r="BJ956" s="22" t="s">
        <v>10</v>
      </c>
      <c r="BK956" s="202">
        <f t="shared" ref="BK956:BK966" si="49">ROUND(I956*H956,0)</f>
        <v>0</v>
      </c>
      <c r="BL956" s="22" t="s">
        <v>346</v>
      </c>
      <c r="BM956" s="22" t="s">
        <v>2363</v>
      </c>
    </row>
    <row r="957" spans="2:65" s="1" customFormat="1" ht="22.5" customHeight="1">
      <c r="B957" s="39"/>
      <c r="C957" s="219" t="s">
        <v>2364</v>
      </c>
      <c r="D957" s="219" t="s">
        <v>273</v>
      </c>
      <c r="E957" s="220" t="s">
        <v>2365</v>
      </c>
      <c r="F957" s="221" t="s">
        <v>2366</v>
      </c>
      <c r="G957" s="222" t="s">
        <v>412</v>
      </c>
      <c r="H957" s="223">
        <v>6</v>
      </c>
      <c r="I957" s="224"/>
      <c r="J957" s="225">
        <f t="shared" si="40"/>
        <v>0</v>
      </c>
      <c r="K957" s="221" t="s">
        <v>169</v>
      </c>
      <c r="L957" s="226"/>
      <c r="M957" s="227" t="s">
        <v>23</v>
      </c>
      <c r="N957" s="228" t="s">
        <v>46</v>
      </c>
      <c r="O957" s="40"/>
      <c r="P957" s="200">
        <f t="shared" si="41"/>
        <v>0</v>
      </c>
      <c r="Q957" s="200">
        <v>3.2000000000000002E-3</v>
      </c>
      <c r="R957" s="200">
        <f t="shared" si="42"/>
        <v>1.9200000000000002E-2</v>
      </c>
      <c r="S957" s="200">
        <v>0</v>
      </c>
      <c r="T957" s="201">
        <f t="shared" si="43"/>
        <v>0</v>
      </c>
      <c r="AR957" s="22" t="s">
        <v>346</v>
      </c>
      <c r="AT957" s="22" t="s">
        <v>273</v>
      </c>
      <c r="AU957" s="22" t="s">
        <v>84</v>
      </c>
      <c r="AY957" s="22" t="s">
        <v>162</v>
      </c>
      <c r="BE957" s="202">
        <f t="shared" si="44"/>
        <v>0</v>
      </c>
      <c r="BF957" s="202">
        <f t="shared" si="45"/>
        <v>0</v>
      </c>
      <c r="BG957" s="202">
        <f t="shared" si="46"/>
        <v>0</v>
      </c>
      <c r="BH957" s="202">
        <f t="shared" si="47"/>
        <v>0</v>
      </c>
      <c r="BI957" s="202">
        <f t="shared" si="48"/>
        <v>0</v>
      </c>
      <c r="BJ957" s="22" t="s">
        <v>10</v>
      </c>
      <c r="BK957" s="202">
        <f t="shared" si="49"/>
        <v>0</v>
      </c>
      <c r="BL957" s="22" t="s">
        <v>346</v>
      </c>
      <c r="BM957" s="22" t="s">
        <v>2367</v>
      </c>
    </row>
    <row r="958" spans="2:65" s="1" customFormat="1" ht="22.5" customHeight="1">
      <c r="B958" s="39"/>
      <c r="C958" s="191" t="s">
        <v>2368</v>
      </c>
      <c r="D958" s="191" t="s">
        <v>165</v>
      </c>
      <c r="E958" s="192" t="s">
        <v>2369</v>
      </c>
      <c r="F958" s="193" t="s">
        <v>2370</v>
      </c>
      <c r="G958" s="194" t="s">
        <v>412</v>
      </c>
      <c r="H958" s="195">
        <v>21</v>
      </c>
      <c r="I958" s="196"/>
      <c r="J958" s="197">
        <f t="shared" si="40"/>
        <v>0</v>
      </c>
      <c r="K958" s="193" t="s">
        <v>169</v>
      </c>
      <c r="L958" s="59"/>
      <c r="M958" s="198" t="s">
        <v>23</v>
      </c>
      <c r="N958" s="199" t="s">
        <v>46</v>
      </c>
      <c r="O958" s="40"/>
      <c r="P958" s="200">
        <f t="shared" si="41"/>
        <v>0</v>
      </c>
      <c r="Q958" s="200">
        <v>0</v>
      </c>
      <c r="R958" s="200">
        <f t="shared" si="42"/>
        <v>0</v>
      </c>
      <c r="S958" s="200">
        <v>0</v>
      </c>
      <c r="T958" s="201">
        <f t="shared" si="43"/>
        <v>0</v>
      </c>
      <c r="AR958" s="22" t="s">
        <v>346</v>
      </c>
      <c r="AT958" s="22" t="s">
        <v>165</v>
      </c>
      <c r="AU958" s="22" t="s">
        <v>84</v>
      </c>
      <c r="AY958" s="22" t="s">
        <v>162</v>
      </c>
      <c r="BE958" s="202">
        <f t="shared" si="44"/>
        <v>0</v>
      </c>
      <c r="BF958" s="202">
        <f t="shared" si="45"/>
        <v>0</v>
      </c>
      <c r="BG958" s="202">
        <f t="shared" si="46"/>
        <v>0</v>
      </c>
      <c r="BH958" s="202">
        <f t="shared" si="47"/>
        <v>0</v>
      </c>
      <c r="BI958" s="202">
        <f t="shared" si="48"/>
        <v>0</v>
      </c>
      <c r="BJ958" s="22" t="s">
        <v>10</v>
      </c>
      <c r="BK958" s="202">
        <f t="shared" si="49"/>
        <v>0</v>
      </c>
      <c r="BL958" s="22" t="s">
        <v>346</v>
      </c>
      <c r="BM958" s="22" t="s">
        <v>2371</v>
      </c>
    </row>
    <row r="959" spans="2:65" s="1" customFormat="1" ht="22.5" customHeight="1">
      <c r="B959" s="39"/>
      <c r="C959" s="191" t="s">
        <v>2372</v>
      </c>
      <c r="D959" s="191" t="s">
        <v>165</v>
      </c>
      <c r="E959" s="192" t="s">
        <v>2373</v>
      </c>
      <c r="F959" s="193" t="s">
        <v>2374</v>
      </c>
      <c r="G959" s="194" t="s">
        <v>412</v>
      </c>
      <c r="H959" s="195">
        <v>9</v>
      </c>
      <c r="I959" s="196"/>
      <c r="J959" s="197">
        <f t="shared" si="40"/>
        <v>0</v>
      </c>
      <c r="K959" s="193" t="s">
        <v>169</v>
      </c>
      <c r="L959" s="59"/>
      <c r="M959" s="198" t="s">
        <v>23</v>
      </c>
      <c r="N959" s="199" t="s">
        <v>46</v>
      </c>
      <c r="O959" s="40"/>
      <c r="P959" s="200">
        <f t="shared" si="41"/>
        <v>0</v>
      </c>
      <c r="Q959" s="200">
        <v>0</v>
      </c>
      <c r="R959" s="200">
        <f t="shared" si="42"/>
        <v>0</v>
      </c>
      <c r="S959" s="200">
        <v>0</v>
      </c>
      <c r="T959" s="201">
        <f t="shared" si="43"/>
        <v>0</v>
      </c>
      <c r="AR959" s="22" t="s">
        <v>346</v>
      </c>
      <c r="AT959" s="22" t="s">
        <v>165</v>
      </c>
      <c r="AU959" s="22" t="s">
        <v>84</v>
      </c>
      <c r="AY959" s="22" t="s">
        <v>162</v>
      </c>
      <c r="BE959" s="202">
        <f t="shared" si="44"/>
        <v>0</v>
      </c>
      <c r="BF959" s="202">
        <f t="shared" si="45"/>
        <v>0</v>
      </c>
      <c r="BG959" s="202">
        <f t="shared" si="46"/>
        <v>0</v>
      </c>
      <c r="BH959" s="202">
        <f t="shared" si="47"/>
        <v>0</v>
      </c>
      <c r="BI959" s="202">
        <f t="shared" si="48"/>
        <v>0</v>
      </c>
      <c r="BJ959" s="22" t="s">
        <v>10</v>
      </c>
      <c r="BK959" s="202">
        <f t="shared" si="49"/>
        <v>0</v>
      </c>
      <c r="BL959" s="22" t="s">
        <v>346</v>
      </c>
      <c r="BM959" s="22" t="s">
        <v>2375</v>
      </c>
    </row>
    <row r="960" spans="2:65" s="1" customFormat="1" ht="22.5" customHeight="1">
      <c r="B960" s="39"/>
      <c r="C960" s="219" t="s">
        <v>2376</v>
      </c>
      <c r="D960" s="219" t="s">
        <v>273</v>
      </c>
      <c r="E960" s="220" t="s">
        <v>2377</v>
      </c>
      <c r="F960" s="221" t="s">
        <v>2378</v>
      </c>
      <c r="G960" s="222" t="s">
        <v>412</v>
      </c>
      <c r="H960" s="223">
        <v>1</v>
      </c>
      <c r="I960" s="224"/>
      <c r="J960" s="225">
        <f t="shared" si="40"/>
        <v>0</v>
      </c>
      <c r="K960" s="221" t="s">
        <v>169</v>
      </c>
      <c r="L960" s="226"/>
      <c r="M960" s="227" t="s">
        <v>23</v>
      </c>
      <c r="N960" s="228" t="s">
        <v>46</v>
      </c>
      <c r="O960" s="40"/>
      <c r="P960" s="200">
        <f t="shared" si="41"/>
        <v>0</v>
      </c>
      <c r="Q960" s="200">
        <v>9.2000000000000003E-4</v>
      </c>
      <c r="R960" s="200">
        <f t="shared" si="42"/>
        <v>9.2000000000000003E-4</v>
      </c>
      <c r="S960" s="200">
        <v>0</v>
      </c>
      <c r="T960" s="201">
        <f t="shared" si="43"/>
        <v>0</v>
      </c>
      <c r="AR960" s="22" t="s">
        <v>1109</v>
      </c>
      <c r="AT960" s="22" t="s">
        <v>273</v>
      </c>
      <c r="AU960" s="22" t="s">
        <v>84</v>
      </c>
      <c r="AY960" s="22" t="s">
        <v>162</v>
      </c>
      <c r="BE960" s="202">
        <f t="shared" si="44"/>
        <v>0</v>
      </c>
      <c r="BF960" s="202">
        <f t="shared" si="45"/>
        <v>0</v>
      </c>
      <c r="BG960" s="202">
        <f t="shared" si="46"/>
        <v>0</v>
      </c>
      <c r="BH960" s="202">
        <f t="shared" si="47"/>
        <v>0</v>
      </c>
      <c r="BI960" s="202">
        <f t="shared" si="48"/>
        <v>0</v>
      </c>
      <c r="BJ960" s="22" t="s">
        <v>10</v>
      </c>
      <c r="BK960" s="202">
        <f t="shared" si="49"/>
        <v>0</v>
      </c>
      <c r="BL960" s="22" t="s">
        <v>1109</v>
      </c>
      <c r="BM960" s="22" t="s">
        <v>2379</v>
      </c>
    </row>
    <row r="961" spans="2:65" s="1" customFormat="1" ht="22.5" customHeight="1">
      <c r="B961" s="39"/>
      <c r="C961" s="219" t="s">
        <v>2380</v>
      </c>
      <c r="D961" s="219" t="s">
        <v>273</v>
      </c>
      <c r="E961" s="220" t="s">
        <v>2381</v>
      </c>
      <c r="F961" s="221" t="s">
        <v>2382</v>
      </c>
      <c r="G961" s="222" t="s">
        <v>412</v>
      </c>
      <c r="H961" s="223">
        <v>3</v>
      </c>
      <c r="I961" s="224"/>
      <c r="J961" s="225">
        <f t="shared" si="40"/>
        <v>0</v>
      </c>
      <c r="K961" s="221" t="s">
        <v>169</v>
      </c>
      <c r="L961" s="226"/>
      <c r="M961" s="227" t="s">
        <v>23</v>
      </c>
      <c r="N961" s="228" t="s">
        <v>46</v>
      </c>
      <c r="O961" s="40"/>
      <c r="P961" s="200">
        <f t="shared" si="41"/>
        <v>0</v>
      </c>
      <c r="Q961" s="200">
        <v>1.08E-3</v>
      </c>
      <c r="R961" s="200">
        <f t="shared" si="42"/>
        <v>3.2399999999999998E-3</v>
      </c>
      <c r="S961" s="200">
        <v>0</v>
      </c>
      <c r="T961" s="201">
        <f t="shared" si="43"/>
        <v>0</v>
      </c>
      <c r="AR961" s="22" t="s">
        <v>1109</v>
      </c>
      <c r="AT961" s="22" t="s">
        <v>273</v>
      </c>
      <c r="AU961" s="22" t="s">
        <v>84</v>
      </c>
      <c r="AY961" s="22" t="s">
        <v>162</v>
      </c>
      <c r="BE961" s="202">
        <f t="shared" si="44"/>
        <v>0</v>
      </c>
      <c r="BF961" s="202">
        <f t="shared" si="45"/>
        <v>0</v>
      </c>
      <c r="BG961" s="202">
        <f t="shared" si="46"/>
        <v>0</v>
      </c>
      <c r="BH961" s="202">
        <f t="shared" si="47"/>
        <v>0</v>
      </c>
      <c r="BI961" s="202">
        <f t="shared" si="48"/>
        <v>0</v>
      </c>
      <c r="BJ961" s="22" t="s">
        <v>10</v>
      </c>
      <c r="BK961" s="202">
        <f t="shared" si="49"/>
        <v>0</v>
      </c>
      <c r="BL961" s="22" t="s">
        <v>1109</v>
      </c>
      <c r="BM961" s="22" t="s">
        <v>2383</v>
      </c>
    </row>
    <row r="962" spans="2:65" s="1" customFormat="1" ht="22.5" customHeight="1">
      <c r="B962" s="39"/>
      <c r="C962" s="219" t="s">
        <v>2384</v>
      </c>
      <c r="D962" s="219" t="s">
        <v>273</v>
      </c>
      <c r="E962" s="220" t="s">
        <v>2385</v>
      </c>
      <c r="F962" s="221" t="s">
        <v>2386</v>
      </c>
      <c r="G962" s="222" t="s">
        <v>412</v>
      </c>
      <c r="H962" s="223">
        <v>12</v>
      </c>
      <c r="I962" s="224"/>
      <c r="J962" s="225">
        <f t="shared" si="40"/>
        <v>0</v>
      </c>
      <c r="K962" s="221" t="s">
        <v>169</v>
      </c>
      <c r="L962" s="226"/>
      <c r="M962" s="227" t="s">
        <v>23</v>
      </c>
      <c r="N962" s="228" t="s">
        <v>46</v>
      </c>
      <c r="O962" s="40"/>
      <c r="P962" s="200">
        <f t="shared" si="41"/>
        <v>0</v>
      </c>
      <c r="Q962" s="200">
        <v>1.23E-3</v>
      </c>
      <c r="R962" s="200">
        <f t="shared" si="42"/>
        <v>1.4759999999999999E-2</v>
      </c>
      <c r="S962" s="200">
        <v>0</v>
      </c>
      <c r="T962" s="201">
        <f t="shared" si="43"/>
        <v>0</v>
      </c>
      <c r="AR962" s="22" t="s">
        <v>1109</v>
      </c>
      <c r="AT962" s="22" t="s">
        <v>273</v>
      </c>
      <c r="AU962" s="22" t="s">
        <v>84</v>
      </c>
      <c r="AY962" s="22" t="s">
        <v>162</v>
      </c>
      <c r="BE962" s="202">
        <f t="shared" si="44"/>
        <v>0</v>
      </c>
      <c r="BF962" s="202">
        <f t="shared" si="45"/>
        <v>0</v>
      </c>
      <c r="BG962" s="202">
        <f t="shared" si="46"/>
        <v>0</v>
      </c>
      <c r="BH962" s="202">
        <f t="shared" si="47"/>
        <v>0</v>
      </c>
      <c r="BI962" s="202">
        <f t="shared" si="48"/>
        <v>0</v>
      </c>
      <c r="BJ962" s="22" t="s">
        <v>10</v>
      </c>
      <c r="BK962" s="202">
        <f t="shared" si="49"/>
        <v>0</v>
      </c>
      <c r="BL962" s="22" t="s">
        <v>1109</v>
      </c>
      <c r="BM962" s="22" t="s">
        <v>2387</v>
      </c>
    </row>
    <row r="963" spans="2:65" s="1" customFormat="1" ht="22.5" customHeight="1">
      <c r="B963" s="39"/>
      <c r="C963" s="219" t="s">
        <v>2388</v>
      </c>
      <c r="D963" s="219" t="s">
        <v>273</v>
      </c>
      <c r="E963" s="220" t="s">
        <v>2389</v>
      </c>
      <c r="F963" s="221" t="s">
        <v>2390</v>
      </c>
      <c r="G963" s="222" t="s">
        <v>412</v>
      </c>
      <c r="H963" s="223">
        <v>5</v>
      </c>
      <c r="I963" s="224"/>
      <c r="J963" s="225">
        <f t="shared" si="40"/>
        <v>0</v>
      </c>
      <c r="K963" s="221" t="s">
        <v>169</v>
      </c>
      <c r="L963" s="226"/>
      <c r="M963" s="227" t="s">
        <v>23</v>
      </c>
      <c r="N963" s="228" t="s">
        <v>46</v>
      </c>
      <c r="O963" s="40"/>
      <c r="P963" s="200">
        <f t="shared" si="41"/>
        <v>0</v>
      </c>
      <c r="Q963" s="200">
        <v>1.39E-3</v>
      </c>
      <c r="R963" s="200">
        <f t="shared" si="42"/>
        <v>6.9499999999999996E-3</v>
      </c>
      <c r="S963" s="200">
        <v>0</v>
      </c>
      <c r="T963" s="201">
        <f t="shared" si="43"/>
        <v>0</v>
      </c>
      <c r="AR963" s="22" t="s">
        <v>1109</v>
      </c>
      <c r="AT963" s="22" t="s">
        <v>273</v>
      </c>
      <c r="AU963" s="22" t="s">
        <v>84</v>
      </c>
      <c r="AY963" s="22" t="s">
        <v>162</v>
      </c>
      <c r="BE963" s="202">
        <f t="shared" si="44"/>
        <v>0</v>
      </c>
      <c r="BF963" s="202">
        <f t="shared" si="45"/>
        <v>0</v>
      </c>
      <c r="BG963" s="202">
        <f t="shared" si="46"/>
        <v>0</v>
      </c>
      <c r="BH963" s="202">
        <f t="shared" si="47"/>
        <v>0</v>
      </c>
      <c r="BI963" s="202">
        <f t="shared" si="48"/>
        <v>0</v>
      </c>
      <c r="BJ963" s="22" t="s">
        <v>10</v>
      </c>
      <c r="BK963" s="202">
        <f t="shared" si="49"/>
        <v>0</v>
      </c>
      <c r="BL963" s="22" t="s">
        <v>1109</v>
      </c>
      <c r="BM963" s="22" t="s">
        <v>2391</v>
      </c>
    </row>
    <row r="964" spans="2:65" s="1" customFormat="1" ht="22.5" customHeight="1">
      <c r="B964" s="39"/>
      <c r="C964" s="219" t="s">
        <v>2392</v>
      </c>
      <c r="D964" s="219" t="s">
        <v>273</v>
      </c>
      <c r="E964" s="220" t="s">
        <v>2393</v>
      </c>
      <c r="F964" s="221" t="s">
        <v>2394</v>
      </c>
      <c r="G964" s="222" t="s">
        <v>412</v>
      </c>
      <c r="H964" s="223">
        <v>3</v>
      </c>
      <c r="I964" s="224"/>
      <c r="J964" s="225">
        <f t="shared" si="40"/>
        <v>0</v>
      </c>
      <c r="K964" s="221" t="s">
        <v>169</v>
      </c>
      <c r="L964" s="226"/>
      <c r="M964" s="227" t="s">
        <v>23</v>
      </c>
      <c r="N964" s="228" t="s">
        <v>46</v>
      </c>
      <c r="O964" s="40"/>
      <c r="P964" s="200">
        <f t="shared" si="41"/>
        <v>0</v>
      </c>
      <c r="Q964" s="200">
        <v>1.8500000000000001E-3</v>
      </c>
      <c r="R964" s="200">
        <f t="shared" si="42"/>
        <v>5.5500000000000002E-3</v>
      </c>
      <c r="S964" s="200">
        <v>0</v>
      </c>
      <c r="T964" s="201">
        <f t="shared" si="43"/>
        <v>0</v>
      </c>
      <c r="AR964" s="22" t="s">
        <v>1109</v>
      </c>
      <c r="AT964" s="22" t="s">
        <v>273</v>
      </c>
      <c r="AU964" s="22" t="s">
        <v>84</v>
      </c>
      <c r="AY964" s="22" t="s">
        <v>162</v>
      </c>
      <c r="BE964" s="202">
        <f t="shared" si="44"/>
        <v>0</v>
      </c>
      <c r="BF964" s="202">
        <f t="shared" si="45"/>
        <v>0</v>
      </c>
      <c r="BG964" s="202">
        <f t="shared" si="46"/>
        <v>0</v>
      </c>
      <c r="BH964" s="202">
        <f t="shared" si="47"/>
        <v>0</v>
      </c>
      <c r="BI964" s="202">
        <f t="shared" si="48"/>
        <v>0</v>
      </c>
      <c r="BJ964" s="22" t="s">
        <v>10</v>
      </c>
      <c r="BK964" s="202">
        <f t="shared" si="49"/>
        <v>0</v>
      </c>
      <c r="BL964" s="22" t="s">
        <v>1109</v>
      </c>
      <c r="BM964" s="22" t="s">
        <v>2395</v>
      </c>
    </row>
    <row r="965" spans="2:65" s="1" customFormat="1" ht="22.5" customHeight="1">
      <c r="B965" s="39"/>
      <c r="C965" s="219" t="s">
        <v>2396</v>
      </c>
      <c r="D965" s="219" t="s">
        <v>273</v>
      </c>
      <c r="E965" s="220" t="s">
        <v>2397</v>
      </c>
      <c r="F965" s="221" t="s">
        <v>2398</v>
      </c>
      <c r="G965" s="222" t="s">
        <v>412</v>
      </c>
      <c r="H965" s="223">
        <v>5</v>
      </c>
      <c r="I965" s="224"/>
      <c r="J965" s="225">
        <f t="shared" si="40"/>
        <v>0</v>
      </c>
      <c r="K965" s="221" t="s">
        <v>169</v>
      </c>
      <c r="L965" s="226"/>
      <c r="M965" s="227" t="s">
        <v>23</v>
      </c>
      <c r="N965" s="228" t="s">
        <v>46</v>
      </c>
      <c r="O965" s="40"/>
      <c r="P965" s="200">
        <f t="shared" si="41"/>
        <v>0</v>
      </c>
      <c r="Q965" s="200">
        <v>2.0799999999999998E-3</v>
      </c>
      <c r="R965" s="200">
        <f t="shared" si="42"/>
        <v>1.04E-2</v>
      </c>
      <c r="S965" s="200">
        <v>0</v>
      </c>
      <c r="T965" s="201">
        <f t="shared" si="43"/>
        <v>0</v>
      </c>
      <c r="AR965" s="22" t="s">
        <v>1109</v>
      </c>
      <c r="AT965" s="22" t="s">
        <v>273</v>
      </c>
      <c r="AU965" s="22" t="s">
        <v>84</v>
      </c>
      <c r="AY965" s="22" t="s">
        <v>162</v>
      </c>
      <c r="BE965" s="202">
        <f t="shared" si="44"/>
        <v>0</v>
      </c>
      <c r="BF965" s="202">
        <f t="shared" si="45"/>
        <v>0</v>
      </c>
      <c r="BG965" s="202">
        <f t="shared" si="46"/>
        <v>0</v>
      </c>
      <c r="BH965" s="202">
        <f t="shared" si="47"/>
        <v>0</v>
      </c>
      <c r="BI965" s="202">
        <f t="shared" si="48"/>
        <v>0</v>
      </c>
      <c r="BJ965" s="22" t="s">
        <v>10</v>
      </c>
      <c r="BK965" s="202">
        <f t="shared" si="49"/>
        <v>0</v>
      </c>
      <c r="BL965" s="22" t="s">
        <v>1109</v>
      </c>
      <c r="BM965" s="22" t="s">
        <v>2399</v>
      </c>
    </row>
    <row r="966" spans="2:65" s="1" customFormat="1" ht="22.5" customHeight="1">
      <c r="B966" s="39"/>
      <c r="C966" s="191" t="s">
        <v>2400</v>
      </c>
      <c r="D966" s="191" t="s">
        <v>165</v>
      </c>
      <c r="E966" s="192" t="s">
        <v>2401</v>
      </c>
      <c r="F966" s="193" t="s">
        <v>2402</v>
      </c>
      <c r="G966" s="194" t="s">
        <v>654</v>
      </c>
      <c r="H966" s="195">
        <v>138.66800000000001</v>
      </c>
      <c r="I966" s="196"/>
      <c r="J966" s="197">
        <f t="shared" si="40"/>
        <v>0</v>
      </c>
      <c r="K966" s="193" t="s">
        <v>23</v>
      </c>
      <c r="L966" s="59"/>
      <c r="M966" s="198" t="s">
        <v>23</v>
      </c>
      <c r="N966" s="199" t="s">
        <v>46</v>
      </c>
      <c r="O966" s="40"/>
      <c r="P966" s="200">
        <f t="shared" si="41"/>
        <v>0</v>
      </c>
      <c r="Q966" s="200">
        <v>0</v>
      </c>
      <c r="R966" s="200">
        <f t="shared" si="42"/>
        <v>0</v>
      </c>
      <c r="S966" s="200">
        <v>0</v>
      </c>
      <c r="T966" s="201">
        <f t="shared" si="43"/>
        <v>0</v>
      </c>
      <c r="AR966" s="22" t="s">
        <v>164</v>
      </c>
      <c r="AT966" s="22" t="s">
        <v>165</v>
      </c>
      <c r="AU966" s="22" t="s">
        <v>84</v>
      </c>
      <c r="AY966" s="22" t="s">
        <v>162</v>
      </c>
      <c r="BE966" s="202">
        <f t="shared" si="44"/>
        <v>0</v>
      </c>
      <c r="BF966" s="202">
        <f t="shared" si="45"/>
        <v>0</v>
      </c>
      <c r="BG966" s="202">
        <f t="shared" si="46"/>
        <v>0</v>
      </c>
      <c r="BH966" s="202">
        <f t="shared" si="47"/>
        <v>0</v>
      </c>
      <c r="BI966" s="202">
        <f t="shared" si="48"/>
        <v>0</v>
      </c>
      <c r="BJ966" s="22" t="s">
        <v>10</v>
      </c>
      <c r="BK966" s="202">
        <f t="shared" si="49"/>
        <v>0</v>
      </c>
      <c r="BL966" s="22" t="s">
        <v>164</v>
      </c>
      <c r="BM966" s="22" t="s">
        <v>2403</v>
      </c>
    </row>
    <row r="967" spans="2:65" s="11" customFormat="1" ht="27">
      <c r="B967" s="203"/>
      <c r="C967" s="204"/>
      <c r="D967" s="205" t="s">
        <v>171</v>
      </c>
      <c r="E967" s="206" t="s">
        <v>2404</v>
      </c>
      <c r="F967" s="207" t="s">
        <v>2405</v>
      </c>
      <c r="G967" s="204"/>
      <c r="H967" s="208">
        <v>138.66800000000001</v>
      </c>
      <c r="I967" s="209"/>
      <c r="J967" s="204"/>
      <c r="K967" s="204"/>
      <c r="L967" s="210"/>
      <c r="M967" s="211"/>
      <c r="N967" s="212"/>
      <c r="O967" s="212"/>
      <c r="P967" s="212"/>
      <c r="Q967" s="212"/>
      <c r="R967" s="212"/>
      <c r="S967" s="212"/>
      <c r="T967" s="213"/>
      <c r="AT967" s="214" t="s">
        <v>171</v>
      </c>
      <c r="AU967" s="214" t="s">
        <v>84</v>
      </c>
      <c r="AV967" s="11" t="s">
        <v>84</v>
      </c>
      <c r="AW967" s="11" t="s">
        <v>37</v>
      </c>
      <c r="AX967" s="11" t="s">
        <v>75</v>
      </c>
      <c r="AY967" s="214" t="s">
        <v>162</v>
      </c>
    </row>
    <row r="968" spans="2:65" s="1" customFormat="1" ht="22.5" customHeight="1">
      <c r="B968" s="39"/>
      <c r="C968" s="191" t="s">
        <v>2406</v>
      </c>
      <c r="D968" s="191" t="s">
        <v>165</v>
      </c>
      <c r="E968" s="192" t="s">
        <v>2407</v>
      </c>
      <c r="F968" s="193" t="s">
        <v>2408</v>
      </c>
      <c r="G968" s="194" t="s">
        <v>273</v>
      </c>
      <c r="H968" s="195">
        <v>67.2</v>
      </c>
      <c r="I968" s="196"/>
      <c r="J968" s="197">
        <f>ROUND(I968*H968,0)</f>
        <v>0</v>
      </c>
      <c r="K968" s="193" t="s">
        <v>23</v>
      </c>
      <c r="L968" s="59"/>
      <c r="M968" s="198" t="s">
        <v>23</v>
      </c>
      <c r="N968" s="199" t="s">
        <v>46</v>
      </c>
      <c r="O968" s="40"/>
      <c r="P968" s="200">
        <f>O968*H968</f>
        <v>0</v>
      </c>
      <c r="Q968" s="200">
        <v>0</v>
      </c>
      <c r="R968" s="200">
        <f>Q968*H968</f>
        <v>0</v>
      </c>
      <c r="S968" s="200">
        <v>0</v>
      </c>
      <c r="T968" s="201">
        <f>S968*H968</f>
        <v>0</v>
      </c>
      <c r="AR968" s="22" t="s">
        <v>164</v>
      </c>
      <c r="AT968" s="22" t="s">
        <v>165</v>
      </c>
      <c r="AU968" s="22" t="s">
        <v>84</v>
      </c>
      <c r="AY968" s="22" t="s">
        <v>162</v>
      </c>
      <c r="BE968" s="202">
        <f>IF(N968="základní",J968,0)</f>
        <v>0</v>
      </c>
      <c r="BF968" s="202">
        <f>IF(N968="snížená",J968,0)</f>
        <v>0</v>
      </c>
      <c r="BG968" s="202">
        <f>IF(N968="zákl. přenesená",J968,0)</f>
        <v>0</v>
      </c>
      <c r="BH968" s="202">
        <f>IF(N968="sníž. přenesená",J968,0)</f>
        <v>0</v>
      </c>
      <c r="BI968" s="202">
        <f>IF(N968="nulová",J968,0)</f>
        <v>0</v>
      </c>
      <c r="BJ968" s="22" t="s">
        <v>10</v>
      </c>
      <c r="BK968" s="202">
        <f>ROUND(I968*H968,0)</f>
        <v>0</v>
      </c>
      <c r="BL968" s="22" t="s">
        <v>164</v>
      </c>
      <c r="BM968" s="22" t="s">
        <v>2409</v>
      </c>
    </row>
    <row r="969" spans="2:65" s="11" customFormat="1" ht="13.5">
      <c r="B969" s="203"/>
      <c r="C969" s="204"/>
      <c r="D969" s="215" t="s">
        <v>171</v>
      </c>
      <c r="E969" s="216" t="s">
        <v>2410</v>
      </c>
      <c r="F969" s="217" t="s">
        <v>2411</v>
      </c>
      <c r="G969" s="204"/>
      <c r="H969" s="218">
        <v>9.6</v>
      </c>
      <c r="I969" s="209"/>
      <c r="J969" s="204"/>
      <c r="K969" s="204"/>
      <c r="L969" s="210"/>
      <c r="M969" s="211"/>
      <c r="N969" s="212"/>
      <c r="O969" s="212"/>
      <c r="P969" s="212"/>
      <c r="Q969" s="212"/>
      <c r="R969" s="212"/>
      <c r="S969" s="212"/>
      <c r="T969" s="213"/>
      <c r="AT969" s="214" t="s">
        <v>171</v>
      </c>
      <c r="AU969" s="214" t="s">
        <v>84</v>
      </c>
      <c r="AV969" s="11" t="s">
        <v>84</v>
      </c>
      <c r="AW969" s="11" t="s">
        <v>37</v>
      </c>
      <c r="AX969" s="11" t="s">
        <v>75</v>
      </c>
      <c r="AY969" s="214" t="s">
        <v>162</v>
      </c>
    </row>
    <row r="970" spans="2:65" s="11" customFormat="1" ht="13.5">
      <c r="B970" s="203"/>
      <c r="C970" s="204"/>
      <c r="D970" s="205" t="s">
        <v>171</v>
      </c>
      <c r="E970" s="206" t="s">
        <v>2412</v>
      </c>
      <c r="F970" s="207" t="s">
        <v>2413</v>
      </c>
      <c r="G970" s="204"/>
      <c r="H970" s="208">
        <v>57.6</v>
      </c>
      <c r="I970" s="209"/>
      <c r="J970" s="204"/>
      <c r="K970" s="204"/>
      <c r="L970" s="210"/>
      <c r="M970" s="211"/>
      <c r="N970" s="212"/>
      <c r="O970" s="212"/>
      <c r="P970" s="212"/>
      <c r="Q970" s="212"/>
      <c r="R970" s="212"/>
      <c r="S970" s="212"/>
      <c r="T970" s="213"/>
      <c r="AT970" s="214" t="s">
        <v>171</v>
      </c>
      <c r="AU970" s="214" t="s">
        <v>84</v>
      </c>
      <c r="AV970" s="11" t="s">
        <v>84</v>
      </c>
      <c r="AW970" s="11" t="s">
        <v>37</v>
      </c>
      <c r="AX970" s="11" t="s">
        <v>75</v>
      </c>
      <c r="AY970" s="214" t="s">
        <v>162</v>
      </c>
    </row>
    <row r="971" spans="2:65" s="1" customFormat="1" ht="22.5" customHeight="1">
      <c r="B971" s="39"/>
      <c r="C971" s="191" t="s">
        <v>2414</v>
      </c>
      <c r="D971" s="191" t="s">
        <v>165</v>
      </c>
      <c r="E971" s="192" t="s">
        <v>2415</v>
      </c>
      <c r="F971" s="193" t="s">
        <v>2416</v>
      </c>
      <c r="G971" s="194" t="s">
        <v>633</v>
      </c>
      <c r="H971" s="195">
        <v>1</v>
      </c>
      <c r="I971" s="196"/>
      <c r="J971" s="197">
        <f>ROUND(I971*H971,0)</f>
        <v>0</v>
      </c>
      <c r="K971" s="193" t="s">
        <v>23</v>
      </c>
      <c r="L971" s="59"/>
      <c r="M971" s="198" t="s">
        <v>23</v>
      </c>
      <c r="N971" s="199" t="s">
        <v>46</v>
      </c>
      <c r="O971" s="40"/>
      <c r="P971" s="200">
        <f>O971*H971</f>
        <v>0</v>
      </c>
      <c r="Q971" s="200">
        <v>0</v>
      </c>
      <c r="R971" s="200">
        <f>Q971*H971</f>
        <v>0</v>
      </c>
      <c r="S971" s="200">
        <v>0</v>
      </c>
      <c r="T971" s="201">
        <f>S971*H971</f>
        <v>0</v>
      </c>
      <c r="AR971" s="22" t="s">
        <v>164</v>
      </c>
      <c r="AT971" s="22" t="s">
        <v>165</v>
      </c>
      <c r="AU971" s="22" t="s">
        <v>84</v>
      </c>
      <c r="AY971" s="22" t="s">
        <v>162</v>
      </c>
      <c r="BE971" s="202">
        <f>IF(N971="základní",J971,0)</f>
        <v>0</v>
      </c>
      <c r="BF971" s="202">
        <f>IF(N971="snížená",J971,0)</f>
        <v>0</v>
      </c>
      <c r="BG971" s="202">
        <f>IF(N971="zákl. přenesená",J971,0)</f>
        <v>0</v>
      </c>
      <c r="BH971" s="202">
        <f>IF(N971="sníž. přenesená",J971,0)</f>
        <v>0</v>
      </c>
      <c r="BI971" s="202">
        <f>IF(N971="nulová",J971,0)</f>
        <v>0</v>
      </c>
      <c r="BJ971" s="22" t="s">
        <v>10</v>
      </c>
      <c r="BK971" s="202">
        <f>ROUND(I971*H971,0)</f>
        <v>0</v>
      </c>
      <c r="BL971" s="22" t="s">
        <v>164</v>
      </c>
      <c r="BM971" s="22" t="s">
        <v>2417</v>
      </c>
    </row>
    <row r="972" spans="2:65" s="1" customFormat="1" ht="22.5" customHeight="1">
      <c r="B972" s="39"/>
      <c r="C972" s="191" t="s">
        <v>2418</v>
      </c>
      <c r="D972" s="191" t="s">
        <v>165</v>
      </c>
      <c r="E972" s="192" t="s">
        <v>2419</v>
      </c>
      <c r="F972" s="193" t="s">
        <v>2420</v>
      </c>
      <c r="G972" s="194" t="s">
        <v>633</v>
      </c>
      <c r="H972" s="195">
        <v>1</v>
      </c>
      <c r="I972" s="196"/>
      <c r="J972" s="197">
        <f>ROUND(I972*H972,0)</f>
        <v>0</v>
      </c>
      <c r="K972" s="193" t="s">
        <v>23</v>
      </c>
      <c r="L972" s="59"/>
      <c r="M972" s="198" t="s">
        <v>23</v>
      </c>
      <c r="N972" s="199" t="s">
        <v>46</v>
      </c>
      <c r="O972" s="40"/>
      <c r="P972" s="200">
        <f>O972*H972</f>
        <v>0</v>
      </c>
      <c r="Q972" s="200">
        <v>0</v>
      </c>
      <c r="R972" s="200">
        <f>Q972*H972</f>
        <v>0</v>
      </c>
      <c r="S972" s="200">
        <v>0</v>
      </c>
      <c r="T972" s="201">
        <f>S972*H972</f>
        <v>0</v>
      </c>
      <c r="AR972" s="22" t="s">
        <v>164</v>
      </c>
      <c r="AT972" s="22" t="s">
        <v>165</v>
      </c>
      <c r="AU972" s="22" t="s">
        <v>84</v>
      </c>
      <c r="AY972" s="22" t="s">
        <v>162</v>
      </c>
      <c r="BE972" s="202">
        <f>IF(N972="základní",J972,0)</f>
        <v>0</v>
      </c>
      <c r="BF972" s="202">
        <f>IF(N972="snížená",J972,0)</f>
        <v>0</v>
      </c>
      <c r="BG972" s="202">
        <f>IF(N972="zákl. přenesená",J972,0)</f>
        <v>0</v>
      </c>
      <c r="BH972" s="202">
        <f>IF(N972="sníž. přenesená",J972,0)</f>
        <v>0</v>
      </c>
      <c r="BI972" s="202">
        <f>IF(N972="nulová",J972,0)</f>
        <v>0</v>
      </c>
      <c r="BJ972" s="22" t="s">
        <v>10</v>
      </c>
      <c r="BK972" s="202">
        <f>ROUND(I972*H972,0)</f>
        <v>0</v>
      </c>
      <c r="BL972" s="22" t="s">
        <v>164</v>
      </c>
      <c r="BM972" s="22" t="s">
        <v>2421</v>
      </c>
    </row>
    <row r="973" spans="2:65" s="1" customFormat="1" ht="22.5" customHeight="1">
      <c r="B973" s="39"/>
      <c r="C973" s="191" t="s">
        <v>2422</v>
      </c>
      <c r="D973" s="191" t="s">
        <v>165</v>
      </c>
      <c r="E973" s="192" t="s">
        <v>2423</v>
      </c>
      <c r="F973" s="193" t="s">
        <v>2424</v>
      </c>
      <c r="G973" s="194" t="s">
        <v>2425</v>
      </c>
      <c r="H973" s="240"/>
      <c r="I973" s="196"/>
      <c r="J973" s="197">
        <f>ROUND(I973*H973,0)</f>
        <v>0</v>
      </c>
      <c r="K973" s="193" t="s">
        <v>169</v>
      </c>
      <c r="L973" s="59"/>
      <c r="M973" s="198" t="s">
        <v>23</v>
      </c>
      <c r="N973" s="199" t="s">
        <v>46</v>
      </c>
      <c r="O973" s="40"/>
      <c r="P973" s="200">
        <f>O973*H973</f>
        <v>0</v>
      </c>
      <c r="Q973" s="200">
        <v>0</v>
      </c>
      <c r="R973" s="200">
        <f>Q973*H973</f>
        <v>0</v>
      </c>
      <c r="S973" s="200">
        <v>0</v>
      </c>
      <c r="T973" s="201">
        <f>S973*H973</f>
        <v>0</v>
      </c>
      <c r="AR973" s="22" t="s">
        <v>164</v>
      </c>
      <c r="AT973" s="22" t="s">
        <v>165</v>
      </c>
      <c r="AU973" s="22" t="s">
        <v>84</v>
      </c>
      <c r="AY973" s="22" t="s">
        <v>162</v>
      </c>
      <c r="BE973" s="202">
        <f>IF(N973="základní",J973,0)</f>
        <v>0</v>
      </c>
      <c r="BF973" s="202">
        <f>IF(N973="snížená",J973,0)</f>
        <v>0</v>
      </c>
      <c r="BG973" s="202">
        <f>IF(N973="zákl. přenesená",J973,0)</f>
        <v>0</v>
      </c>
      <c r="BH973" s="202">
        <f>IF(N973="sníž. přenesená",J973,0)</f>
        <v>0</v>
      </c>
      <c r="BI973" s="202">
        <f>IF(N973="nulová",J973,0)</f>
        <v>0</v>
      </c>
      <c r="BJ973" s="22" t="s">
        <v>10</v>
      </c>
      <c r="BK973" s="202">
        <f>ROUND(I973*H973,0)</f>
        <v>0</v>
      </c>
      <c r="BL973" s="22" t="s">
        <v>164</v>
      </c>
      <c r="BM973" s="22" t="s">
        <v>2426</v>
      </c>
    </row>
    <row r="974" spans="2:65" s="10" customFormat="1" ht="29.85" customHeight="1">
      <c r="B974" s="174"/>
      <c r="C974" s="175"/>
      <c r="D974" s="188" t="s">
        <v>74</v>
      </c>
      <c r="E974" s="189" t="s">
        <v>2427</v>
      </c>
      <c r="F974" s="189" t="s">
        <v>2428</v>
      </c>
      <c r="G974" s="175"/>
      <c r="H974" s="175"/>
      <c r="I974" s="178"/>
      <c r="J974" s="190">
        <f>BK974</f>
        <v>0</v>
      </c>
      <c r="K974" s="175"/>
      <c r="L974" s="180"/>
      <c r="M974" s="181"/>
      <c r="N974" s="182"/>
      <c r="O974" s="182"/>
      <c r="P974" s="183">
        <f>SUM(P975:P1015)</f>
        <v>0</v>
      </c>
      <c r="Q974" s="182"/>
      <c r="R974" s="183">
        <f>SUM(R975:R1015)</f>
        <v>3.1229173100000001</v>
      </c>
      <c r="S974" s="182"/>
      <c r="T974" s="184">
        <f>SUM(T975:T1015)</f>
        <v>6.1600000000000002E-2</v>
      </c>
      <c r="AR974" s="185" t="s">
        <v>164</v>
      </c>
      <c r="AT974" s="186" t="s">
        <v>74</v>
      </c>
      <c r="AU974" s="186" t="s">
        <v>10</v>
      </c>
      <c r="AY974" s="185" t="s">
        <v>162</v>
      </c>
      <c r="BK974" s="187">
        <f>SUM(BK975:BK1015)</f>
        <v>0</v>
      </c>
    </row>
    <row r="975" spans="2:65" s="1" customFormat="1" ht="22.5" customHeight="1">
      <c r="B975" s="39"/>
      <c r="C975" s="191" t="s">
        <v>2429</v>
      </c>
      <c r="D975" s="191" t="s">
        <v>165</v>
      </c>
      <c r="E975" s="192" t="s">
        <v>2430</v>
      </c>
      <c r="F975" s="193" t="s">
        <v>2431</v>
      </c>
      <c r="G975" s="194" t="s">
        <v>596</v>
      </c>
      <c r="H975" s="195">
        <v>11.75</v>
      </c>
      <c r="I975" s="196"/>
      <c r="J975" s="197">
        <f>ROUND(I975*H975,0)</f>
        <v>0</v>
      </c>
      <c r="K975" s="193" t="s">
        <v>169</v>
      </c>
      <c r="L975" s="59"/>
      <c r="M975" s="198" t="s">
        <v>23</v>
      </c>
      <c r="N975" s="199" t="s">
        <v>46</v>
      </c>
      <c r="O975" s="40"/>
      <c r="P975" s="200">
        <f>O975*H975</f>
        <v>0</v>
      </c>
      <c r="Q975" s="200">
        <v>6.0000000000000002E-5</v>
      </c>
      <c r="R975" s="200">
        <f>Q975*H975</f>
        <v>7.0500000000000001E-4</v>
      </c>
      <c r="S975" s="200">
        <v>0</v>
      </c>
      <c r="T975" s="201">
        <f>S975*H975</f>
        <v>0</v>
      </c>
      <c r="AR975" s="22" t="s">
        <v>164</v>
      </c>
      <c r="AT975" s="22" t="s">
        <v>165</v>
      </c>
      <c r="AU975" s="22" t="s">
        <v>84</v>
      </c>
      <c r="AY975" s="22" t="s">
        <v>162</v>
      </c>
      <c r="BE975" s="202">
        <f>IF(N975="základní",J975,0)</f>
        <v>0</v>
      </c>
      <c r="BF975" s="202">
        <f>IF(N975="snížená",J975,0)</f>
        <v>0</v>
      </c>
      <c r="BG975" s="202">
        <f>IF(N975="zákl. přenesená",J975,0)</f>
        <v>0</v>
      </c>
      <c r="BH975" s="202">
        <f>IF(N975="sníž. přenesená",J975,0)</f>
        <v>0</v>
      </c>
      <c r="BI975" s="202">
        <f>IF(N975="nulová",J975,0)</f>
        <v>0</v>
      </c>
      <c r="BJ975" s="22" t="s">
        <v>10</v>
      </c>
      <c r="BK975" s="202">
        <f>ROUND(I975*H975,0)</f>
        <v>0</v>
      </c>
      <c r="BL975" s="22" t="s">
        <v>164</v>
      </c>
      <c r="BM975" s="22" t="s">
        <v>2432</v>
      </c>
    </row>
    <row r="976" spans="2:65" s="11" customFormat="1" ht="13.5">
      <c r="B976" s="203"/>
      <c r="C976" s="204"/>
      <c r="D976" s="215" t="s">
        <v>171</v>
      </c>
      <c r="E976" s="216" t="s">
        <v>2433</v>
      </c>
      <c r="F976" s="217" t="s">
        <v>2434</v>
      </c>
      <c r="G976" s="204"/>
      <c r="H976" s="218">
        <v>3.8</v>
      </c>
      <c r="I976" s="209"/>
      <c r="J976" s="204"/>
      <c r="K976" s="204"/>
      <c r="L976" s="210"/>
      <c r="M976" s="211"/>
      <c r="N976" s="212"/>
      <c r="O976" s="212"/>
      <c r="P976" s="212"/>
      <c r="Q976" s="212"/>
      <c r="R976" s="212"/>
      <c r="S976" s="212"/>
      <c r="T976" s="213"/>
      <c r="AT976" s="214" t="s">
        <v>171</v>
      </c>
      <c r="AU976" s="214" t="s">
        <v>84</v>
      </c>
      <c r="AV976" s="11" t="s">
        <v>84</v>
      </c>
      <c r="AW976" s="11" t="s">
        <v>37</v>
      </c>
      <c r="AX976" s="11" t="s">
        <v>75</v>
      </c>
      <c r="AY976" s="214" t="s">
        <v>162</v>
      </c>
    </row>
    <row r="977" spans="2:65" s="11" customFormat="1" ht="13.5">
      <c r="B977" s="203"/>
      <c r="C977" s="204"/>
      <c r="D977" s="205" t="s">
        <v>171</v>
      </c>
      <c r="E977" s="206" t="s">
        <v>23</v>
      </c>
      <c r="F977" s="207" t="s">
        <v>2435</v>
      </c>
      <c r="G977" s="204"/>
      <c r="H977" s="208">
        <v>7.95</v>
      </c>
      <c r="I977" s="209"/>
      <c r="J977" s="204"/>
      <c r="K977" s="204"/>
      <c r="L977" s="210"/>
      <c r="M977" s="211"/>
      <c r="N977" s="212"/>
      <c r="O977" s="212"/>
      <c r="P977" s="212"/>
      <c r="Q977" s="212"/>
      <c r="R977" s="212"/>
      <c r="S977" s="212"/>
      <c r="T977" s="213"/>
      <c r="AT977" s="214" t="s">
        <v>171</v>
      </c>
      <c r="AU977" s="214" t="s">
        <v>84</v>
      </c>
      <c r="AV977" s="11" t="s">
        <v>84</v>
      </c>
      <c r="AW977" s="11" t="s">
        <v>37</v>
      </c>
      <c r="AX977" s="11" t="s">
        <v>75</v>
      </c>
      <c r="AY977" s="214" t="s">
        <v>162</v>
      </c>
    </row>
    <row r="978" spans="2:65" s="1" customFormat="1" ht="31.5" customHeight="1">
      <c r="B978" s="39"/>
      <c r="C978" s="219" t="s">
        <v>2436</v>
      </c>
      <c r="D978" s="219" t="s">
        <v>273</v>
      </c>
      <c r="E978" s="220" t="s">
        <v>2437</v>
      </c>
      <c r="F978" s="221" t="s">
        <v>2438</v>
      </c>
      <c r="G978" s="222" t="s">
        <v>273</v>
      </c>
      <c r="H978" s="223">
        <v>11.75</v>
      </c>
      <c r="I978" s="224"/>
      <c r="J978" s="225">
        <f>ROUND(I978*H978,0)</f>
        <v>0</v>
      </c>
      <c r="K978" s="221" t="s">
        <v>23</v>
      </c>
      <c r="L978" s="226"/>
      <c r="M978" s="227" t="s">
        <v>23</v>
      </c>
      <c r="N978" s="228" t="s">
        <v>46</v>
      </c>
      <c r="O978" s="40"/>
      <c r="P978" s="200">
        <f>O978*H978</f>
        <v>0</v>
      </c>
      <c r="Q978" s="200">
        <v>1E-3</v>
      </c>
      <c r="R978" s="200">
        <f>Q978*H978</f>
        <v>1.175E-2</v>
      </c>
      <c r="S978" s="200">
        <v>0</v>
      </c>
      <c r="T978" s="201">
        <f>S978*H978</f>
        <v>0</v>
      </c>
      <c r="AR978" s="22" t="s">
        <v>229</v>
      </c>
      <c r="AT978" s="22" t="s">
        <v>273</v>
      </c>
      <c r="AU978" s="22" t="s">
        <v>84</v>
      </c>
      <c r="AY978" s="22" t="s">
        <v>162</v>
      </c>
      <c r="BE978" s="202">
        <f>IF(N978="základní",J978,0)</f>
        <v>0</v>
      </c>
      <c r="BF978" s="202">
        <f>IF(N978="snížená",J978,0)</f>
        <v>0</v>
      </c>
      <c r="BG978" s="202">
        <f>IF(N978="zákl. přenesená",J978,0)</f>
        <v>0</v>
      </c>
      <c r="BH978" s="202">
        <f>IF(N978="sníž. přenesená",J978,0)</f>
        <v>0</v>
      </c>
      <c r="BI978" s="202">
        <f>IF(N978="nulová",J978,0)</f>
        <v>0</v>
      </c>
      <c r="BJ978" s="22" t="s">
        <v>10</v>
      </c>
      <c r="BK978" s="202">
        <f>ROUND(I978*H978,0)</f>
        <v>0</v>
      </c>
      <c r="BL978" s="22" t="s">
        <v>164</v>
      </c>
      <c r="BM978" s="22" t="s">
        <v>2439</v>
      </c>
    </row>
    <row r="979" spans="2:65" s="1" customFormat="1" ht="22.5" customHeight="1">
      <c r="B979" s="39"/>
      <c r="C979" s="191" t="s">
        <v>2440</v>
      </c>
      <c r="D979" s="191" t="s">
        <v>165</v>
      </c>
      <c r="E979" s="192" t="s">
        <v>2441</v>
      </c>
      <c r="F979" s="193" t="s">
        <v>2442</v>
      </c>
      <c r="G979" s="194" t="s">
        <v>596</v>
      </c>
      <c r="H979" s="195">
        <v>47.06</v>
      </c>
      <c r="I979" s="196"/>
      <c r="J979" s="197">
        <f>ROUND(I979*H979,0)</f>
        <v>0</v>
      </c>
      <c r="K979" s="193" t="s">
        <v>169</v>
      </c>
      <c r="L979" s="59"/>
      <c r="M979" s="198" t="s">
        <v>23</v>
      </c>
      <c r="N979" s="199" t="s">
        <v>46</v>
      </c>
      <c r="O979" s="40"/>
      <c r="P979" s="200">
        <f>O979*H979</f>
        <v>0</v>
      </c>
      <c r="Q979" s="200">
        <v>6.0000000000000002E-5</v>
      </c>
      <c r="R979" s="200">
        <f>Q979*H979</f>
        <v>2.8236000000000003E-3</v>
      </c>
      <c r="S979" s="200">
        <v>0</v>
      </c>
      <c r="T979" s="201">
        <f>S979*H979</f>
        <v>0</v>
      </c>
      <c r="AR979" s="22" t="s">
        <v>164</v>
      </c>
      <c r="AT979" s="22" t="s">
        <v>165</v>
      </c>
      <c r="AU979" s="22" t="s">
        <v>84</v>
      </c>
      <c r="AY979" s="22" t="s">
        <v>162</v>
      </c>
      <c r="BE979" s="202">
        <f>IF(N979="základní",J979,0)</f>
        <v>0</v>
      </c>
      <c r="BF979" s="202">
        <f>IF(N979="snížená",J979,0)</f>
        <v>0</v>
      </c>
      <c r="BG979" s="202">
        <f>IF(N979="zákl. přenesená",J979,0)</f>
        <v>0</v>
      </c>
      <c r="BH979" s="202">
        <f>IF(N979="sníž. přenesená",J979,0)</f>
        <v>0</v>
      </c>
      <c r="BI979" s="202">
        <f>IF(N979="nulová",J979,0)</f>
        <v>0</v>
      </c>
      <c r="BJ979" s="22" t="s">
        <v>10</v>
      </c>
      <c r="BK979" s="202">
        <f>ROUND(I979*H979,0)</f>
        <v>0</v>
      </c>
      <c r="BL979" s="22" t="s">
        <v>164</v>
      </c>
      <c r="BM979" s="22" t="s">
        <v>2443</v>
      </c>
    </row>
    <row r="980" spans="2:65" s="11" customFormat="1" ht="13.5">
      <c r="B980" s="203"/>
      <c r="C980" s="204"/>
      <c r="D980" s="205" t="s">
        <v>171</v>
      </c>
      <c r="E980" s="206" t="s">
        <v>2444</v>
      </c>
      <c r="F980" s="207" t="s">
        <v>2445</v>
      </c>
      <c r="G980" s="204"/>
      <c r="H980" s="208">
        <v>47.06</v>
      </c>
      <c r="I980" s="209"/>
      <c r="J980" s="204"/>
      <c r="K980" s="204"/>
      <c r="L980" s="210"/>
      <c r="M980" s="211"/>
      <c r="N980" s="212"/>
      <c r="O980" s="212"/>
      <c r="P980" s="212"/>
      <c r="Q980" s="212"/>
      <c r="R980" s="212"/>
      <c r="S980" s="212"/>
      <c r="T980" s="213"/>
      <c r="AT980" s="214" t="s">
        <v>171</v>
      </c>
      <c r="AU980" s="214" t="s">
        <v>84</v>
      </c>
      <c r="AV980" s="11" t="s">
        <v>84</v>
      </c>
      <c r="AW980" s="11" t="s">
        <v>37</v>
      </c>
      <c r="AX980" s="11" t="s">
        <v>75</v>
      </c>
      <c r="AY980" s="214" t="s">
        <v>162</v>
      </c>
    </row>
    <row r="981" spans="2:65" s="1" customFormat="1" ht="31.5" customHeight="1">
      <c r="B981" s="39"/>
      <c r="C981" s="219" t="s">
        <v>2446</v>
      </c>
      <c r="D981" s="219" t="s">
        <v>273</v>
      </c>
      <c r="E981" s="220" t="s">
        <v>2447</v>
      </c>
      <c r="F981" s="221" t="s">
        <v>2448</v>
      </c>
      <c r="G981" s="222" t="s">
        <v>596</v>
      </c>
      <c r="H981" s="223">
        <v>47.06</v>
      </c>
      <c r="I981" s="224"/>
      <c r="J981" s="225">
        <f>ROUND(I981*H981,0)</f>
        <v>0</v>
      </c>
      <c r="K981" s="221" t="s">
        <v>23</v>
      </c>
      <c r="L981" s="226"/>
      <c r="M981" s="227" t="s">
        <v>23</v>
      </c>
      <c r="N981" s="228" t="s">
        <v>46</v>
      </c>
      <c r="O981" s="40"/>
      <c r="P981" s="200">
        <f>O981*H981</f>
        <v>0</v>
      </c>
      <c r="Q981" s="200">
        <v>3.1E-2</v>
      </c>
      <c r="R981" s="200">
        <f>Q981*H981</f>
        <v>1.45886</v>
      </c>
      <c r="S981" s="200">
        <v>0</v>
      </c>
      <c r="T981" s="201">
        <f>S981*H981</f>
        <v>0</v>
      </c>
      <c r="AR981" s="22" t="s">
        <v>229</v>
      </c>
      <c r="AT981" s="22" t="s">
        <v>273</v>
      </c>
      <c r="AU981" s="22" t="s">
        <v>84</v>
      </c>
      <c r="AY981" s="22" t="s">
        <v>162</v>
      </c>
      <c r="BE981" s="202">
        <f>IF(N981="základní",J981,0)</f>
        <v>0</v>
      </c>
      <c r="BF981" s="202">
        <f>IF(N981="snížená",J981,0)</f>
        <v>0</v>
      </c>
      <c r="BG981" s="202">
        <f>IF(N981="zákl. přenesená",J981,0)</f>
        <v>0</v>
      </c>
      <c r="BH981" s="202">
        <f>IF(N981="sníž. přenesená",J981,0)</f>
        <v>0</v>
      </c>
      <c r="BI981" s="202">
        <f>IF(N981="nulová",J981,0)</f>
        <v>0</v>
      </c>
      <c r="BJ981" s="22" t="s">
        <v>10</v>
      </c>
      <c r="BK981" s="202">
        <f>ROUND(I981*H981,0)</f>
        <v>0</v>
      </c>
      <c r="BL981" s="22" t="s">
        <v>164</v>
      </c>
      <c r="BM981" s="22" t="s">
        <v>2449</v>
      </c>
    </row>
    <row r="982" spans="2:65" s="1" customFormat="1" ht="22.5" customHeight="1">
      <c r="B982" s="39"/>
      <c r="C982" s="191" t="s">
        <v>2450</v>
      </c>
      <c r="D982" s="191" t="s">
        <v>165</v>
      </c>
      <c r="E982" s="192" t="s">
        <v>2451</v>
      </c>
      <c r="F982" s="193" t="s">
        <v>2452</v>
      </c>
      <c r="G982" s="194" t="s">
        <v>596</v>
      </c>
      <c r="H982" s="195">
        <v>3.85</v>
      </c>
      <c r="I982" s="196"/>
      <c r="J982" s="197">
        <f>ROUND(I982*H982,0)</f>
        <v>0</v>
      </c>
      <c r="K982" s="193" t="s">
        <v>169</v>
      </c>
      <c r="L982" s="59"/>
      <c r="M982" s="198" t="s">
        <v>23</v>
      </c>
      <c r="N982" s="199" t="s">
        <v>46</v>
      </c>
      <c r="O982" s="40"/>
      <c r="P982" s="200">
        <f>O982*H982</f>
        <v>0</v>
      </c>
      <c r="Q982" s="200">
        <v>0</v>
      </c>
      <c r="R982" s="200">
        <f>Q982*H982</f>
        <v>0</v>
      </c>
      <c r="S982" s="200">
        <v>1.6E-2</v>
      </c>
      <c r="T982" s="201">
        <f>S982*H982</f>
        <v>6.1600000000000002E-2</v>
      </c>
      <c r="AR982" s="22" t="s">
        <v>164</v>
      </c>
      <c r="AT982" s="22" t="s">
        <v>165</v>
      </c>
      <c r="AU982" s="22" t="s">
        <v>84</v>
      </c>
      <c r="AY982" s="22" t="s">
        <v>162</v>
      </c>
      <c r="BE982" s="202">
        <f>IF(N982="základní",J982,0)</f>
        <v>0</v>
      </c>
      <c r="BF982" s="202">
        <f>IF(N982="snížená",J982,0)</f>
        <v>0</v>
      </c>
      <c r="BG982" s="202">
        <f>IF(N982="zákl. přenesená",J982,0)</f>
        <v>0</v>
      </c>
      <c r="BH982" s="202">
        <f>IF(N982="sníž. přenesená",J982,0)</f>
        <v>0</v>
      </c>
      <c r="BI982" s="202">
        <f>IF(N982="nulová",J982,0)</f>
        <v>0</v>
      </c>
      <c r="BJ982" s="22" t="s">
        <v>10</v>
      </c>
      <c r="BK982" s="202">
        <f>ROUND(I982*H982,0)</f>
        <v>0</v>
      </c>
      <c r="BL982" s="22" t="s">
        <v>164</v>
      </c>
      <c r="BM982" s="22" t="s">
        <v>2453</v>
      </c>
    </row>
    <row r="983" spans="2:65" s="1" customFormat="1" ht="22.5" customHeight="1">
      <c r="B983" s="39"/>
      <c r="C983" s="191" t="s">
        <v>2454</v>
      </c>
      <c r="D983" s="191" t="s">
        <v>165</v>
      </c>
      <c r="E983" s="192" t="s">
        <v>2455</v>
      </c>
      <c r="F983" s="193" t="s">
        <v>2456</v>
      </c>
      <c r="G983" s="194" t="s">
        <v>596</v>
      </c>
      <c r="H983" s="195">
        <v>23.2</v>
      </c>
      <c r="I983" s="196"/>
      <c r="J983" s="197">
        <f>ROUND(I983*H983,0)</f>
        <v>0</v>
      </c>
      <c r="K983" s="193" t="s">
        <v>169</v>
      </c>
      <c r="L983" s="59"/>
      <c r="M983" s="198" t="s">
        <v>23</v>
      </c>
      <c r="N983" s="199" t="s">
        <v>46</v>
      </c>
      <c r="O983" s="40"/>
      <c r="P983" s="200">
        <f>O983*H983</f>
        <v>0</v>
      </c>
      <c r="Q983" s="200">
        <v>0</v>
      </c>
      <c r="R983" s="200">
        <f>Q983*H983</f>
        <v>0</v>
      </c>
      <c r="S983" s="200">
        <v>0</v>
      </c>
      <c r="T983" s="201">
        <f>S983*H983</f>
        <v>0</v>
      </c>
      <c r="AR983" s="22" t="s">
        <v>164</v>
      </c>
      <c r="AT983" s="22" t="s">
        <v>165</v>
      </c>
      <c r="AU983" s="22" t="s">
        <v>84</v>
      </c>
      <c r="AY983" s="22" t="s">
        <v>162</v>
      </c>
      <c r="BE983" s="202">
        <f>IF(N983="základní",J983,0)</f>
        <v>0</v>
      </c>
      <c r="BF983" s="202">
        <f>IF(N983="snížená",J983,0)</f>
        <v>0</v>
      </c>
      <c r="BG983" s="202">
        <f>IF(N983="zákl. přenesená",J983,0)</f>
        <v>0</v>
      </c>
      <c r="BH983" s="202">
        <f>IF(N983="sníž. přenesená",J983,0)</f>
        <v>0</v>
      </c>
      <c r="BI983" s="202">
        <f>IF(N983="nulová",J983,0)</f>
        <v>0</v>
      </c>
      <c r="BJ983" s="22" t="s">
        <v>10</v>
      </c>
      <c r="BK983" s="202">
        <f>ROUND(I983*H983,0)</f>
        <v>0</v>
      </c>
      <c r="BL983" s="22" t="s">
        <v>164</v>
      </c>
      <c r="BM983" s="22" t="s">
        <v>2457</v>
      </c>
    </row>
    <row r="984" spans="2:65" s="11" customFormat="1" ht="13.5">
      <c r="B984" s="203"/>
      <c r="C984" s="204"/>
      <c r="D984" s="215" t="s">
        <v>171</v>
      </c>
      <c r="E984" s="216" t="s">
        <v>2458</v>
      </c>
      <c r="F984" s="217" t="s">
        <v>2459</v>
      </c>
      <c r="G984" s="204"/>
      <c r="H984" s="218">
        <v>5.3</v>
      </c>
      <c r="I984" s="209"/>
      <c r="J984" s="204"/>
      <c r="K984" s="204"/>
      <c r="L984" s="210"/>
      <c r="M984" s="211"/>
      <c r="N984" s="212"/>
      <c r="O984" s="212"/>
      <c r="P984" s="212"/>
      <c r="Q984" s="212"/>
      <c r="R984" s="212"/>
      <c r="S984" s="212"/>
      <c r="T984" s="213"/>
      <c r="AT984" s="214" t="s">
        <v>171</v>
      </c>
      <c r="AU984" s="214" t="s">
        <v>84</v>
      </c>
      <c r="AV984" s="11" t="s">
        <v>84</v>
      </c>
      <c r="AW984" s="11" t="s">
        <v>37</v>
      </c>
      <c r="AX984" s="11" t="s">
        <v>75</v>
      </c>
      <c r="AY984" s="214" t="s">
        <v>162</v>
      </c>
    </row>
    <row r="985" spans="2:65" s="11" customFormat="1" ht="13.5">
      <c r="B985" s="203"/>
      <c r="C985" s="204"/>
      <c r="D985" s="215" t="s">
        <v>171</v>
      </c>
      <c r="E985" s="216" t="s">
        <v>23</v>
      </c>
      <c r="F985" s="217" t="s">
        <v>2460</v>
      </c>
      <c r="G985" s="204"/>
      <c r="H985" s="218">
        <v>5.8</v>
      </c>
      <c r="I985" s="209"/>
      <c r="J985" s="204"/>
      <c r="K985" s="204"/>
      <c r="L985" s="210"/>
      <c r="M985" s="211"/>
      <c r="N985" s="212"/>
      <c r="O985" s="212"/>
      <c r="P985" s="212"/>
      <c r="Q985" s="212"/>
      <c r="R985" s="212"/>
      <c r="S985" s="212"/>
      <c r="T985" s="213"/>
      <c r="AT985" s="214" t="s">
        <v>171</v>
      </c>
      <c r="AU985" s="214" t="s">
        <v>84</v>
      </c>
      <c r="AV985" s="11" t="s">
        <v>84</v>
      </c>
      <c r="AW985" s="11" t="s">
        <v>37</v>
      </c>
      <c r="AX985" s="11" t="s">
        <v>75</v>
      </c>
      <c r="AY985" s="214" t="s">
        <v>162</v>
      </c>
    </row>
    <row r="986" spans="2:65" s="11" customFormat="1" ht="13.5">
      <c r="B986" s="203"/>
      <c r="C986" s="204"/>
      <c r="D986" s="205" t="s">
        <v>171</v>
      </c>
      <c r="E986" s="206" t="s">
        <v>23</v>
      </c>
      <c r="F986" s="207" t="s">
        <v>2461</v>
      </c>
      <c r="G986" s="204"/>
      <c r="H986" s="208">
        <v>12.1</v>
      </c>
      <c r="I986" s="209"/>
      <c r="J986" s="204"/>
      <c r="K986" s="204"/>
      <c r="L986" s="210"/>
      <c r="M986" s="211"/>
      <c r="N986" s="212"/>
      <c r="O986" s="212"/>
      <c r="P986" s="212"/>
      <c r="Q986" s="212"/>
      <c r="R986" s="212"/>
      <c r="S986" s="212"/>
      <c r="T986" s="213"/>
      <c r="AT986" s="214" t="s">
        <v>171</v>
      </c>
      <c r="AU986" s="214" t="s">
        <v>84</v>
      </c>
      <c r="AV986" s="11" t="s">
        <v>84</v>
      </c>
      <c r="AW986" s="11" t="s">
        <v>37</v>
      </c>
      <c r="AX986" s="11" t="s">
        <v>75</v>
      </c>
      <c r="AY986" s="214" t="s">
        <v>162</v>
      </c>
    </row>
    <row r="987" spans="2:65" s="1" customFormat="1" ht="22.5" customHeight="1">
      <c r="B987" s="39"/>
      <c r="C987" s="191" t="s">
        <v>2462</v>
      </c>
      <c r="D987" s="191" t="s">
        <v>165</v>
      </c>
      <c r="E987" s="192" t="s">
        <v>2463</v>
      </c>
      <c r="F987" s="193" t="s">
        <v>2464</v>
      </c>
      <c r="G987" s="194" t="s">
        <v>596</v>
      </c>
      <c r="H987" s="195">
        <v>22.861000000000001</v>
      </c>
      <c r="I987" s="196"/>
      <c r="J987" s="197">
        <f>ROUND(I987*H987,0)</f>
        <v>0</v>
      </c>
      <c r="K987" s="193" t="s">
        <v>169</v>
      </c>
      <c r="L987" s="59"/>
      <c r="M987" s="198" t="s">
        <v>23</v>
      </c>
      <c r="N987" s="199" t="s">
        <v>46</v>
      </c>
      <c r="O987" s="40"/>
      <c r="P987" s="200">
        <f>O987*H987</f>
        <v>0</v>
      </c>
      <c r="Q987" s="200">
        <v>1.1E-4</v>
      </c>
      <c r="R987" s="200">
        <f>Q987*H987</f>
        <v>2.5147100000000003E-3</v>
      </c>
      <c r="S987" s="200">
        <v>0</v>
      </c>
      <c r="T987" s="201">
        <f>S987*H987</f>
        <v>0</v>
      </c>
      <c r="AR987" s="22" t="s">
        <v>164</v>
      </c>
      <c r="AT987" s="22" t="s">
        <v>165</v>
      </c>
      <c r="AU987" s="22" t="s">
        <v>84</v>
      </c>
      <c r="AY987" s="22" t="s">
        <v>162</v>
      </c>
      <c r="BE987" s="202">
        <f>IF(N987="základní",J987,0)</f>
        <v>0</v>
      </c>
      <c r="BF987" s="202">
        <f>IF(N987="snížená",J987,0)</f>
        <v>0</v>
      </c>
      <c r="BG987" s="202">
        <f>IF(N987="zákl. přenesená",J987,0)</f>
        <v>0</v>
      </c>
      <c r="BH987" s="202">
        <f>IF(N987="sníž. přenesená",J987,0)</f>
        <v>0</v>
      </c>
      <c r="BI987" s="202">
        <f>IF(N987="nulová",J987,0)</f>
        <v>0</v>
      </c>
      <c r="BJ987" s="22" t="s">
        <v>10</v>
      </c>
      <c r="BK987" s="202">
        <f>ROUND(I987*H987,0)</f>
        <v>0</v>
      </c>
      <c r="BL987" s="22" t="s">
        <v>164</v>
      </c>
      <c r="BM987" s="22" t="s">
        <v>2465</v>
      </c>
    </row>
    <row r="988" spans="2:65" s="11" customFormat="1" ht="27">
      <c r="B988" s="203"/>
      <c r="C988" s="204"/>
      <c r="D988" s="205" t="s">
        <v>171</v>
      </c>
      <c r="E988" s="206" t="s">
        <v>23</v>
      </c>
      <c r="F988" s="207" t="s">
        <v>2466</v>
      </c>
      <c r="G988" s="204"/>
      <c r="H988" s="208">
        <v>22.861000000000001</v>
      </c>
      <c r="I988" s="209"/>
      <c r="J988" s="204"/>
      <c r="K988" s="204"/>
      <c r="L988" s="210"/>
      <c r="M988" s="211"/>
      <c r="N988" s="212"/>
      <c r="O988" s="212"/>
      <c r="P988" s="212"/>
      <c r="Q988" s="212"/>
      <c r="R988" s="212"/>
      <c r="S988" s="212"/>
      <c r="T988" s="213"/>
      <c r="AT988" s="214" t="s">
        <v>171</v>
      </c>
      <c r="AU988" s="214" t="s">
        <v>84</v>
      </c>
      <c r="AV988" s="11" t="s">
        <v>84</v>
      </c>
      <c r="AW988" s="11" t="s">
        <v>37</v>
      </c>
      <c r="AX988" s="11" t="s">
        <v>10</v>
      </c>
      <c r="AY988" s="214" t="s">
        <v>162</v>
      </c>
    </row>
    <row r="989" spans="2:65" s="1" customFormat="1" ht="31.5" customHeight="1">
      <c r="B989" s="39"/>
      <c r="C989" s="219" t="s">
        <v>2467</v>
      </c>
      <c r="D989" s="219" t="s">
        <v>273</v>
      </c>
      <c r="E989" s="220" t="s">
        <v>2468</v>
      </c>
      <c r="F989" s="221" t="s">
        <v>2469</v>
      </c>
      <c r="G989" s="222" t="s">
        <v>273</v>
      </c>
      <c r="H989" s="223">
        <v>46.061</v>
      </c>
      <c r="I989" s="224"/>
      <c r="J989" s="225">
        <f>ROUND(I989*H989,0)</f>
        <v>0</v>
      </c>
      <c r="K989" s="221" t="s">
        <v>23</v>
      </c>
      <c r="L989" s="226"/>
      <c r="M989" s="227" t="s">
        <v>23</v>
      </c>
      <c r="N989" s="228" t="s">
        <v>46</v>
      </c>
      <c r="O989" s="40"/>
      <c r="P989" s="200">
        <f>O989*H989</f>
        <v>0</v>
      </c>
      <c r="Q989" s="200">
        <v>0.02</v>
      </c>
      <c r="R989" s="200">
        <f>Q989*H989</f>
        <v>0.92122000000000004</v>
      </c>
      <c r="S989" s="200">
        <v>0</v>
      </c>
      <c r="T989" s="201">
        <f>S989*H989</f>
        <v>0</v>
      </c>
      <c r="AR989" s="22" t="s">
        <v>229</v>
      </c>
      <c r="AT989" s="22" t="s">
        <v>273</v>
      </c>
      <c r="AU989" s="22" t="s">
        <v>84</v>
      </c>
      <c r="AY989" s="22" t="s">
        <v>162</v>
      </c>
      <c r="BE989" s="202">
        <f>IF(N989="základní",J989,0)</f>
        <v>0</v>
      </c>
      <c r="BF989" s="202">
        <f>IF(N989="snížená",J989,0)</f>
        <v>0</v>
      </c>
      <c r="BG989" s="202">
        <f>IF(N989="zákl. přenesená",J989,0)</f>
        <v>0</v>
      </c>
      <c r="BH989" s="202">
        <f>IF(N989="sníž. přenesená",J989,0)</f>
        <v>0</v>
      </c>
      <c r="BI989" s="202">
        <f>IF(N989="nulová",J989,0)</f>
        <v>0</v>
      </c>
      <c r="BJ989" s="22" t="s">
        <v>10</v>
      </c>
      <c r="BK989" s="202">
        <f>ROUND(I989*H989,0)</f>
        <v>0</v>
      </c>
      <c r="BL989" s="22" t="s">
        <v>164</v>
      </c>
      <c r="BM989" s="22" t="s">
        <v>2470</v>
      </c>
    </row>
    <row r="990" spans="2:65" s="11" customFormat="1" ht="13.5">
      <c r="B990" s="203"/>
      <c r="C990" s="204"/>
      <c r="D990" s="205" t="s">
        <v>171</v>
      </c>
      <c r="E990" s="206" t="s">
        <v>23</v>
      </c>
      <c r="F990" s="207" t="s">
        <v>2471</v>
      </c>
      <c r="G990" s="204"/>
      <c r="H990" s="208">
        <v>46.061</v>
      </c>
      <c r="I990" s="209"/>
      <c r="J990" s="204"/>
      <c r="K990" s="204"/>
      <c r="L990" s="210"/>
      <c r="M990" s="211"/>
      <c r="N990" s="212"/>
      <c r="O990" s="212"/>
      <c r="P990" s="212"/>
      <c r="Q990" s="212"/>
      <c r="R990" s="212"/>
      <c r="S990" s="212"/>
      <c r="T990" s="213"/>
      <c r="AT990" s="214" t="s">
        <v>171</v>
      </c>
      <c r="AU990" s="214" t="s">
        <v>84</v>
      </c>
      <c r="AV990" s="11" t="s">
        <v>84</v>
      </c>
      <c r="AW990" s="11" t="s">
        <v>37</v>
      </c>
      <c r="AX990" s="11" t="s">
        <v>10</v>
      </c>
      <c r="AY990" s="214" t="s">
        <v>162</v>
      </c>
    </row>
    <row r="991" spans="2:65" s="1" customFormat="1" ht="22.5" customHeight="1">
      <c r="B991" s="39"/>
      <c r="C991" s="191" t="s">
        <v>2472</v>
      </c>
      <c r="D991" s="191" t="s">
        <v>165</v>
      </c>
      <c r="E991" s="192" t="s">
        <v>2473</v>
      </c>
      <c r="F991" s="193" t="s">
        <v>2474</v>
      </c>
      <c r="G991" s="194" t="s">
        <v>254</v>
      </c>
      <c r="H991" s="195">
        <v>11.4</v>
      </c>
      <c r="I991" s="196"/>
      <c r="J991" s="197">
        <f>ROUND(I991*H991,0)</f>
        <v>0</v>
      </c>
      <c r="K991" s="193" t="s">
        <v>169</v>
      </c>
      <c r="L991" s="59"/>
      <c r="M991" s="198" t="s">
        <v>23</v>
      </c>
      <c r="N991" s="199" t="s">
        <v>46</v>
      </c>
      <c r="O991" s="40"/>
      <c r="P991" s="200">
        <f>O991*H991</f>
        <v>0</v>
      </c>
      <c r="Q991" s="200">
        <v>0</v>
      </c>
      <c r="R991" s="200">
        <f>Q991*H991</f>
        <v>0</v>
      </c>
      <c r="S991" s="200">
        <v>0</v>
      </c>
      <c r="T991" s="201">
        <f>S991*H991</f>
        <v>0</v>
      </c>
      <c r="AR991" s="22" t="s">
        <v>164</v>
      </c>
      <c r="AT991" s="22" t="s">
        <v>165</v>
      </c>
      <c r="AU991" s="22" t="s">
        <v>84</v>
      </c>
      <c r="AY991" s="22" t="s">
        <v>162</v>
      </c>
      <c r="BE991" s="202">
        <f>IF(N991="základní",J991,0)</f>
        <v>0</v>
      </c>
      <c r="BF991" s="202">
        <f>IF(N991="snížená",J991,0)</f>
        <v>0</v>
      </c>
      <c r="BG991" s="202">
        <f>IF(N991="zákl. přenesená",J991,0)</f>
        <v>0</v>
      </c>
      <c r="BH991" s="202">
        <f>IF(N991="sníž. přenesená",J991,0)</f>
        <v>0</v>
      </c>
      <c r="BI991" s="202">
        <f>IF(N991="nulová",J991,0)</f>
        <v>0</v>
      </c>
      <c r="BJ991" s="22" t="s">
        <v>10</v>
      </c>
      <c r="BK991" s="202">
        <f>ROUND(I991*H991,0)</f>
        <v>0</v>
      </c>
      <c r="BL991" s="22" t="s">
        <v>164</v>
      </c>
      <c r="BM991" s="22" t="s">
        <v>2475</v>
      </c>
    </row>
    <row r="992" spans="2:65" s="11" customFormat="1" ht="13.5">
      <c r="B992" s="203"/>
      <c r="C992" s="204"/>
      <c r="D992" s="215" t="s">
        <v>171</v>
      </c>
      <c r="E992" s="216" t="s">
        <v>2476</v>
      </c>
      <c r="F992" s="217" t="s">
        <v>2477</v>
      </c>
      <c r="G992" s="204"/>
      <c r="H992" s="218">
        <v>4.8</v>
      </c>
      <c r="I992" s="209"/>
      <c r="J992" s="204"/>
      <c r="K992" s="204"/>
      <c r="L992" s="210"/>
      <c r="M992" s="211"/>
      <c r="N992" s="212"/>
      <c r="O992" s="212"/>
      <c r="P992" s="212"/>
      <c r="Q992" s="212"/>
      <c r="R992" s="212"/>
      <c r="S992" s="212"/>
      <c r="T992" s="213"/>
      <c r="AT992" s="214" t="s">
        <v>171</v>
      </c>
      <c r="AU992" s="214" t="s">
        <v>84</v>
      </c>
      <c r="AV992" s="11" t="s">
        <v>84</v>
      </c>
      <c r="AW992" s="11" t="s">
        <v>37</v>
      </c>
      <c r="AX992" s="11" t="s">
        <v>75</v>
      </c>
      <c r="AY992" s="214" t="s">
        <v>162</v>
      </c>
    </row>
    <row r="993" spans="2:65" s="11" customFormat="1" ht="13.5">
      <c r="B993" s="203"/>
      <c r="C993" s="204"/>
      <c r="D993" s="215" t="s">
        <v>171</v>
      </c>
      <c r="E993" s="216" t="s">
        <v>2478</v>
      </c>
      <c r="F993" s="217" t="s">
        <v>2479</v>
      </c>
      <c r="G993" s="204"/>
      <c r="H993" s="218">
        <v>4.8</v>
      </c>
      <c r="I993" s="209"/>
      <c r="J993" s="204"/>
      <c r="K993" s="204"/>
      <c r="L993" s="210"/>
      <c r="M993" s="211"/>
      <c r="N993" s="212"/>
      <c r="O993" s="212"/>
      <c r="P993" s="212"/>
      <c r="Q993" s="212"/>
      <c r="R993" s="212"/>
      <c r="S993" s="212"/>
      <c r="T993" s="213"/>
      <c r="AT993" s="214" t="s">
        <v>171</v>
      </c>
      <c r="AU993" s="214" t="s">
        <v>84</v>
      </c>
      <c r="AV993" s="11" t="s">
        <v>84</v>
      </c>
      <c r="AW993" s="11" t="s">
        <v>37</v>
      </c>
      <c r="AX993" s="11" t="s">
        <v>75</v>
      </c>
      <c r="AY993" s="214" t="s">
        <v>162</v>
      </c>
    </row>
    <row r="994" spans="2:65" s="11" customFormat="1" ht="13.5">
      <c r="B994" s="203"/>
      <c r="C994" s="204"/>
      <c r="D994" s="215" t="s">
        <v>171</v>
      </c>
      <c r="E994" s="216" t="s">
        <v>2480</v>
      </c>
      <c r="F994" s="217" t="s">
        <v>2481</v>
      </c>
      <c r="G994" s="204"/>
      <c r="H994" s="218">
        <v>1.8</v>
      </c>
      <c r="I994" s="209"/>
      <c r="J994" s="204"/>
      <c r="K994" s="204"/>
      <c r="L994" s="210"/>
      <c r="M994" s="211"/>
      <c r="N994" s="212"/>
      <c r="O994" s="212"/>
      <c r="P994" s="212"/>
      <c r="Q994" s="212"/>
      <c r="R994" s="212"/>
      <c r="S994" s="212"/>
      <c r="T994" s="213"/>
      <c r="AT994" s="214" t="s">
        <v>171</v>
      </c>
      <c r="AU994" s="214" t="s">
        <v>84</v>
      </c>
      <c r="AV994" s="11" t="s">
        <v>84</v>
      </c>
      <c r="AW994" s="11" t="s">
        <v>37</v>
      </c>
      <c r="AX994" s="11" t="s">
        <v>75</v>
      </c>
      <c r="AY994" s="214" t="s">
        <v>162</v>
      </c>
    </row>
    <row r="995" spans="2:65" s="11" customFormat="1" ht="13.5">
      <c r="B995" s="203"/>
      <c r="C995" s="204"/>
      <c r="D995" s="205" t="s">
        <v>171</v>
      </c>
      <c r="E995" s="206" t="s">
        <v>2482</v>
      </c>
      <c r="F995" s="207" t="s">
        <v>2483</v>
      </c>
      <c r="G995" s="204"/>
      <c r="H995" s="208">
        <v>11.4</v>
      </c>
      <c r="I995" s="209"/>
      <c r="J995" s="204"/>
      <c r="K995" s="204"/>
      <c r="L995" s="210"/>
      <c r="M995" s="211"/>
      <c r="N995" s="212"/>
      <c r="O995" s="212"/>
      <c r="P995" s="212"/>
      <c r="Q995" s="212"/>
      <c r="R995" s="212"/>
      <c r="S995" s="212"/>
      <c r="T995" s="213"/>
      <c r="AT995" s="214" t="s">
        <v>171</v>
      </c>
      <c r="AU995" s="214" t="s">
        <v>84</v>
      </c>
      <c r="AV995" s="11" t="s">
        <v>84</v>
      </c>
      <c r="AW995" s="11" t="s">
        <v>37</v>
      </c>
      <c r="AX995" s="11" t="s">
        <v>10</v>
      </c>
      <c r="AY995" s="214" t="s">
        <v>162</v>
      </c>
    </row>
    <row r="996" spans="2:65" s="1" customFormat="1" ht="22.5" customHeight="1">
      <c r="B996" s="39"/>
      <c r="C996" s="219" t="s">
        <v>2484</v>
      </c>
      <c r="D996" s="219" t="s">
        <v>273</v>
      </c>
      <c r="E996" s="220" t="s">
        <v>2485</v>
      </c>
      <c r="F996" s="221" t="s">
        <v>2486</v>
      </c>
      <c r="G996" s="222" t="s">
        <v>254</v>
      </c>
      <c r="H996" s="223">
        <v>6.6</v>
      </c>
      <c r="I996" s="224"/>
      <c r="J996" s="225">
        <f>ROUND(I996*H996,0)</f>
        <v>0</v>
      </c>
      <c r="K996" s="221" t="s">
        <v>169</v>
      </c>
      <c r="L996" s="226"/>
      <c r="M996" s="227" t="s">
        <v>23</v>
      </c>
      <c r="N996" s="228" t="s">
        <v>46</v>
      </c>
      <c r="O996" s="40"/>
      <c r="P996" s="200">
        <f>O996*H996</f>
        <v>0</v>
      </c>
      <c r="Q996" s="200">
        <v>1.6E-2</v>
      </c>
      <c r="R996" s="200">
        <f>Q996*H996</f>
        <v>0.1056</v>
      </c>
      <c r="S996" s="200">
        <v>0</v>
      </c>
      <c r="T996" s="201">
        <f>S996*H996</f>
        <v>0</v>
      </c>
      <c r="AR996" s="22" t="s">
        <v>229</v>
      </c>
      <c r="AT996" s="22" t="s">
        <v>273</v>
      </c>
      <c r="AU996" s="22" t="s">
        <v>84</v>
      </c>
      <c r="AY996" s="22" t="s">
        <v>162</v>
      </c>
      <c r="BE996" s="202">
        <f>IF(N996="základní",J996,0)</f>
        <v>0</v>
      </c>
      <c r="BF996" s="202">
        <f>IF(N996="snížená",J996,0)</f>
        <v>0</v>
      </c>
      <c r="BG996" s="202">
        <f>IF(N996="zákl. přenesená",J996,0)</f>
        <v>0</v>
      </c>
      <c r="BH996" s="202">
        <f>IF(N996="sníž. přenesená",J996,0)</f>
        <v>0</v>
      </c>
      <c r="BI996" s="202">
        <f>IF(N996="nulová",J996,0)</f>
        <v>0</v>
      </c>
      <c r="BJ996" s="22" t="s">
        <v>10</v>
      </c>
      <c r="BK996" s="202">
        <f>ROUND(I996*H996,0)</f>
        <v>0</v>
      </c>
      <c r="BL996" s="22" t="s">
        <v>164</v>
      </c>
      <c r="BM996" s="22" t="s">
        <v>2487</v>
      </c>
    </row>
    <row r="997" spans="2:65" s="11" customFormat="1" ht="13.5">
      <c r="B997" s="203"/>
      <c r="C997" s="204"/>
      <c r="D997" s="215" t="s">
        <v>171</v>
      </c>
      <c r="E997" s="216" t="s">
        <v>2488</v>
      </c>
      <c r="F997" s="217" t="s">
        <v>2489</v>
      </c>
      <c r="G997" s="204"/>
      <c r="H997" s="218">
        <v>6.6</v>
      </c>
      <c r="I997" s="209"/>
      <c r="J997" s="204"/>
      <c r="K997" s="204"/>
      <c r="L997" s="210"/>
      <c r="M997" s="211"/>
      <c r="N997" s="212"/>
      <c r="O997" s="212"/>
      <c r="P997" s="212"/>
      <c r="Q997" s="212"/>
      <c r="R997" s="212"/>
      <c r="S997" s="212"/>
      <c r="T997" s="213"/>
      <c r="AT997" s="214" t="s">
        <v>171</v>
      </c>
      <c r="AU997" s="214" t="s">
        <v>84</v>
      </c>
      <c r="AV997" s="11" t="s">
        <v>84</v>
      </c>
      <c r="AW997" s="11" t="s">
        <v>37</v>
      </c>
      <c r="AX997" s="11" t="s">
        <v>75</v>
      </c>
      <c r="AY997" s="214" t="s">
        <v>162</v>
      </c>
    </row>
    <row r="998" spans="2:65" s="11" customFormat="1" ht="13.5">
      <c r="B998" s="203"/>
      <c r="C998" s="204"/>
      <c r="D998" s="205" t="s">
        <v>171</v>
      </c>
      <c r="E998" s="206" t="s">
        <v>2490</v>
      </c>
      <c r="F998" s="207" t="s">
        <v>2491</v>
      </c>
      <c r="G998" s="204"/>
      <c r="H998" s="208">
        <v>6.6</v>
      </c>
      <c r="I998" s="209"/>
      <c r="J998" s="204"/>
      <c r="K998" s="204"/>
      <c r="L998" s="210"/>
      <c r="M998" s="211"/>
      <c r="N998" s="212"/>
      <c r="O998" s="212"/>
      <c r="P998" s="212"/>
      <c r="Q998" s="212"/>
      <c r="R998" s="212"/>
      <c r="S998" s="212"/>
      <c r="T998" s="213"/>
      <c r="AT998" s="214" t="s">
        <v>171</v>
      </c>
      <c r="AU998" s="214" t="s">
        <v>84</v>
      </c>
      <c r="AV998" s="11" t="s">
        <v>84</v>
      </c>
      <c r="AW998" s="11" t="s">
        <v>37</v>
      </c>
      <c r="AX998" s="11" t="s">
        <v>10</v>
      </c>
      <c r="AY998" s="214" t="s">
        <v>162</v>
      </c>
    </row>
    <row r="999" spans="2:65" s="1" customFormat="1" ht="22.5" customHeight="1">
      <c r="B999" s="39"/>
      <c r="C999" s="219" t="s">
        <v>2492</v>
      </c>
      <c r="D999" s="219" t="s">
        <v>273</v>
      </c>
      <c r="E999" s="220" t="s">
        <v>2493</v>
      </c>
      <c r="F999" s="221" t="s">
        <v>2494</v>
      </c>
      <c r="G999" s="222" t="s">
        <v>254</v>
      </c>
      <c r="H999" s="223">
        <v>4.8</v>
      </c>
      <c r="I999" s="224"/>
      <c r="J999" s="225">
        <f>ROUND(I999*H999,0)</f>
        <v>0</v>
      </c>
      <c r="K999" s="221" t="s">
        <v>169</v>
      </c>
      <c r="L999" s="226"/>
      <c r="M999" s="227" t="s">
        <v>23</v>
      </c>
      <c r="N999" s="228" t="s">
        <v>46</v>
      </c>
      <c r="O999" s="40"/>
      <c r="P999" s="200">
        <f>O999*H999</f>
        <v>0</v>
      </c>
      <c r="Q999" s="200">
        <v>4.1999999999999997E-3</v>
      </c>
      <c r="R999" s="200">
        <f>Q999*H999</f>
        <v>2.0159999999999997E-2</v>
      </c>
      <c r="S999" s="200">
        <v>0</v>
      </c>
      <c r="T999" s="201">
        <f>S999*H999</f>
        <v>0</v>
      </c>
      <c r="AR999" s="22" t="s">
        <v>229</v>
      </c>
      <c r="AT999" s="22" t="s">
        <v>273</v>
      </c>
      <c r="AU999" s="22" t="s">
        <v>84</v>
      </c>
      <c r="AY999" s="22" t="s">
        <v>162</v>
      </c>
      <c r="BE999" s="202">
        <f>IF(N999="základní",J999,0)</f>
        <v>0</v>
      </c>
      <c r="BF999" s="202">
        <f>IF(N999="snížená",J999,0)</f>
        <v>0</v>
      </c>
      <c r="BG999" s="202">
        <f>IF(N999="zákl. přenesená",J999,0)</f>
        <v>0</v>
      </c>
      <c r="BH999" s="202">
        <f>IF(N999="sníž. přenesená",J999,0)</f>
        <v>0</v>
      </c>
      <c r="BI999" s="202">
        <f>IF(N999="nulová",J999,0)</f>
        <v>0</v>
      </c>
      <c r="BJ999" s="22" t="s">
        <v>10</v>
      </c>
      <c r="BK999" s="202">
        <f>ROUND(I999*H999,0)</f>
        <v>0</v>
      </c>
      <c r="BL999" s="22" t="s">
        <v>164</v>
      </c>
      <c r="BM999" s="22" t="s">
        <v>2495</v>
      </c>
    </row>
    <row r="1000" spans="2:65" s="1" customFormat="1" ht="22.5" customHeight="1">
      <c r="B1000" s="39"/>
      <c r="C1000" s="191" t="s">
        <v>2496</v>
      </c>
      <c r="D1000" s="191" t="s">
        <v>165</v>
      </c>
      <c r="E1000" s="192" t="s">
        <v>2497</v>
      </c>
      <c r="F1000" s="193" t="s">
        <v>2498</v>
      </c>
      <c r="G1000" s="194" t="s">
        <v>596</v>
      </c>
      <c r="H1000" s="195">
        <v>14.6</v>
      </c>
      <c r="I1000" s="196"/>
      <c r="J1000" s="197">
        <f>ROUND(I1000*H1000,0)</f>
        <v>0</v>
      </c>
      <c r="K1000" s="193" t="s">
        <v>169</v>
      </c>
      <c r="L1000" s="59"/>
      <c r="M1000" s="198" t="s">
        <v>23</v>
      </c>
      <c r="N1000" s="199" t="s">
        <v>46</v>
      </c>
      <c r="O1000" s="40"/>
      <c r="P1000" s="200">
        <f>O1000*H1000</f>
        <v>0</v>
      </c>
      <c r="Q1000" s="200">
        <v>0</v>
      </c>
      <c r="R1000" s="200">
        <f>Q1000*H1000</f>
        <v>0</v>
      </c>
      <c r="S1000" s="200">
        <v>0</v>
      </c>
      <c r="T1000" s="201">
        <f>S1000*H1000</f>
        <v>0</v>
      </c>
      <c r="AR1000" s="22" t="s">
        <v>164</v>
      </c>
      <c r="AT1000" s="22" t="s">
        <v>165</v>
      </c>
      <c r="AU1000" s="22" t="s">
        <v>84</v>
      </c>
      <c r="AY1000" s="22" t="s">
        <v>162</v>
      </c>
      <c r="BE1000" s="202">
        <f>IF(N1000="základní",J1000,0)</f>
        <v>0</v>
      </c>
      <c r="BF1000" s="202">
        <f>IF(N1000="snížená",J1000,0)</f>
        <v>0</v>
      </c>
      <c r="BG1000" s="202">
        <f>IF(N1000="zákl. přenesená",J1000,0)</f>
        <v>0</v>
      </c>
      <c r="BH1000" s="202">
        <f>IF(N1000="sníž. přenesená",J1000,0)</f>
        <v>0</v>
      </c>
      <c r="BI1000" s="202">
        <f>IF(N1000="nulová",J1000,0)</f>
        <v>0</v>
      </c>
      <c r="BJ1000" s="22" t="s">
        <v>10</v>
      </c>
      <c r="BK1000" s="202">
        <f>ROUND(I1000*H1000,0)</f>
        <v>0</v>
      </c>
      <c r="BL1000" s="22" t="s">
        <v>164</v>
      </c>
      <c r="BM1000" s="22" t="s">
        <v>2499</v>
      </c>
    </row>
    <row r="1001" spans="2:65" s="11" customFormat="1" ht="13.5">
      <c r="B1001" s="203"/>
      <c r="C1001" s="204"/>
      <c r="D1001" s="215" t="s">
        <v>171</v>
      </c>
      <c r="E1001" s="216" t="s">
        <v>2500</v>
      </c>
      <c r="F1001" s="217" t="s">
        <v>2501</v>
      </c>
      <c r="G1001" s="204"/>
      <c r="H1001" s="218">
        <v>9.1999999999999993</v>
      </c>
      <c r="I1001" s="209"/>
      <c r="J1001" s="204"/>
      <c r="K1001" s="204"/>
      <c r="L1001" s="210"/>
      <c r="M1001" s="211"/>
      <c r="N1001" s="212"/>
      <c r="O1001" s="212"/>
      <c r="P1001" s="212"/>
      <c r="Q1001" s="212"/>
      <c r="R1001" s="212"/>
      <c r="S1001" s="212"/>
      <c r="T1001" s="213"/>
      <c r="AT1001" s="214" t="s">
        <v>171</v>
      </c>
      <c r="AU1001" s="214" t="s">
        <v>84</v>
      </c>
      <c r="AV1001" s="11" t="s">
        <v>84</v>
      </c>
      <c r="AW1001" s="11" t="s">
        <v>37</v>
      </c>
      <c r="AX1001" s="11" t="s">
        <v>75</v>
      </c>
      <c r="AY1001" s="214" t="s">
        <v>162</v>
      </c>
    </row>
    <row r="1002" spans="2:65" s="11" customFormat="1" ht="13.5">
      <c r="B1002" s="203"/>
      <c r="C1002" s="204"/>
      <c r="D1002" s="215" t="s">
        <v>171</v>
      </c>
      <c r="E1002" s="216" t="s">
        <v>2502</v>
      </c>
      <c r="F1002" s="217" t="s">
        <v>2503</v>
      </c>
      <c r="G1002" s="204"/>
      <c r="H1002" s="218">
        <v>5.4</v>
      </c>
      <c r="I1002" s="209"/>
      <c r="J1002" s="204"/>
      <c r="K1002" s="204"/>
      <c r="L1002" s="210"/>
      <c r="M1002" s="211"/>
      <c r="N1002" s="212"/>
      <c r="O1002" s="212"/>
      <c r="P1002" s="212"/>
      <c r="Q1002" s="212"/>
      <c r="R1002" s="212"/>
      <c r="S1002" s="212"/>
      <c r="T1002" s="213"/>
      <c r="AT1002" s="214" t="s">
        <v>171</v>
      </c>
      <c r="AU1002" s="214" t="s">
        <v>84</v>
      </c>
      <c r="AV1002" s="11" t="s">
        <v>84</v>
      </c>
      <c r="AW1002" s="11" t="s">
        <v>37</v>
      </c>
      <c r="AX1002" s="11" t="s">
        <v>75</v>
      </c>
      <c r="AY1002" s="214" t="s">
        <v>162</v>
      </c>
    </row>
    <row r="1003" spans="2:65" s="11" customFormat="1" ht="13.5">
      <c r="B1003" s="203"/>
      <c r="C1003" s="204"/>
      <c r="D1003" s="205" t="s">
        <v>171</v>
      </c>
      <c r="E1003" s="206" t="s">
        <v>2504</v>
      </c>
      <c r="F1003" s="207" t="s">
        <v>2505</v>
      </c>
      <c r="G1003" s="204"/>
      <c r="H1003" s="208">
        <v>14.6</v>
      </c>
      <c r="I1003" s="209"/>
      <c r="J1003" s="204"/>
      <c r="K1003" s="204"/>
      <c r="L1003" s="210"/>
      <c r="M1003" s="211"/>
      <c r="N1003" s="212"/>
      <c r="O1003" s="212"/>
      <c r="P1003" s="212"/>
      <c r="Q1003" s="212"/>
      <c r="R1003" s="212"/>
      <c r="S1003" s="212"/>
      <c r="T1003" s="213"/>
      <c r="AT1003" s="214" t="s">
        <v>171</v>
      </c>
      <c r="AU1003" s="214" t="s">
        <v>84</v>
      </c>
      <c r="AV1003" s="11" t="s">
        <v>84</v>
      </c>
      <c r="AW1003" s="11" t="s">
        <v>37</v>
      </c>
      <c r="AX1003" s="11" t="s">
        <v>10</v>
      </c>
      <c r="AY1003" s="214" t="s">
        <v>162</v>
      </c>
    </row>
    <row r="1004" spans="2:65" s="1" customFormat="1" ht="22.5" customHeight="1">
      <c r="B1004" s="39"/>
      <c r="C1004" s="219" t="s">
        <v>2506</v>
      </c>
      <c r="D1004" s="219" t="s">
        <v>273</v>
      </c>
      <c r="E1004" s="220" t="s">
        <v>2507</v>
      </c>
      <c r="F1004" s="221" t="s">
        <v>2508</v>
      </c>
      <c r="G1004" s="222" t="s">
        <v>596</v>
      </c>
      <c r="H1004" s="223">
        <v>16.059999999999999</v>
      </c>
      <c r="I1004" s="224"/>
      <c r="J1004" s="225">
        <f>ROUND(I1004*H1004,0)</f>
        <v>0</v>
      </c>
      <c r="K1004" s="221" t="s">
        <v>169</v>
      </c>
      <c r="L1004" s="226"/>
      <c r="M1004" s="227" t="s">
        <v>23</v>
      </c>
      <c r="N1004" s="228" t="s">
        <v>46</v>
      </c>
      <c r="O1004" s="40"/>
      <c r="P1004" s="200">
        <f>O1004*H1004</f>
        <v>0</v>
      </c>
      <c r="Q1004" s="200">
        <v>2.0000000000000001E-4</v>
      </c>
      <c r="R1004" s="200">
        <f>Q1004*H1004</f>
        <v>3.212E-3</v>
      </c>
      <c r="S1004" s="200">
        <v>0</v>
      </c>
      <c r="T1004" s="201">
        <f>S1004*H1004</f>
        <v>0</v>
      </c>
      <c r="AR1004" s="22" t="s">
        <v>229</v>
      </c>
      <c r="AT1004" s="22" t="s">
        <v>273</v>
      </c>
      <c r="AU1004" s="22" t="s">
        <v>84</v>
      </c>
      <c r="AY1004" s="22" t="s">
        <v>162</v>
      </c>
      <c r="BE1004" s="202">
        <f>IF(N1004="základní",J1004,0)</f>
        <v>0</v>
      </c>
      <c r="BF1004" s="202">
        <f>IF(N1004="snížená",J1004,0)</f>
        <v>0</v>
      </c>
      <c r="BG1004" s="202">
        <f>IF(N1004="zákl. přenesená",J1004,0)</f>
        <v>0</v>
      </c>
      <c r="BH1004" s="202">
        <f>IF(N1004="sníž. přenesená",J1004,0)</f>
        <v>0</v>
      </c>
      <c r="BI1004" s="202">
        <f>IF(N1004="nulová",J1004,0)</f>
        <v>0</v>
      </c>
      <c r="BJ1004" s="22" t="s">
        <v>10</v>
      </c>
      <c r="BK1004" s="202">
        <f>ROUND(I1004*H1004,0)</f>
        <v>0</v>
      </c>
      <c r="BL1004" s="22" t="s">
        <v>164</v>
      </c>
      <c r="BM1004" s="22" t="s">
        <v>2509</v>
      </c>
    </row>
    <row r="1005" spans="2:65" s="11" customFormat="1" ht="13.5">
      <c r="B1005" s="203"/>
      <c r="C1005" s="204"/>
      <c r="D1005" s="215" t="s">
        <v>171</v>
      </c>
      <c r="E1005" s="216" t="s">
        <v>2510</v>
      </c>
      <c r="F1005" s="217" t="s">
        <v>2511</v>
      </c>
      <c r="G1005" s="204"/>
      <c r="H1005" s="218">
        <v>16.059999999999999</v>
      </c>
      <c r="I1005" s="209"/>
      <c r="J1005" s="204"/>
      <c r="K1005" s="204"/>
      <c r="L1005" s="210"/>
      <c r="M1005" s="211"/>
      <c r="N1005" s="212"/>
      <c r="O1005" s="212"/>
      <c r="P1005" s="212"/>
      <c r="Q1005" s="212"/>
      <c r="R1005" s="212"/>
      <c r="S1005" s="212"/>
      <c r="T1005" s="213"/>
      <c r="AT1005" s="214" t="s">
        <v>171</v>
      </c>
      <c r="AU1005" s="214" t="s">
        <v>84</v>
      </c>
      <c r="AV1005" s="11" t="s">
        <v>84</v>
      </c>
      <c r="AW1005" s="11" t="s">
        <v>37</v>
      </c>
      <c r="AX1005" s="11" t="s">
        <v>75</v>
      </c>
      <c r="AY1005" s="214" t="s">
        <v>162</v>
      </c>
    </row>
    <row r="1006" spans="2:65" s="11" customFormat="1" ht="13.5">
      <c r="B1006" s="203"/>
      <c r="C1006" s="204"/>
      <c r="D1006" s="205" t="s">
        <v>171</v>
      </c>
      <c r="E1006" s="206" t="s">
        <v>2512</v>
      </c>
      <c r="F1006" s="207" t="s">
        <v>2513</v>
      </c>
      <c r="G1006" s="204"/>
      <c r="H1006" s="208">
        <v>16.059999999999999</v>
      </c>
      <c r="I1006" s="209"/>
      <c r="J1006" s="204"/>
      <c r="K1006" s="204"/>
      <c r="L1006" s="210"/>
      <c r="M1006" s="211"/>
      <c r="N1006" s="212"/>
      <c r="O1006" s="212"/>
      <c r="P1006" s="212"/>
      <c r="Q1006" s="212"/>
      <c r="R1006" s="212"/>
      <c r="S1006" s="212"/>
      <c r="T1006" s="213"/>
      <c r="AT1006" s="214" t="s">
        <v>171</v>
      </c>
      <c r="AU1006" s="214" t="s">
        <v>84</v>
      </c>
      <c r="AV1006" s="11" t="s">
        <v>84</v>
      </c>
      <c r="AW1006" s="11" t="s">
        <v>37</v>
      </c>
      <c r="AX1006" s="11" t="s">
        <v>10</v>
      </c>
      <c r="AY1006" s="214" t="s">
        <v>162</v>
      </c>
    </row>
    <row r="1007" spans="2:65" s="1" customFormat="1" ht="22.5" customHeight="1">
      <c r="B1007" s="39"/>
      <c r="C1007" s="191" t="s">
        <v>2514</v>
      </c>
      <c r="D1007" s="191" t="s">
        <v>165</v>
      </c>
      <c r="E1007" s="192" t="s">
        <v>2515</v>
      </c>
      <c r="F1007" s="193" t="s">
        <v>2516</v>
      </c>
      <c r="G1007" s="194" t="s">
        <v>596</v>
      </c>
      <c r="H1007" s="195">
        <v>9.1999999999999993</v>
      </c>
      <c r="I1007" s="196"/>
      <c r="J1007" s="197">
        <f t="shared" ref="J1007:J1012" si="50">ROUND(I1007*H1007,0)</f>
        <v>0</v>
      </c>
      <c r="K1007" s="193" t="s">
        <v>169</v>
      </c>
      <c r="L1007" s="59"/>
      <c r="M1007" s="198" t="s">
        <v>23</v>
      </c>
      <c r="N1007" s="199" t="s">
        <v>46</v>
      </c>
      <c r="O1007" s="40"/>
      <c r="P1007" s="200">
        <f t="shared" ref="P1007:P1012" si="51">O1007*H1007</f>
        <v>0</v>
      </c>
      <c r="Q1007" s="200">
        <v>0</v>
      </c>
      <c r="R1007" s="200">
        <f t="shared" ref="R1007:R1012" si="52">Q1007*H1007</f>
        <v>0</v>
      </c>
      <c r="S1007" s="200">
        <v>0</v>
      </c>
      <c r="T1007" s="201">
        <f t="shared" ref="T1007:T1012" si="53">S1007*H1007</f>
        <v>0</v>
      </c>
      <c r="AR1007" s="22" t="s">
        <v>164</v>
      </c>
      <c r="AT1007" s="22" t="s">
        <v>165</v>
      </c>
      <c r="AU1007" s="22" t="s">
        <v>84</v>
      </c>
      <c r="AY1007" s="22" t="s">
        <v>162</v>
      </c>
      <c r="BE1007" s="202">
        <f t="shared" ref="BE1007:BE1012" si="54">IF(N1007="základní",J1007,0)</f>
        <v>0</v>
      </c>
      <c r="BF1007" s="202">
        <f t="shared" ref="BF1007:BF1012" si="55">IF(N1007="snížená",J1007,0)</f>
        <v>0</v>
      </c>
      <c r="BG1007" s="202">
        <f t="shared" ref="BG1007:BG1012" si="56">IF(N1007="zákl. přenesená",J1007,0)</f>
        <v>0</v>
      </c>
      <c r="BH1007" s="202">
        <f t="shared" ref="BH1007:BH1012" si="57">IF(N1007="sníž. přenesená",J1007,0)</f>
        <v>0</v>
      </c>
      <c r="BI1007" s="202">
        <f t="shared" ref="BI1007:BI1012" si="58">IF(N1007="nulová",J1007,0)</f>
        <v>0</v>
      </c>
      <c r="BJ1007" s="22" t="s">
        <v>10</v>
      </c>
      <c r="BK1007" s="202">
        <f t="shared" ref="BK1007:BK1012" si="59">ROUND(I1007*H1007,0)</f>
        <v>0</v>
      </c>
      <c r="BL1007" s="22" t="s">
        <v>164</v>
      </c>
      <c r="BM1007" s="22" t="s">
        <v>2517</v>
      </c>
    </row>
    <row r="1008" spans="2:65" s="1" customFormat="1" ht="22.5" customHeight="1">
      <c r="B1008" s="39"/>
      <c r="C1008" s="219" t="s">
        <v>2518</v>
      </c>
      <c r="D1008" s="219" t="s">
        <v>273</v>
      </c>
      <c r="E1008" s="220" t="s">
        <v>2519</v>
      </c>
      <c r="F1008" s="221" t="s">
        <v>2520</v>
      </c>
      <c r="G1008" s="222" t="s">
        <v>596</v>
      </c>
      <c r="H1008" s="223">
        <v>10.119999999999999</v>
      </c>
      <c r="I1008" s="224"/>
      <c r="J1008" s="225">
        <f t="shared" si="50"/>
        <v>0</v>
      </c>
      <c r="K1008" s="221" t="s">
        <v>169</v>
      </c>
      <c r="L1008" s="226"/>
      <c r="M1008" s="227" t="s">
        <v>23</v>
      </c>
      <c r="N1008" s="228" t="s">
        <v>46</v>
      </c>
      <c r="O1008" s="40"/>
      <c r="P1008" s="200">
        <f t="shared" si="51"/>
        <v>0</v>
      </c>
      <c r="Q1008" s="200">
        <v>2.9999999999999997E-4</v>
      </c>
      <c r="R1008" s="200">
        <f t="shared" si="52"/>
        <v>3.0359999999999996E-3</v>
      </c>
      <c r="S1008" s="200">
        <v>0</v>
      </c>
      <c r="T1008" s="201">
        <f t="shared" si="53"/>
        <v>0</v>
      </c>
      <c r="AR1008" s="22" t="s">
        <v>229</v>
      </c>
      <c r="AT1008" s="22" t="s">
        <v>273</v>
      </c>
      <c r="AU1008" s="22" t="s">
        <v>84</v>
      </c>
      <c r="AY1008" s="22" t="s">
        <v>162</v>
      </c>
      <c r="BE1008" s="202">
        <f t="shared" si="54"/>
        <v>0</v>
      </c>
      <c r="BF1008" s="202">
        <f t="shared" si="55"/>
        <v>0</v>
      </c>
      <c r="BG1008" s="202">
        <f t="shared" si="56"/>
        <v>0</v>
      </c>
      <c r="BH1008" s="202">
        <f t="shared" si="57"/>
        <v>0</v>
      </c>
      <c r="BI1008" s="202">
        <f t="shared" si="58"/>
        <v>0</v>
      </c>
      <c r="BJ1008" s="22" t="s">
        <v>10</v>
      </c>
      <c r="BK1008" s="202">
        <f t="shared" si="59"/>
        <v>0</v>
      </c>
      <c r="BL1008" s="22" t="s">
        <v>164</v>
      </c>
      <c r="BM1008" s="22" t="s">
        <v>2521</v>
      </c>
    </row>
    <row r="1009" spans="2:65" s="1" customFormat="1" ht="22.5" customHeight="1">
      <c r="B1009" s="39"/>
      <c r="C1009" s="191" t="s">
        <v>2522</v>
      </c>
      <c r="D1009" s="191" t="s">
        <v>165</v>
      </c>
      <c r="E1009" s="192" t="s">
        <v>2523</v>
      </c>
      <c r="F1009" s="193" t="s">
        <v>2524</v>
      </c>
      <c r="G1009" s="194" t="s">
        <v>596</v>
      </c>
      <c r="H1009" s="195">
        <v>7.4</v>
      </c>
      <c r="I1009" s="196"/>
      <c r="J1009" s="197">
        <f t="shared" si="50"/>
        <v>0</v>
      </c>
      <c r="K1009" s="193" t="s">
        <v>169</v>
      </c>
      <c r="L1009" s="59"/>
      <c r="M1009" s="198" t="s">
        <v>23</v>
      </c>
      <c r="N1009" s="199" t="s">
        <v>46</v>
      </c>
      <c r="O1009" s="40"/>
      <c r="P1009" s="200">
        <f t="shared" si="51"/>
        <v>0</v>
      </c>
      <c r="Q1009" s="200">
        <v>5.0000000000000002E-5</v>
      </c>
      <c r="R1009" s="200">
        <f t="shared" si="52"/>
        <v>3.7000000000000005E-4</v>
      </c>
      <c r="S1009" s="200">
        <v>0</v>
      </c>
      <c r="T1009" s="201">
        <f t="shared" si="53"/>
        <v>0</v>
      </c>
      <c r="AR1009" s="22" t="s">
        <v>164</v>
      </c>
      <c r="AT1009" s="22" t="s">
        <v>165</v>
      </c>
      <c r="AU1009" s="22" t="s">
        <v>84</v>
      </c>
      <c r="AY1009" s="22" t="s">
        <v>162</v>
      </c>
      <c r="BE1009" s="202">
        <f t="shared" si="54"/>
        <v>0</v>
      </c>
      <c r="BF1009" s="202">
        <f t="shared" si="55"/>
        <v>0</v>
      </c>
      <c r="BG1009" s="202">
        <f t="shared" si="56"/>
        <v>0</v>
      </c>
      <c r="BH1009" s="202">
        <f t="shared" si="57"/>
        <v>0</v>
      </c>
      <c r="BI1009" s="202">
        <f t="shared" si="58"/>
        <v>0</v>
      </c>
      <c r="BJ1009" s="22" t="s">
        <v>10</v>
      </c>
      <c r="BK1009" s="202">
        <f t="shared" si="59"/>
        <v>0</v>
      </c>
      <c r="BL1009" s="22" t="s">
        <v>164</v>
      </c>
      <c r="BM1009" s="22" t="s">
        <v>2525</v>
      </c>
    </row>
    <row r="1010" spans="2:65" s="1" customFormat="1" ht="22.5" customHeight="1">
      <c r="B1010" s="39"/>
      <c r="C1010" s="191" t="s">
        <v>2526</v>
      </c>
      <c r="D1010" s="191" t="s">
        <v>165</v>
      </c>
      <c r="E1010" s="192" t="s">
        <v>2527</v>
      </c>
      <c r="F1010" s="193" t="s">
        <v>2528</v>
      </c>
      <c r="G1010" s="194" t="s">
        <v>596</v>
      </c>
      <c r="H1010" s="195">
        <v>7.4</v>
      </c>
      <c r="I1010" s="196"/>
      <c r="J1010" s="197">
        <f t="shared" si="50"/>
        <v>0</v>
      </c>
      <c r="K1010" s="193" t="s">
        <v>169</v>
      </c>
      <c r="L1010" s="59"/>
      <c r="M1010" s="198" t="s">
        <v>23</v>
      </c>
      <c r="N1010" s="199" t="s">
        <v>46</v>
      </c>
      <c r="O1010" s="40"/>
      <c r="P1010" s="200">
        <f t="shared" si="51"/>
        <v>0</v>
      </c>
      <c r="Q1010" s="200">
        <v>9.0000000000000006E-5</v>
      </c>
      <c r="R1010" s="200">
        <f t="shared" si="52"/>
        <v>6.6600000000000003E-4</v>
      </c>
      <c r="S1010" s="200">
        <v>0</v>
      </c>
      <c r="T1010" s="201">
        <f t="shared" si="53"/>
        <v>0</v>
      </c>
      <c r="AR1010" s="22" t="s">
        <v>164</v>
      </c>
      <c r="AT1010" s="22" t="s">
        <v>165</v>
      </c>
      <c r="AU1010" s="22" t="s">
        <v>84</v>
      </c>
      <c r="AY1010" s="22" t="s">
        <v>162</v>
      </c>
      <c r="BE1010" s="202">
        <f t="shared" si="54"/>
        <v>0</v>
      </c>
      <c r="BF1010" s="202">
        <f t="shared" si="55"/>
        <v>0</v>
      </c>
      <c r="BG1010" s="202">
        <f t="shared" si="56"/>
        <v>0</v>
      </c>
      <c r="BH1010" s="202">
        <f t="shared" si="57"/>
        <v>0</v>
      </c>
      <c r="BI1010" s="202">
        <f t="shared" si="58"/>
        <v>0</v>
      </c>
      <c r="BJ1010" s="22" t="s">
        <v>10</v>
      </c>
      <c r="BK1010" s="202">
        <f t="shared" si="59"/>
        <v>0</v>
      </c>
      <c r="BL1010" s="22" t="s">
        <v>164</v>
      </c>
      <c r="BM1010" s="22" t="s">
        <v>2529</v>
      </c>
    </row>
    <row r="1011" spans="2:65" s="1" customFormat="1" ht="22.5" customHeight="1">
      <c r="B1011" s="39"/>
      <c r="C1011" s="219" t="s">
        <v>2530</v>
      </c>
      <c r="D1011" s="219" t="s">
        <v>273</v>
      </c>
      <c r="E1011" s="220" t="s">
        <v>2531</v>
      </c>
      <c r="F1011" s="221" t="s">
        <v>2532</v>
      </c>
      <c r="G1011" s="222" t="s">
        <v>273</v>
      </c>
      <c r="H1011" s="223">
        <v>7.4</v>
      </c>
      <c r="I1011" s="224"/>
      <c r="J1011" s="225">
        <f t="shared" si="50"/>
        <v>0</v>
      </c>
      <c r="K1011" s="221" t="s">
        <v>23</v>
      </c>
      <c r="L1011" s="226"/>
      <c r="M1011" s="227" t="s">
        <v>23</v>
      </c>
      <c r="N1011" s="228" t="s">
        <v>46</v>
      </c>
      <c r="O1011" s="40"/>
      <c r="P1011" s="200">
        <f t="shared" si="51"/>
        <v>0</v>
      </c>
      <c r="Q1011" s="200">
        <v>0.08</v>
      </c>
      <c r="R1011" s="200">
        <f t="shared" si="52"/>
        <v>0.59200000000000008</v>
      </c>
      <c r="S1011" s="200">
        <v>0</v>
      </c>
      <c r="T1011" s="201">
        <f t="shared" si="53"/>
        <v>0</v>
      </c>
      <c r="AR1011" s="22" t="s">
        <v>229</v>
      </c>
      <c r="AT1011" s="22" t="s">
        <v>273</v>
      </c>
      <c r="AU1011" s="22" t="s">
        <v>84</v>
      </c>
      <c r="AY1011" s="22" t="s">
        <v>162</v>
      </c>
      <c r="BE1011" s="202">
        <f t="shared" si="54"/>
        <v>0</v>
      </c>
      <c r="BF1011" s="202">
        <f t="shared" si="55"/>
        <v>0</v>
      </c>
      <c r="BG1011" s="202">
        <f t="shared" si="56"/>
        <v>0</v>
      </c>
      <c r="BH1011" s="202">
        <f t="shared" si="57"/>
        <v>0</v>
      </c>
      <c r="BI1011" s="202">
        <f t="shared" si="58"/>
        <v>0</v>
      </c>
      <c r="BJ1011" s="22" t="s">
        <v>10</v>
      </c>
      <c r="BK1011" s="202">
        <f t="shared" si="59"/>
        <v>0</v>
      </c>
      <c r="BL1011" s="22" t="s">
        <v>164</v>
      </c>
      <c r="BM1011" s="22" t="s">
        <v>2533</v>
      </c>
    </row>
    <row r="1012" spans="2:65" s="1" customFormat="1" ht="31.5" customHeight="1">
      <c r="B1012" s="39"/>
      <c r="C1012" s="191" t="s">
        <v>2534</v>
      </c>
      <c r="D1012" s="191" t="s">
        <v>165</v>
      </c>
      <c r="E1012" s="192" t="s">
        <v>2535</v>
      </c>
      <c r="F1012" s="193" t="s">
        <v>2536</v>
      </c>
      <c r="G1012" s="194" t="s">
        <v>2537</v>
      </c>
      <c r="H1012" s="195">
        <v>14.5</v>
      </c>
      <c r="I1012" s="196"/>
      <c r="J1012" s="197">
        <f t="shared" si="50"/>
        <v>0</v>
      </c>
      <c r="K1012" s="193" t="s">
        <v>23</v>
      </c>
      <c r="L1012" s="59"/>
      <c r="M1012" s="198" t="s">
        <v>23</v>
      </c>
      <c r="N1012" s="199" t="s">
        <v>46</v>
      </c>
      <c r="O1012" s="40"/>
      <c r="P1012" s="200">
        <f t="shared" si="51"/>
        <v>0</v>
      </c>
      <c r="Q1012" s="200">
        <v>0</v>
      </c>
      <c r="R1012" s="200">
        <f t="shared" si="52"/>
        <v>0</v>
      </c>
      <c r="S1012" s="200">
        <v>0</v>
      </c>
      <c r="T1012" s="201">
        <f t="shared" si="53"/>
        <v>0</v>
      </c>
      <c r="AR1012" s="22" t="s">
        <v>164</v>
      </c>
      <c r="AT1012" s="22" t="s">
        <v>165</v>
      </c>
      <c r="AU1012" s="22" t="s">
        <v>84</v>
      </c>
      <c r="AY1012" s="22" t="s">
        <v>162</v>
      </c>
      <c r="BE1012" s="202">
        <f t="shared" si="54"/>
        <v>0</v>
      </c>
      <c r="BF1012" s="202">
        <f t="shared" si="55"/>
        <v>0</v>
      </c>
      <c r="BG1012" s="202">
        <f t="shared" si="56"/>
        <v>0</v>
      </c>
      <c r="BH1012" s="202">
        <f t="shared" si="57"/>
        <v>0</v>
      </c>
      <c r="BI1012" s="202">
        <f t="shared" si="58"/>
        <v>0</v>
      </c>
      <c r="BJ1012" s="22" t="s">
        <v>10</v>
      </c>
      <c r="BK1012" s="202">
        <f t="shared" si="59"/>
        <v>0</v>
      </c>
      <c r="BL1012" s="22" t="s">
        <v>164</v>
      </c>
      <c r="BM1012" s="22" t="s">
        <v>2538</v>
      </c>
    </row>
    <row r="1013" spans="2:65" s="11" customFormat="1" ht="13.5">
      <c r="B1013" s="203"/>
      <c r="C1013" s="204"/>
      <c r="D1013" s="205" t="s">
        <v>171</v>
      </c>
      <c r="E1013" s="206" t="s">
        <v>2539</v>
      </c>
      <c r="F1013" s="207" t="s">
        <v>2540</v>
      </c>
      <c r="G1013" s="204"/>
      <c r="H1013" s="208">
        <v>14.5</v>
      </c>
      <c r="I1013" s="209"/>
      <c r="J1013" s="204"/>
      <c r="K1013" s="204"/>
      <c r="L1013" s="210"/>
      <c r="M1013" s="211"/>
      <c r="N1013" s="212"/>
      <c r="O1013" s="212"/>
      <c r="P1013" s="212"/>
      <c r="Q1013" s="212"/>
      <c r="R1013" s="212"/>
      <c r="S1013" s="212"/>
      <c r="T1013" s="213"/>
      <c r="AT1013" s="214" t="s">
        <v>171</v>
      </c>
      <c r="AU1013" s="214" t="s">
        <v>84</v>
      </c>
      <c r="AV1013" s="11" t="s">
        <v>84</v>
      </c>
      <c r="AW1013" s="11" t="s">
        <v>37</v>
      </c>
      <c r="AX1013" s="11" t="s">
        <v>75</v>
      </c>
      <c r="AY1013" s="214" t="s">
        <v>162</v>
      </c>
    </row>
    <row r="1014" spans="2:65" s="1" customFormat="1" ht="22.5" customHeight="1">
      <c r="B1014" s="39"/>
      <c r="C1014" s="191" t="s">
        <v>2541</v>
      </c>
      <c r="D1014" s="191" t="s">
        <v>165</v>
      </c>
      <c r="E1014" s="192" t="s">
        <v>2542</v>
      </c>
      <c r="F1014" s="193" t="s">
        <v>2543</v>
      </c>
      <c r="G1014" s="194" t="s">
        <v>2544</v>
      </c>
      <c r="H1014" s="195">
        <v>1</v>
      </c>
      <c r="I1014" s="196"/>
      <c r="J1014" s="197">
        <f>ROUND(I1014*H1014,0)</f>
        <v>0</v>
      </c>
      <c r="K1014" s="193" t="s">
        <v>23</v>
      </c>
      <c r="L1014" s="59"/>
      <c r="M1014" s="198" t="s">
        <v>23</v>
      </c>
      <c r="N1014" s="199" t="s">
        <v>46</v>
      </c>
      <c r="O1014" s="40"/>
      <c r="P1014" s="200">
        <f>O1014*H1014</f>
        <v>0</v>
      </c>
      <c r="Q1014" s="200">
        <v>0</v>
      </c>
      <c r="R1014" s="200">
        <f>Q1014*H1014</f>
        <v>0</v>
      </c>
      <c r="S1014" s="200">
        <v>0</v>
      </c>
      <c r="T1014" s="201">
        <f>S1014*H1014</f>
        <v>0</v>
      </c>
      <c r="AR1014" s="22" t="s">
        <v>164</v>
      </c>
      <c r="AT1014" s="22" t="s">
        <v>165</v>
      </c>
      <c r="AU1014" s="22" t="s">
        <v>84</v>
      </c>
      <c r="AY1014" s="22" t="s">
        <v>162</v>
      </c>
      <c r="BE1014" s="202">
        <f>IF(N1014="základní",J1014,0)</f>
        <v>0</v>
      </c>
      <c r="BF1014" s="202">
        <f>IF(N1014="snížená",J1014,0)</f>
        <v>0</v>
      </c>
      <c r="BG1014" s="202">
        <f>IF(N1014="zákl. přenesená",J1014,0)</f>
        <v>0</v>
      </c>
      <c r="BH1014" s="202">
        <f>IF(N1014="sníž. přenesená",J1014,0)</f>
        <v>0</v>
      </c>
      <c r="BI1014" s="202">
        <f>IF(N1014="nulová",J1014,0)</f>
        <v>0</v>
      </c>
      <c r="BJ1014" s="22" t="s">
        <v>10</v>
      </c>
      <c r="BK1014" s="202">
        <f>ROUND(I1014*H1014,0)</f>
        <v>0</v>
      </c>
      <c r="BL1014" s="22" t="s">
        <v>164</v>
      </c>
      <c r="BM1014" s="22" t="s">
        <v>2545</v>
      </c>
    </row>
    <row r="1015" spans="2:65" s="1" customFormat="1" ht="22.5" customHeight="1">
      <c r="B1015" s="39"/>
      <c r="C1015" s="191" t="s">
        <v>2546</v>
      </c>
      <c r="D1015" s="191" t="s">
        <v>165</v>
      </c>
      <c r="E1015" s="192" t="s">
        <v>2547</v>
      </c>
      <c r="F1015" s="193" t="s">
        <v>2548</v>
      </c>
      <c r="G1015" s="194" t="s">
        <v>241</v>
      </c>
      <c r="H1015" s="195">
        <v>3.1230000000000002</v>
      </c>
      <c r="I1015" s="196"/>
      <c r="J1015" s="197">
        <f>ROUND(I1015*H1015,0)</f>
        <v>0</v>
      </c>
      <c r="K1015" s="193" t="s">
        <v>169</v>
      </c>
      <c r="L1015" s="59"/>
      <c r="M1015" s="198" t="s">
        <v>23</v>
      </c>
      <c r="N1015" s="199" t="s">
        <v>46</v>
      </c>
      <c r="O1015" s="40"/>
      <c r="P1015" s="200">
        <f>O1015*H1015</f>
        <v>0</v>
      </c>
      <c r="Q1015" s="200">
        <v>0</v>
      </c>
      <c r="R1015" s="200">
        <f>Q1015*H1015</f>
        <v>0</v>
      </c>
      <c r="S1015" s="200">
        <v>0</v>
      </c>
      <c r="T1015" s="201">
        <f>S1015*H1015</f>
        <v>0</v>
      </c>
      <c r="AR1015" s="22" t="s">
        <v>164</v>
      </c>
      <c r="AT1015" s="22" t="s">
        <v>165</v>
      </c>
      <c r="AU1015" s="22" t="s">
        <v>84</v>
      </c>
      <c r="AY1015" s="22" t="s">
        <v>162</v>
      </c>
      <c r="BE1015" s="202">
        <f>IF(N1015="základní",J1015,0)</f>
        <v>0</v>
      </c>
      <c r="BF1015" s="202">
        <f>IF(N1015="snížená",J1015,0)</f>
        <v>0</v>
      </c>
      <c r="BG1015" s="202">
        <f>IF(N1015="zákl. přenesená",J1015,0)</f>
        <v>0</v>
      </c>
      <c r="BH1015" s="202">
        <f>IF(N1015="sníž. přenesená",J1015,0)</f>
        <v>0</v>
      </c>
      <c r="BI1015" s="202">
        <f>IF(N1015="nulová",J1015,0)</f>
        <v>0</v>
      </c>
      <c r="BJ1015" s="22" t="s">
        <v>10</v>
      </c>
      <c r="BK1015" s="202">
        <f>ROUND(I1015*H1015,0)</f>
        <v>0</v>
      </c>
      <c r="BL1015" s="22" t="s">
        <v>164</v>
      </c>
      <c r="BM1015" s="22" t="s">
        <v>2549</v>
      </c>
    </row>
    <row r="1016" spans="2:65" s="10" customFormat="1" ht="29.85" customHeight="1">
      <c r="B1016" s="174"/>
      <c r="C1016" s="175"/>
      <c r="D1016" s="188" t="s">
        <v>74</v>
      </c>
      <c r="E1016" s="189" t="s">
        <v>2550</v>
      </c>
      <c r="F1016" s="189" t="s">
        <v>2551</v>
      </c>
      <c r="G1016" s="175"/>
      <c r="H1016" s="175"/>
      <c r="I1016" s="178"/>
      <c r="J1016" s="190">
        <f>BK1016</f>
        <v>0</v>
      </c>
      <c r="K1016" s="175"/>
      <c r="L1016" s="180"/>
      <c r="M1016" s="181"/>
      <c r="N1016" s="182"/>
      <c r="O1016" s="182"/>
      <c r="P1016" s="183">
        <f>SUM(P1017:P1056)</f>
        <v>0</v>
      </c>
      <c r="Q1016" s="182"/>
      <c r="R1016" s="183">
        <f>SUM(R1017:R1056)</f>
        <v>12.96735305</v>
      </c>
      <c r="S1016" s="182"/>
      <c r="T1016" s="184">
        <f>SUM(T1017:T1056)</f>
        <v>0</v>
      </c>
      <c r="AR1016" s="185" t="s">
        <v>164</v>
      </c>
      <c r="AT1016" s="186" t="s">
        <v>74</v>
      </c>
      <c r="AU1016" s="186" t="s">
        <v>10</v>
      </c>
      <c r="AY1016" s="185" t="s">
        <v>162</v>
      </c>
      <c r="BK1016" s="187">
        <f>SUM(BK1017:BK1056)</f>
        <v>0</v>
      </c>
    </row>
    <row r="1017" spans="2:65" s="1" customFormat="1" ht="31.5" customHeight="1">
      <c r="B1017" s="39"/>
      <c r="C1017" s="191" t="s">
        <v>2552</v>
      </c>
      <c r="D1017" s="191" t="s">
        <v>165</v>
      </c>
      <c r="E1017" s="192" t="s">
        <v>2553</v>
      </c>
      <c r="F1017" s="193" t="s">
        <v>2554</v>
      </c>
      <c r="G1017" s="194" t="s">
        <v>596</v>
      </c>
      <c r="H1017" s="195">
        <v>42.96</v>
      </c>
      <c r="I1017" s="196"/>
      <c r="J1017" s="197">
        <f>ROUND(I1017*H1017,0)</f>
        <v>0</v>
      </c>
      <c r="K1017" s="193" t="s">
        <v>169</v>
      </c>
      <c r="L1017" s="59"/>
      <c r="M1017" s="198" t="s">
        <v>23</v>
      </c>
      <c r="N1017" s="199" t="s">
        <v>46</v>
      </c>
      <c r="O1017" s="40"/>
      <c r="P1017" s="200">
        <f>O1017*H1017</f>
        <v>0</v>
      </c>
      <c r="Q1017" s="200">
        <v>1.47E-3</v>
      </c>
      <c r="R1017" s="200">
        <f>Q1017*H1017</f>
        <v>6.3151200000000005E-2</v>
      </c>
      <c r="S1017" s="200">
        <v>0</v>
      </c>
      <c r="T1017" s="201">
        <f>S1017*H1017</f>
        <v>0</v>
      </c>
      <c r="AR1017" s="22" t="s">
        <v>164</v>
      </c>
      <c r="AT1017" s="22" t="s">
        <v>165</v>
      </c>
      <c r="AU1017" s="22" t="s">
        <v>84</v>
      </c>
      <c r="AY1017" s="22" t="s">
        <v>162</v>
      </c>
      <c r="BE1017" s="202">
        <f>IF(N1017="základní",J1017,0)</f>
        <v>0</v>
      </c>
      <c r="BF1017" s="202">
        <f>IF(N1017="snížená",J1017,0)</f>
        <v>0</v>
      </c>
      <c r="BG1017" s="202">
        <f>IF(N1017="zákl. přenesená",J1017,0)</f>
        <v>0</v>
      </c>
      <c r="BH1017" s="202">
        <f>IF(N1017="sníž. přenesená",J1017,0)</f>
        <v>0</v>
      </c>
      <c r="BI1017" s="202">
        <f>IF(N1017="nulová",J1017,0)</f>
        <v>0</v>
      </c>
      <c r="BJ1017" s="22" t="s">
        <v>10</v>
      </c>
      <c r="BK1017" s="202">
        <f>ROUND(I1017*H1017,0)</f>
        <v>0</v>
      </c>
      <c r="BL1017" s="22" t="s">
        <v>164</v>
      </c>
      <c r="BM1017" s="22" t="s">
        <v>2555</v>
      </c>
    </row>
    <row r="1018" spans="2:65" s="11" customFormat="1" ht="13.5">
      <c r="B1018" s="203"/>
      <c r="C1018" s="204"/>
      <c r="D1018" s="205" t="s">
        <v>171</v>
      </c>
      <c r="E1018" s="206" t="s">
        <v>2556</v>
      </c>
      <c r="F1018" s="207" t="s">
        <v>2557</v>
      </c>
      <c r="G1018" s="204"/>
      <c r="H1018" s="208">
        <v>42.96</v>
      </c>
      <c r="I1018" s="209"/>
      <c r="J1018" s="204"/>
      <c r="K1018" s="204"/>
      <c r="L1018" s="210"/>
      <c r="M1018" s="211"/>
      <c r="N1018" s="212"/>
      <c r="O1018" s="212"/>
      <c r="P1018" s="212"/>
      <c r="Q1018" s="212"/>
      <c r="R1018" s="212"/>
      <c r="S1018" s="212"/>
      <c r="T1018" s="213"/>
      <c r="AT1018" s="214" t="s">
        <v>171</v>
      </c>
      <c r="AU1018" s="214" t="s">
        <v>84</v>
      </c>
      <c r="AV1018" s="11" t="s">
        <v>84</v>
      </c>
      <c r="AW1018" s="11" t="s">
        <v>37</v>
      </c>
      <c r="AX1018" s="11" t="s">
        <v>75</v>
      </c>
      <c r="AY1018" s="214" t="s">
        <v>162</v>
      </c>
    </row>
    <row r="1019" spans="2:65" s="1" customFormat="1" ht="22.5" customHeight="1">
      <c r="B1019" s="39"/>
      <c r="C1019" s="191" t="s">
        <v>2558</v>
      </c>
      <c r="D1019" s="191" t="s">
        <v>165</v>
      </c>
      <c r="E1019" s="192" t="s">
        <v>2559</v>
      </c>
      <c r="F1019" s="193" t="s">
        <v>2560</v>
      </c>
      <c r="G1019" s="194" t="s">
        <v>596</v>
      </c>
      <c r="H1019" s="195">
        <v>42.96</v>
      </c>
      <c r="I1019" s="196"/>
      <c r="J1019" s="197">
        <f>ROUND(I1019*H1019,0)</f>
        <v>0</v>
      </c>
      <c r="K1019" s="193" t="s">
        <v>169</v>
      </c>
      <c r="L1019" s="59"/>
      <c r="M1019" s="198" t="s">
        <v>23</v>
      </c>
      <c r="N1019" s="199" t="s">
        <v>46</v>
      </c>
      <c r="O1019" s="40"/>
      <c r="P1019" s="200">
        <f>O1019*H1019</f>
        <v>0</v>
      </c>
      <c r="Q1019" s="200">
        <v>9.7999999999999997E-4</v>
      </c>
      <c r="R1019" s="200">
        <f>Q1019*H1019</f>
        <v>4.2100800000000001E-2</v>
      </c>
      <c r="S1019" s="200">
        <v>0</v>
      </c>
      <c r="T1019" s="201">
        <f>S1019*H1019</f>
        <v>0</v>
      </c>
      <c r="AR1019" s="22" t="s">
        <v>164</v>
      </c>
      <c r="AT1019" s="22" t="s">
        <v>165</v>
      </c>
      <c r="AU1019" s="22" t="s">
        <v>84</v>
      </c>
      <c r="AY1019" s="22" t="s">
        <v>162</v>
      </c>
      <c r="BE1019" s="202">
        <f>IF(N1019="základní",J1019,0)</f>
        <v>0</v>
      </c>
      <c r="BF1019" s="202">
        <f>IF(N1019="snížená",J1019,0)</f>
        <v>0</v>
      </c>
      <c r="BG1019" s="202">
        <f>IF(N1019="zákl. přenesená",J1019,0)</f>
        <v>0</v>
      </c>
      <c r="BH1019" s="202">
        <f>IF(N1019="sníž. přenesená",J1019,0)</f>
        <v>0</v>
      </c>
      <c r="BI1019" s="202">
        <f>IF(N1019="nulová",J1019,0)</f>
        <v>0</v>
      </c>
      <c r="BJ1019" s="22" t="s">
        <v>10</v>
      </c>
      <c r="BK1019" s="202">
        <f>ROUND(I1019*H1019,0)</f>
        <v>0</v>
      </c>
      <c r="BL1019" s="22" t="s">
        <v>164</v>
      </c>
      <c r="BM1019" s="22" t="s">
        <v>2561</v>
      </c>
    </row>
    <row r="1020" spans="2:65" s="1" customFormat="1" ht="22.5" customHeight="1">
      <c r="B1020" s="39"/>
      <c r="C1020" s="191" t="s">
        <v>2562</v>
      </c>
      <c r="D1020" s="191" t="s">
        <v>165</v>
      </c>
      <c r="E1020" s="192" t="s">
        <v>2563</v>
      </c>
      <c r="F1020" s="193" t="s">
        <v>2564</v>
      </c>
      <c r="G1020" s="194" t="s">
        <v>596</v>
      </c>
      <c r="H1020" s="195">
        <v>116.997</v>
      </c>
      <c r="I1020" s="196"/>
      <c r="J1020" s="197">
        <f>ROUND(I1020*H1020,0)</f>
        <v>0</v>
      </c>
      <c r="K1020" s="193" t="s">
        <v>169</v>
      </c>
      <c r="L1020" s="59"/>
      <c r="M1020" s="198" t="s">
        <v>23</v>
      </c>
      <c r="N1020" s="199" t="s">
        <v>46</v>
      </c>
      <c r="O1020" s="40"/>
      <c r="P1020" s="200">
        <f>O1020*H1020</f>
        <v>0</v>
      </c>
      <c r="Q1020" s="200">
        <v>4.6000000000000001E-4</v>
      </c>
      <c r="R1020" s="200">
        <f>Q1020*H1020</f>
        <v>5.3818620000000005E-2</v>
      </c>
      <c r="S1020" s="200">
        <v>0</v>
      </c>
      <c r="T1020" s="201">
        <f>S1020*H1020</f>
        <v>0</v>
      </c>
      <c r="AR1020" s="22" t="s">
        <v>164</v>
      </c>
      <c r="AT1020" s="22" t="s">
        <v>165</v>
      </c>
      <c r="AU1020" s="22" t="s">
        <v>84</v>
      </c>
      <c r="AY1020" s="22" t="s">
        <v>162</v>
      </c>
      <c r="BE1020" s="202">
        <f>IF(N1020="základní",J1020,0)</f>
        <v>0</v>
      </c>
      <c r="BF1020" s="202">
        <f>IF(N1020="snížená",J1020,0)</f>
        <v>0</v>
      </c>
      <c r="BG1020" s="202">
        <f>IF(N1020="zákl. přenesená",J1020,0)</f>
        <v>0</v>
      </c>
      <c r="BH1020" s="202">
        <f>IF(N1020="sníž. přenesená",J1020,0)</f>
        <v>0</v>
      </c>
      <c r="BI1020" s="202">
        <f>IF(N1020="nulová",J1020,0)</f>
        <v>0</v>
      </c>
      <c r="BJ1020" s="22" t="s">
        <v>10</v>
      </c>
      <c r="BK1020" s="202">
        <f>ROUND(I1020*H1020,0)</f>
        <v>0</v>
      </c>
      <c r="BL1020" s="22" t="s">
        <v>164</v>
      </c>
      <c r="BM1020" s="22" t="s">
        <v>2565</v>
      </c>
    </row>
    <row r="1021" spans="2:65" s="11" customFormat="1" ht="13.5">
      <c r="B1021" s="203"/>
      <c r="C1021" s="204"/>
      <c r="D1021" s="215" t="s">
        <v>171</v>
      </c>
      <c r="E1021" s="216" t="s">
        <v>2566</v>
      </c>
      <c r="F1021" s="217" t="s">
        <v>2567</v>
      </c>
      <c r="G1021" s="204"/>
      <c r="H1021" s="218">
        <v>14.3</v>
      </c>
      <c r="I1021" s="209"/>
      <c r="J1021" s="204"/>
      <c r="K1021" s="204"/>
      <c r="L1021" s="210"/>
      <c r="M1021" s="211"/>
      <c r="N1021" s="212"/>
      <c r="O1021" s="212"/>
      <c r="P1021" s="212"/>
      <c r="Q1021" s="212"/>
      <c r="R1021" s="212"/>
      <c r="S1021" s="212"/>
      <c r="T1021" s="213"/>
      <c r="AT1021" s="214" t="s">
        <v>171</v>
      </c>
      <c r="AU1021" s="214" t="s">
        <v>84</v>
      </c>
      <c r="AV1021" s="11" t="s">
        <v>84</v>
      </c>
      <c r="AW1021" s="11" t="s">
        <v>37</v>
      </c>
      <c r="AX1021" s="11" t="s">
        <v>75</v>
      </c>
      <c r="AY1021" s="214" t="s">
        <v>162</v>
      </c>
    </row>
    <row r="1022" spans="2:65" s="11" customFormat="1" ht="13.5">
      <c r="B1022" s="203"/>
      <c r="C1022" s="204"/>
      <c r="D1022" s="215" t="s">
        <v>171</v>
      </c>
      <c r="E1022" s="216" t="s">
        <v>2568</v>
      </c>
      <c r="F1022" s="217" t="s">
        <v>2569</v>
      </c>
      <c r="G1022" s="204"/>
      <c r="H1022" s="218">
        <v>11.382</v>
      </c>
      <c r="I1022" s="209"/>
      <c r="J1022" s="204"/>
      <c r="K1022" s="204"/>
      <c r="L1022" s="210"/>
      <c r="M1022" s="211"/>
      <c r="N1022" s="212"/>
      <c r="O1022" s="212"/>
      <c r="P1022" s="212"/>
      <c r="Q1022" s="212"/>
      <c r="R1022" s="212"/>
      <c r="S1022" s="212"/>
      <c r="T1022" s="213"/>
      <c r="AT1022" s="214" t="s">
        <v>171</v>
      </c>
      <c r="AU1022" s="214" t="s">
        <v>84</v>
      </c>
      <c r="AV1022" s="11" t="s">
        <v>84</v>
      </c>
      <c r="AW1022" s="11" t="s">
        <v>37</v>
      </c>
      <c r="AX1022" s="11" t="s">
        <v>75</v>
      </c>
      <c r="AY1022" s="214" t="s">
        <v>162</v>
      </c>
    </row>
    <row r="1023" spans="2:65" s="11" customFormat="1" ht="13.5">
      <c r="B1023" s="203"/>
      <c r="C1023" s="204"/>
      <c r="D1023" s="215" t="s">
        <v>171</v>
      </c>
      <c r="E1023" s="216" t="s">
        <v>2570</v>
      </c>
      <c r="F1023" s="217" t="s">
        <v>2571</v>
      </c>
      <c r="G1023" s="204"/>
      <c r="H1023" s="218">
        <v>12.75</v>
      </c>
      <c r="I1023" s="209"/>
      <c r="J1023" s="204"/>
      <c r="K1023" s="204"/>
      <c r="L1023" s="210"/>
      <c r="M1023" s="211"/>
      <c r="N1023" s="212"/>
      <c r="O1023" s="212"/>
      <c r="P1023" s="212"/>
      <c r="Q1023" s="212"/>
      <c r="R1023" s="212"/>
      <c r="S1023" s="212"/>
      <c r="T1023" s="213"/>
      <c r="AT1023" s="214" t="s">
        <v>171</v>
      </c>
      <c r="AU1023" s="214" t="s">
        <v>84</v>
      </c>
      <c r="AV1023" s="11" t="s">
        <v>84</v>
      </c>
      <c r="AW1023" s="11" t="s">
        <v>37</v>
      </c>
      <c r="AX1023" s="11" t="s">
        <v>75</v>
      </c>
      <c r="AY1023" s="214" t="s">
        <v>162</v>
      </c>
    </row>
    <row r="1024" spans="2:65" s="11" customFormat="1" ht="13.5">
      <c r="B1024" s="203"/>
      <c r="C1024" s="204"/>
      <c r="D1024" s="215" t="s">
        <v>171</v>
      </c>
      <c r="E1024" s="216" t="s">
        <v>2572</v>
      </c>
      <c r="F1024" s="217" t="s">
        <v>2573</v>
      </c>
      <c r="G1024" s="204"/>
      <c r="H1024" s="218">
        <v>4.5</v>
      </c>
      <c r="I1024" s="209"/>
      <c r="J1024" s="204"/>
      <c r="K1024" s="204"/>
      <c r="L1024" s="210"/>
      <c r="M1024" s="211"/>
      <c r="N1024" s="212"/>
      <c r="O1024" s="212"/>
      <c r="P1024" s="212"/>
      <c r="Q1024" s="212"/>
      <c r="R1024" s="212"/>
      <c r="S1024" s="212"/>
      <c r="T1024" s="213"/>
      <c r="AT1024" s="214" t="s">
        <v>171</v>
      </c>
      <c r="AU1024" s="214" t="s">
        <v>84</v>
      </c>
      <c r="AV1024" s="11" t="s">
        <v>84</v>
      </c>
      <c r="AW1024" s="11" t="s">
        <v>37</v>
      </c>
      <c r="AX1024" s="11" t="s">
        <v>75</v>
      </c>
      <c r="AY1024" s="214" t="s">
        <v>162</v>
      </c>
    </row>
    <row r="1025" spans="2:65" s="11" customFormat="1" ht="40.5">
      <c r="B1025" s="203"/>
      <c r="C1025" s="204"/>
      <c r="D1025" s="215" t="s">
        <v>171</v>
      </c>
      <c r="E1025" s="216" t="s">
        <v>2574</v>
      </c>
      <c r="F1025" s="217" t="s">
        <v>2575</v>
      </c>
      <c r="G1025" s="204"/>
      <c r="H1025" s="218">
        <v>37.33</v>
      </c>
      <c r="I1025" s="209"/>
      <c r="J1025" s="204"/>
      <c r="K1025" s="204"/>
      <c r="L1025" s="210"/>
      <c r="M1025" s="211"/>
      <c r="N1025" s="212"/>
      <c r="O1025" s="212"/>
      <c r="P1025" s="212"/>
      <c r="Q1025" s="212"/>
      <c r="R1025" s="212"/>
      <c r="S1025" s="212"/>
      <c r="T1025" s="213"/>
      <c r="AT1025" s="214" t="s">
        <v>171</v>
      </c>
      <c r="AU1025" s="214" t="s">
        <v>84</v>
      </c>
      <c r="AV1025" s="11" t="s">
        <v>84</v>
      </c>
      <c r="AW1025" s="11" t="s">
        <v>37</v>
      </c>
      <c r="AX1025" s="11" t="s">
        <v>75</v>
      </c>
      <c r="AY1025" s="214" t="s">
        <v>162</v>
      </c>
    </row>
    <row r="1026" spans="2:65" s="11" customFormat="1" ht="13.5">
      <c r="B1026" s="203"/>
      <c r="C1026" s="204"/>
      <c r="D1026" s="215" t="s">
        <v>171</v>
      </c>
      <c r="E1026" s="216" t="s">
        <v>2576</v>
      </c>
      <c r="F1026" s="217" t="s">
        <v>2577</v>
      </c>
      <c r="G1026" s="204"/>
      <c r="H1026" s="218">
        <v>11.68</v>
      </c>
      <c r="I1026" s="209"/>
      <c r="J1026" s="204"/>
      <c r="K1026" s="204"/>
      <c r="L1026" s="210"/>
      <c r="M1026" s="211"/>
      <c r="N1026" s="212"/>
      <c r="O1026" s="212"/>
      <c r="P1026" s="212"/>
      <c r="Q1026" s="212"/>
      <c r="R1026" s="212"/>
      <c r="S1026" s="212"/>
      <c r="T1026" s="213"/>
      <c r="AT1026" s="214" t="s">
        <v>171</v>
      </c>
      <c r="AU1026" s="214" t="s">
        <v>84</v>
      </c>
      <c r="AV1026" s="11" t="s">
        <v>84</v>
      </c>
      <c r="AW1026" s="11" t="s">
        <v>37</v>
      </c>
      <c r="AX1026" s="11" t="s">
        <v>75</v>
      </c>
      <c r="AY1026" s="214" t="s">
        <v>162</v>
      </c>
    </row>
    <row r="1027" spans="2:65" s="11" customFormat="1" ht="13.5">
      <c r="B1027" s="203"/>
      <c r="C1027" s="204"/>
      <c r="D1027" s="215" t="s">
        <v>171</v>
      </c>
      <c r="E1027" s="216" t="s">
        <v>2578</v>
      </c>
      <c r="F1027" s="217" t="s">
        <v>2579</v>
      </c>
      <c r="G1027" s="204"/>
      <c r="H1027" s="218">
        <v>12.06</v>
      </c>
      <c r="I1027" s="209"/>
      <c r="J1027" s="204"/>
      <c r="K1027" s="204"/>
      <c r="L1027" s="210"/>
      <c r="M1027" s="211"/>
      <c r="N1027" s="212"/>
      <c r="O1027" s="212"/>
      <c r="P1027" s="212"/>
      <c r="Q1027" s="212"/>
      <c r="R1027" s="212"/>
      <c r="S1027" s="212"/>
      <c r="T1027" s="213"/>
      <c r="AT1027" s="214" t="s">
        <v>171</v>
      </c>
      <c r="AU1027" s="214" t="s">
        <v>84</v>
      </c>
      <c r="AV1027" s="11" t="s">
        <v>84</v>
      </c>
      <c r="AW1027" s="11" t="s">
        <v>37</v>
      </c>
      <c r="AX1027" s="11" t="s">
        <v>75</v>
      </c>
      <c r="AY1027" s="214" t="s">
        <v>162</v>
      </c>
    </row>
    <row r="1028" spans="2:65" s="11" customFormat="1" ht="13.5">
      <c r="B1028" s="203"/>
      <c r="C1028" s="204"/>
      <c r="D1028" s="205" t="s">
        <v>171</v>
      </c>
      <c r="E1028" s="206" t="s">
        <v>2580</v>
      </c>
      <c r="F1028" s="207" t="s">
        <v>2581</v>
      </c>
      <c r="G1028" s="204"/>
      <c r="H1028" s="208">
        <v>12.994999999999999</v>
      </c>
      <c r="I1028" s="209"/>
      <c r="J1028" s="204"/>
      <c r="K1028" s="204"/>
      <c r="L1028" s="210"/>
      <c r="M1028" s="211"/>
      <c r="N1028" s="212"/>
      <c r="O1028" s="212"/>
      <c r="P1028" s="212"/>
      <c r="Q1028" s="212"/>
      <c r="R1028" s="212"/>
      <c r="S1028" s="212"/>
      <c r="T1028" s="213"/>
      <c r="AT1028" s="214" t="s">
        <v>171</v>
      </c>
      <c r="AU1028" s="214" t="s">
        <v>84</v>
      </c>
      <c r="AV1028" s="11" t="s">
        <v>84</v>
      </c>
      <c r="AW1028" s="11" t="s">
        <v>37</v>
      </c>
      <c r="AX1028" s="11" t="s">
        <v>75</v>
      </c>
      <c r="AY1028" s="214" t="s">
        <v>162</v>
      </c>
    </row>
    <row r="1029" spans="2:65" s="1" customFormat="1" ht="31.5" customHeight="1">
      <c r="B1029" s="39"/>
      <c r="C1029" s="191" t="s">
        <v>2582</v>
      </c>
      <c r="D1029" s="191" t="s">
        <v>165</v>
      </c>
      <c r="E1029" s="192" t="s">
        <v>2583</v>
      </c>
      <c r="F1029" s="193" t="s">
        <v>2584</v>
      </c>
      <c r="G1029" s="194" t="s">
        <v>596</v>
      </c>
      <c r="H1029" s="195">
        <v>17.628</v>
      </c>
      <c r="I1029" s="196"/>
      <c r="J1029" s="197">
        <f>ROUND(I1029*H1029,0)</f>
        <v>0</v>
      </c>
      <c r="K1029" s="193" t="s">
        <v>169</v>
      </c>
      <c r="L1029" s="59"/>
      <c r="M1029" s="198" t="s">
        <v>23</v>
      </c>
      <c r="N1029" s="199" t="s">
        <v>46</v>
      </c>
      <c r="O1029" s="40"/>
      <c r="P1029" s="200">
        <f>O1029*H1029</f>
        <v>0</v>
      </c>
      <c r="Q1029" s="200">
        <v>4.6000000000000001E-4</v>
      </c>
      <c r="R1029" s="200">
        <f>Q1029*H1029</f>
        <v>8.1088800000000006E-3</v>
      </c>
      <c r="S1029" s="200">
        <v>0</v>
      </c>
      <c r="T1029" s="201">
        <f>S1029*H1029</f>
        <v>0</v>
      </c>
      <c r="AR1029" s="22" t="s">
        <v>164</v>
      </c>
      <c r="AT1029" s="22" t="s">
        <v>165</v>
      </c>
      <c r="AU1029" s="22" t="s">
        <v>84</v>
      </c>
      <c r="AY1029" s="22" t="s">
        <v>162</v>
      </c>
      <c r="BE1029" s="202">
        <f>IF(N1029="základní",J1029,0)</f>
        <v>0</v>
      </c>
      <c r="BF1029" s="202">
        <f>IF(N1029="snížená",J1029,0)</f>
        <v>0</v>
      </c>
      <c r="BG1029" s="202">
        <f>IF(N1029="zákl. přenesená",J1029,0)</f>
        <v>0</v>
      </c>
      <c r="BH1029" s="202">
        <f>IF(N1029="sníž. přenesená",J1029,0)</f>
        <v>0</v>
      </c>
      <c r="BI1029" s="202">
        <f>IF(N1029="nulová",J1029,0)</f>
        <v>0</v>
      </c>
      <c r="BJ1029" s="22" t="s">
        <v>10</v>
      </c>
      <c r="BK1029" s="202">
        <f>ROUND(I1029*H1029,0)</f>
        <v>0</v>
      </c>
      <c r="BL1029" s="22" t="s">
        <v>164</v>
      </c>
      <c r="BM1029" s="22" t="s">
        <v>2585</v>
      </c>
    </row>
    <row r="1030" spans="2:65" s="11" customFormat="1" ht="13.5">
      <c r="B1030" s="203"/>
      <c r="C1030" s="204"/>
      <c r="D1030" s="205" t="s">
        <v>171</v>
      </c>
      <c r="E1030" s="206" t="s">
        <v>2586</v>
      </c>
      <c r="F1030" s="207" t="s">
        <v>2587</v>
      </c>
      <c r="G1030" s="204"/>
      <c r="H1030" s="208">
        <v>17.628</v>
      </c>
      <c r="I1030" s="209"/>
      <c r="J1030" s="204"/>
      <c r="K1030" s="204"/>
      <c r="L1030" s="210"/>
      <c r="M1030" s="211"/>
      <c r="N1030" s="212"/>
      <c r="O1030" s="212"/>
      <c r="P1030" s="212"/>
      <c r="Q1030" s="212"/>
      <c r="R1030" s="212"/>
      <c r="S1030" s="212"/>
      <c r="T1030" s="213"/>
      <c r="AT1030" s="214" t="s">
        <v>171</v>
      </c>
      <c r="AU1030" s="214" t="s">
        <v>84</v>
      </c>
      <c r="AV1030" s="11" t="s">
        <v>84</v>
      </c>
      <c r="AW1030" s="11" t="s">
        <v>37</v>
      </c>
      <c r="AX1030" s="11" t="s">
        <v>75</v>
      </c>
      <c r="AY1030" s="214" t="s">
        <v>162</v>
      </c>
    </row>
    <row r="1031" spans="2:65" s="1" customFormat="1" ht="22.5" customHeight="1">
      <c r="B1031" s="39"/>
      <c r="C1031" s="191" t="s">
        <v>2588</v>
      </c>
      <c r="D1031" s="191" t="s">
        <v>165</v>
      </c>
      <c r="E1031" s="192" t="s">
        <v>2589</v>
      </c>
      <c r="F1031" s="193" t="s">
        <v>2590</v>
      </c>
      <c r="G1031" s="194" t="s">
        <v>254</v>
      </c>
      <c r="H1031" s="195">
        <v>388.375</v>
      </c>
      <c r="I1031" s="196"/>
      <c r="J1031" s="197">
        <f>ROUND(I1031*H1031,0)</f>
        <v>0</v>
      </c>
      <c r="K1031" s="193" t="s">
        <v>169</v>
      </c>
      <c r="L1031" s="59"/>
      <c r="M1031" s="198" t="s">
        <v>23</v>
      </c>
      <c r="N1031" s="199" t="s">
        <v>46</v>
      </c>
      <c r="O1031" s="40"/>
      <c r="P1031" s="200">
        <f>O1031*H1031</f>
        <v>0</v>
      </c>
      <c r="Q1031" s="200">
        <v>3.6700000000000001E-3</v>
      </c>
      <c r="R1031" s="200">
        <f>Q1031*H1031</f>
        <v>1.42533625</v>
      </c>
      <c r="S1031" s="200">
        <v>0</v>
      </c>
      <c r="T1031" s="201">
        <f>S1031*H1031</f>
        <v>0</v>
      </c>
      <c r="AR1031" s="22" t="s">
        <v>164</v>
      </c>
      <c r="AT1031" s="22" t="s">
        <v>165</v>
      </c>
      <c r="AU1031" s="22" t="s">
        <v>84</v>
      </c>
      <c r="AY1031" s="22" t="s">
        <v>162</v>
      </c>
      <c r="BE1031" s="202">
        <f>IF(N1031="základní",J1031,0)</f>
        <v>0</v>
      </c>
      <c r="BF1031" s="202">
        <f>IF(N1031="snížená",J1031,0)</f>
        <v>0</v>
      </c>
      <c r="BG1031" s="202">
        <f>IF(N1031="zákl. přenesená",J1031,0)</f>
        <v>0</v>
      </c>
      <c r="BH1031" s="202">
        <f>IF(N1031="sníž. přenesená",J1031,0)</f>
        <v>0</v>
      </c>
      <c r="BI1031" s="202">
        <f>IF(N1031="nulová",J1031,0)</f>
        <v>0</v>
      </c>
      <c r="BJ1031" s="22" t="s">
        <v>10</v>
      </c>
      <c r="BK1031" s="202">
        <f>ROUND(I1031*H1031,0)</f>
        <v>0</v>
      </c>
      <c r="BL1031" s="22" t="s">
        <v>164</v>
      </c>
      <c r="BM1031" s="22" t="s">
        <v>2591</v>
      </c>
    </row>
    <row r="1032" spans="2:65" s="11" customFormat="1" ht="13.5">
      <c r="B1032" s="203"/>
      <c r="C1032" s="204"/>
      <c r="D1032" s="215" t="s">
        <v>171</v>
      </c>
      <c r="E1032" s="216" t="s">
        <v>2592</v>
      </c>
      <c r="F1032" s="217" t="s">
        <v>2593</v>
      </c>
      <c r="G1032" s="204"/>
      <c r="H1032" s="218">
        <v>68.63</v>
      </c>
      <c r="I1032" s="209"/>
      <c r="J1032" s="204"/>
      <c r="K1032" s="204"/>
      <c r="L1032" s="210"/>
      <c r="M1032" s="211"/>
      <c r="N1032" s="212"/>
      <c r="O1032" s="212"/>
      <c r="P1032" s="212"/>
      <c r="Q1032" s="212"/>
      <c r="R1032" s="212"/>
      <c r="S1032" s="212"/>
      <c r="T1032" s="213"/>
      <c r="AT1032" s="214" t="s">
        <v>171</v>
      </c>
      <c r="AU1032" s="214" t="s">
        <v>84</v>
      </c>
      <c r="AV1032" s="11" t="s">
        <v>84</v>
      </c>
      <c r="AW1032" s="11" t="s">
        <v>37</v>
      </c>
      <c r="AX1032" s="11" t="s">
        <v>75</v>
      </c>
      <c r="AY1032" s="214" t="s">
        <v>162</v>
      </c>
    </row>
    <row r="1033" spans="2:65" s="11" customFormat="1" ht="13.5">
      <c r="B1033" s="203"/>
      <c r="C1033" s="204"/>
      <c r="D1033" s="215" t="s">
        <v>171</v>
      </c>
      <c r="E1033" s="216" t="s">
        <v>2594</v>
      </c>
      <c r="F1033" s="217" t="s">
        <v>1531</v>
      </c>
      <c r="G1033" s="204"/>
      <c r="H1033" s="218">
        <v>14.02</v>
      </c>
      <c r="I1033" s="209"/>
      <c r="J1033" s="204"/>
      <c r="K1033" s="204"/>
      <c r="L1033" s="210"/>
      <c r="M1033" s="211"/>
      <c r="N1033" s="212"/>
      <c r="O1033" s="212"/>
      <c r="P1033" s="212"/>
      <c r="Q1033" s="212"/>
      <c r="R1033" s="212"/>
      <c r="S1033" s="212"/>
      <c r="T1033" s="213"/>
      <c r="AT1033" s="214" t="s">
        <v>171</v>
      </c>
      <c r="AU1033" s="214" t="s">
        <v>84</v>
      </c>
      <c r="AV1033" s="11" t="s">
        <v>84</v>
      </c>
      <c r="AW1033" s="11" t="s">
        <v>37</v>
      </c>
      <c r="AX1033" s="11" t="s">
        <v>75</v>
      </c>
      <c r="AY1033" s="214" t="s">
        <v>162</v>
      </c>
    </row>
    <row r="1034" spans="2:65" s="11" customFormat="1" ht="13.5">
      <c r="B1034" s="203"/>
      <c r="C1034" s="204"/>
      <c r="D1034" s="215" t="s">
        <v>171</v>
      </c>
      <c r="E1034" s="216" t="s">
        <v>2595</v>
      </c>
      <c r="F1034" s="217" t="s">
        <v>1307</v>
      </c>
      <c r="G1034" s="204"/>
      <c r="H1034" s="218">
        <v>10.36</v>
      </c>
      <c r="I1034" s="209"/>
      <c r="J1034" s="204"/>
      <c r="K1034" s="204"/>
      <c r="L1034" s="210"/>
      <c r="M1034" s="211"/>
      <c r="N1034" s="212"/>
      <c r="O1034" s="212"/>
      <c r="P1034" s="212"/>
      <c r="Q1034" s="212"/>
      <c r="R1034" s="212"/>
      <c r="S1034" s="212"/>
      <c r="T1034" s="213"/>
      <c r="AT1034" s="214" t="s">
        <v>171</v>
      </c>
      <c r="AU1034" s="214" t="s">
        <v>84</v>
      </c>
      <c r="AV1034" s="11" t="s">
        <v>84</v>
      </c>
      <c r="AW1034" s="11" t="s">
        <v>37</v>
      </c>
      <c r="AX1034" s="11" t="s">
        <v>75</v>
      </c>
      <c r="AY1034" s="214" t="s">
        <v>162</v>
      </c>
    </row>
    <row r="1035" spans="2:65" s="11" customFormat="1" ht="13.5">
      <c r="B1035" s="203"/>
      <c r="C1035" s="204"/>
      <c r="D1035" s="215" t="s">
        <v>171</v>
      </c>
      <c r="E1035" s="216" t="s">
        <v>2596</v>
      </c>
      <c r="F1035" s="217" t="s">
        <v>1533</v>
      </c>
      <c r="G1035" s="204"/>
      <c r="H1035" s="218">
        <v>8.09</v>
      </c>
      <c r="I1035" s="209"/>
      <c r="J1035" s="204"/>
      <c r="K1035" s="204"/>
      <c r="L1035" s="210"/>
      <c r="M1035" s="211"/>
      <c r="N1035" s="212"/>
      <c r="O1035" s="212"/>
      <c r="P1035" s="212"/>
      <c r="Q1035" s="212"/>
      <c r="R1035" s="212"/>
      <c r="S1035" s="212"/>
      <c r="T1035" s="213"/>
      <c r="AT1035" s="214" t="s">
        <v>171</v>
      </c>
      <c r="AU1035" s="214" t="s">
        <v>84</v>
      </c>
      <c r="AV1035" s="11" t="s">
        <v>84</v>
      </c>
      <c r="AW1035" s="11" t="s">
        <v>37</v>
      </c>
      <c r="AX1035" s="11" t="s">
        <v>75</v>
      </c>
      <c r="AY1035" s="214" t="s">
        <v>162</v>
      </c>
    </row>
    <row r="1036" spans="2:65" s="11" customFormat="1" ht="13.5">
      <c r="B1036" s="203"/>
      <c r="C1036" s="204"/>
      <c r="D1036" s="215" t="s">
        <v>171</v>
      </c>
      <c r="E1036" s="216" t="s">
        <v>2597</v>
      </c>
      <c r="F1036" s="217" t="s">
        <v>2598</v>
      </c>
      <c r="G1036" s="204"/>
      <c r="H1036" s="218">
        <v>250.79</v>
      </c>
      <c r="I1036" s="209"/>
      <c r="J1036" s="204"/>
      <c r="K1036" s="204"/>
      <c r="L1036" s="210"/>
      <c r="M1036" s="211"/>
      <c r="N1036" s="212"/>
      <c r="O1036" s="212"/>
      <c r="P1036" s="212"/>
      <c r="Q1036" s="212"/>
      <c r="R1036" s="212"/>
      <c r="S1036" s="212"/>
      <c r="T1036" s="213"/>
      <c r="AT1036" s="214" t="s">
        <v>171</v>
      </c>
      <c r="AU1036" s="214" t="s">
        <v>84</v>
      </c>
      <c r="AV1036" s="11" t="s">
        <v>84</v>
      </c>
      <c r="AW1036" s="11" t="s">
        <v>37</v>
      </c>
      <c r="AX1036" s="11" t="s">
        <v>75</v>
      </c>
      <c r="AY1036" s="214" t="s">
        <v>162</v>
      </c>
    </row>
    <row r="1037" spans="2:65" s="11" customFormat="1" ht="13.5">
      <c r="B1037" s="203"/>
      <c r="C1037" s="204"/>
      <c r="D1037" s="215" t="s">
        <v>171</v>
      </c>
      <c r="E1037" s="216" t="s">
        <v>2599</v>
      </c>
      <c r="F1037" s="217" t="s">
        <v>2600</v>
      </c>
      <c r="G1037" s="204"/>
      <c r="H1037" s="218">
        <v>8.3249999999999993</v>
      </c>
      <c r="I1037" s="209"/>
      <c r="J1037" s="204"/>
      <c r="K1037" s="204"/>
      <c r="L1037" s="210"/>
      <c r="M1037" s="211"/>
      <c r="N1037" s="212"/>
      <c r="O1037" s="212"/>
      <c r="P1037" s="212"/>
      <c r="Q1037" s="212"/>
      <c r="R1037" s="212"/>
      <c r="S1037" s="212"/>
      <c r="T1037" s="213"/>
      <c r="AT1037" s="214" t="s">
        <v>171</v>
      </c>
      <c r="AU1037" s="214" t="s">
        <v>84</v>
      </c>
      <c r="AV1037" s="11" t="s">
        <v>84</v>
      </c>
      <c r="AW1037" s="11" t="s">
        <v>37</v>
      </c>
      <c r="AX1037" s="11" t="s">
        <v>75</v>
      </c>
      <c r="AY1037" s="214" t="s">
        <v>162</v>
      </c>
    </row>
    <row r="1038" spans="2:65" s="11" customFormat="1" ht="13.5">
      <c r="B1038" s="203"/>
      <c r="C1038" s="204"/>
      <c r="D1038" s="205" t="s">
        <v>171</v>
      </c>
      <c r="E1038" s="206" t="s">
        <v>2601</v>
      </c>
      <c r="F1038" s="207" t="s">
        <v>2602</v>
      </c>
      <c r="G1038" s="204"/>
      <c r="H1038" s="208">
        <v>28.16</v>
      </c>
      <c r="I1038" s="209"/>
      <c r="J1038" s="204"/>
      <c r="K1038" s="204"/>
      <c r="L1038" s="210"/>
      <c r="M1038" s="211"/>
      <c r="N1038" s="212"/>
      <c r="O1038" s="212"/>
      <c r="P1038" s="212"/>
      <c r="Q1038" s="212"/>
      <c r="R1038" s="212"/>
      <c r="S1038" s="212"/>
      <c r="T1038" s="213"/>
      <c r="AT1038" s="214" t="s">
        <v>171</v>
      </c>
      <c r="AU1038" s="214" t="s">
        <v>84</v>
      </c>
      <c r="AV1038" s="11" t="s">
        <v>84</v>
      </c>
      <c r="AW1038" s="11" t="s">
        <v>37</v>
      </c>
      <c r="AX1038" s="11" t="s">
        <v>75</v>
      </c>
      <c r="AY1038" s="214" t="s">
        <v>162</v>
      </c>
    </row>
    <row r="1039" spans="2:65" s="1" customFormat="1" ht="22.5" customHeight="1">
      <c r="B1039" s="39"/>
      <c r="C1039" s="219" t="s">
        <v>2603</v>
      </c>
      <c r="D1039" s="219" t="s">
        <v>273</v>
      </c>
      <c r="E1039" s="220" t="s">
        <v>2604</v>
      </c>
      <c r="F1039" s="221" t="s">
        <v>2605</v>
      </c>
      <c r="G1039" s="222" t="s">
        <v>254</v>
      </c>
      <c r="H1039" s="223">
        <v>419.10300000000001</v>
      </c>
      <c r="I1039" s="224"/>
      <c r="J1039" s="225">
        <f>ROUND(I1039*H1039,0)</f>
        <v>0</v>
      </c>
      <c r="K1039" s="221" t="s">
        <v>169</v>
      </c>
      <c r="L1039" s="226"/>
      <c r="M1039" s="227" t="s">
        <v>23</v>
      </c>
      <c r="N1039" s="228" t="s">
        <v>46</v>
      </c>
      <c r="O1039" s="40"/>
      <c r="P1039" s="200">
        <f>O1039*H1039</f>
        <v>0</v>
      </c>
      <c r="Q1039" s="200">
        <v>1.9199999999999998E-2</v>
      </c>
      <c r="R1039" s="200">
        <f>Q1039*H1039</f>
        <v>8.0467775999999986</v>
      </c>
      <c r="S1039" s="200">
        <v>0</v>
      </c>
      <c r="T1039" s="201">
        <f>S1039*H1039</f>
        <v>0</v>
      </c>
      <c r="AR1039" s="22" t="s">
        <v>229</v>
      </c>
      <c r="AT1039" s="22" t="s">
        <v>273</v>
      </c>
      <c r="AU1039" s="22" t="s">
        <v>84</v>
      </c>
      <c r="AY1039" s="22" t="s">
        <v>162</v>
      </c>
      <c r="BE1039" s="202">
        <f>IF(N1039="základní",J1039,0)</f>
        <v>0</v>
      </c>
      <c r="BF1039" s="202">
        <f>IF(N1039="snížená",J1039,0)</f>
        <v>0</v>
      </c>
      <c r="BG1039" s="202">
        <f>IF(N1039="zákl. přenesená",J1039,0)</f>
        <v>0</v>
      </c>
      <c r="BH1039" s="202">
        <f>IF(N1039="sníž. přenesená",J1039,0)</f>
        <v>0</v>
      </c>
      <c r="BI1039" s="202">
        <f>IF(N1039="nulová",J1039,0)</f>
        <v>0</v>
      </c>
      <c r="BJ1039" s="22" t="s">
        <v>10</v>
      </c>
      <c r="BK1039" s="202">
        <f>ROUND(I1039*H1039,0)</f>
        <v>0</v>
      </c>
      <c r="BL1039" s="22" t="s">
        <v>164</v>
      </c>
      <c r="BM1039" s="22" t="s">
        <v>2606</v>
      </c>
    </row>
    <row r="1040" spans="2:65" s="11" customFormat="1" ht="13.5">
      <c r="B1040" s="203"/>
      <c r="C1040" s="204"/>
      <c r="D1040" s="215" t="s">
        <v>171</v>
      </c>
      <c r="E1040" s="216" t="s">
        <v>2607</v>
      </c>
      <c r="F1040" s="217" t="s">
        <v>2608</v>
      </c>
      <c r="G1040" s="204"/>
      <c r="H1040" s="218">
        <v>11.308999999999999</v>
      </c>
      <c r="I1040" s="209"/>
      <c r="J1040" s="204"/>
      <c r="K1040" s="204"/>
      <c r="L1040" s="210"/>
      <c r="M1040" s="211"/>
      <c r="N1040" s="212"/>
      <c r="O1040" s="212"/>
      <c r="P1040" s="212"/>
      <c r="Q1040" s="212"/>
      <c r="R1040" s="212"/>
      <c r="S1040" s="212"/>
      <c r="T1040" s="213"/>
      <c r="AT1040" s="214" t="s">
        <v>171</v>
      </c>
      <c r="AU1040" s="214" t="s">
        <v>84</v>
      </c>
      <c r="AV1040" s="11" t="s">
        <v>84</v>
      </c>
      <c r="AW1040" s="11" t="s">
        <v>37</v>
      </c>
      <c r="AX1040" s="11" t="s">
        <v>75</v>
      </c>
      <c r="AY1040" s="214" t="s">
        <v>162</v>
      </c>
    </row>
    <row r="1041" spans="2:65" s="11" customFormat="1" ht="13.5">
      <c r="B1041" s="203"/>
      <c r="C1041" s="204"/>
      <c r="D1041" s="205" t="s">
        <v>171</v>
      </c>
      <c r="E1041" s="206" t="s">
        <v>2609</v>
      </c>
      <c r="F1041" s="207" t="s">
        <v>2610</v>
      </c>
      <c r="G1041" s="204"/>
      <c r="H1041" s="208">
        <v>407.79399999999998</v>
      </c>
      <c r="I1041" s="209"/>
      <c r="J1041" s="204"/>
      <c r="K1041" s="204"/>
      <c r="L1041" s="210"/>
      <c r="M1041" s="211"/>
      <c r="N1041" s="212"/>
      <c r="O1041" s="212"/>
      <c r="P1041" s="212"/>
      <c r="Q1041" s="212"/>
      <c r="R1041" s="212"/>
      <c r="S1041" s="212"/>
      <c r="T1041" s="213"/>
      <c r="AT1041" s="214" t="s">
        <v>171</v>
      </c>
      <c r="AU1041" s="214" t="s">
        <v>84</v>
      </c>
      <c r="AV1041" s="11" t="s">
        <v>84</v>
      </c>
      <c r="AW1041" s="11" t="s">
        <v>37</v>
      </c>
      <c r="AX1041" s="11" t="s">
        <v>75</v>
      </c>
      <c r="AY1041" s="214" t="s">
        <v>162</v>
      </c>
    </row>
    <row r="1042" spans="2:65" s="1" customFormat="1" ht="22.5" customHeight="1">
      <c r="B1042" s="39"/>
      <c r="C1042" s="219" t="s">
        <v>2611</v>
      </c>
      <c r="D1042" s="219" t="s">
        <v>273</v>
      </c>
      <c r="E1042" s="220" t="s">
        <v>2612</v>
      </c>
      <c r="F1042" s="221" t="s">
        <v>2613</v>
      </c>
      <c r="G1042" s="222" t="s">
        <v>654</v>
      </c>
      <c r="H1042" s="223">
        <v>6.766</v>
      </c>
      <c r="I1042" s="224"/>
      <c r="J1042" s="225">
        <f>ROUND(I1042*H1042,0)</f>
        <v>0</v>
      </c>
      <c r="K1042" s="221" t="s">
        <v>23</v>
      </c>
      <c r="L1042" s="226"/>
      <c r="M1042" s="227" t="s">
        <v>23</v>
      </c>
      <c r="N1042" s="228" t="s">
        <v>46</v>
      </c>
      <c r="O1042" s="40"/>
      <c r="P1042" s="200">
        <f>O1042*H1042</f>
        <v>0</v>
      </c>
      <c r="Q1042" s="200">
        <v>1.9199999999999998E-2</v>
      </c>
      <c r="R1042" s="200">
        <f>Q1042*H1042</f>
        <v>0.1299072</v>
      </c>
      <c r="S1042" s="200">
        <v>0</v>
      </c>
      <c r="T1042" s="201">
        <f>S1042*H1042</f>
        <v>0</v>
      </c>
      <c r="AR1042" s="22" t="s">
        <v>229</v>
      </c>
      <c r="AT1042" s="22" t="s">
        <v>273</v>
      </c>
      <c r="AU1042" s="22" t="s">
        <v>84</v>
      </c>
      <c r="AY1042" s="22" t="s">
        <v>162</v>
      </c>
      <c r="BE1042" s="202">
        <f>IF(N1042="základní",J1042,0)</f>
        <v>0</v>
      </c>
      <c r="BF1042" s="202">
        <f>IF(N1042="snížená",J1042,0)</f>
        <v>0</v>
      </c>
      <c r="BG1042" s="202">
        <f>IF(N1042="zákl. přenesená",J1042,0)</f>
        <v>0</v>
      </c>
      <c r="BH1042" s="202">
        <f>IF(N1042="sníž. přenesená",J1042,0)</f>
        <v>0</v>
      </c>
      <c r="BI1042" s="202">
        <f>IF(N1042="nulová",J1042,0)</f>
        <v>0</v>
      </c>
      <c r="BJ1042" s="22" t="s">
        <v>10</v>
      </c>
      <c r="BK1042" s="202">
        <f>ROUND(I1042*H1042,0)</f>
        <v>0</v>
      </c>
      <c r="BL1042" s="22" t="s">
        <v>164</v>
      </c>
      <c r="BM1042" s="22" t="s">
        <v>2614</v>
      </c>
    </row>
    <row r="1043" spans="2:65" s="11" customFormat="1" ht="13.5">
      <c r="B1043" s="203"/>
      <c r="C1043" s="204"/>
      <c r="D1043" s="205" t="s">
        <v>171</v>
      </c>
      <c r="E1043" s="206" t="s">
        <v>2615</v>
      </c>
      <c r="F1043" s="207" t="s">
        <v>2616</v>
      </c>
      <c r="G1043" s="204"/>
      <c r="H1043" s="208">
        <v>6.766</v>
      </c>
      <c r="I1043" s="209"/>
      <c r="J1043" s="204"/>
      <c r="K1043" s="204"/>
      <c r="L1043" s="210"/>
      <c r="M1043" s="211"/>
      <c r="N1043" s="212"/>
      <c r="O1043" s="212"/>
      <c r="P1043" s="212"/>
      <c r="Q1043" s="212"/>
      <c r="R1043" s="212"/>
      <c r="S1043" s="212"/>
      <c r="T1043" s="213"/>
      <c r="AT1043" s="214" t="s">
        <v>171</v>
      </c>
      <c r="AU1043" s="214" t="s">
        <v>84</v>
      </c>
      <c r="AV1043" s="11" t="s">
        <v>84</v>
      </c>
      <c r="AW1043" s="11" t="s">
        <v>37</v>
      </c>
      <c r="AX1043" s="11" t="s">
        <v>75</v>
      </c>
      <c r="AY1043" s="214" t="s">
        <v>162</v>
      </c>
    </row>
    <row r="1044" spans="2:65" s="1" customFormat="1" ht="22.5" customHeight="1">
      <c r="B1044" s="39"/>
      <c r="C1044" s="219" t="s">
        <v>2617</v>
      </c>
      <c r="D1044" s="219" t="s">
        <v>273</v>
      </c>
      <c r="E1044" s="220" t="s">
        <v>2618</v>
      </c>
      <c r="F1044" s="221" t="s">
        <v>2619</v>
      </c>
      <c r="G1044" s="222" t="s">
        <v>412</v>
      </c>
      <c r="H1044" s="223">
        <v>75.180000000000007</v>
      </c>
      <c r="I1044" s="224"/>
      <c r="J1044" s="225">
        <f>ROUND(I1044*H1044,0)</f>
        <v>0</v>
      </c>
      <c r="K1044" s="221" t="s">
        <v>169</v>
      </c>
      <c r="L1044" s="226"/>
      <c r="M1044" s="227" t="s">
        <v>23</v>
      </c>
      <c r="N1044" s="228" t="s">
        <v>46</v>
      </c>
      <c r="O1044" s="40"/>
      <c r="P1044" s="200">
        <f>O1044*H1044</f>
        <v>0</v>
      </c>
      <c r="Q1044" s="200">
        <v>4.0000000000000001E-3</v>
      </c>
      <c r="R1044" s="200">
        <f>Q1044*H1044</f>
        <v>0.30072000000000004</v>
      </c>
      <c r="S1044" s="200">
        <v>0</v>
      </c>
      <c r="T1044" s="201">
        <f>S1044*H1044</f>
        <v>0</v>
      </c>
      <c r="AR1044" s="22" t="s">
        <v>229</v>
      </c>
      <c r="AT1044" s="22" t="s">
        <v>273</v>
      </c>
      <c r="AU1044" s="22" t="s">
        <v>84</v>
      </c>
      <c r="AY1044" s="22" t="s">
        <v>162</v>
      </c>
      <c r="BE1044" s="202">
        <f>IF(N1044="základní",J1044,0)</f>
        <v>0</v>
      </c>
      <c r="BF1044" s="202">
        <f>IF(N1044="snížená",J1044,0)</f>
        <v>0</v>
      </c>
      <c r="BG1044" s="202">
        <f>IF(N1044="zákl. přenesená",J1044,0)</f>
        <v>0</v>
      </c>
      <c r="BH1044" s="202">
        <f>IF(N1044="sníž. přenesená",J1044,0)</f>
        <v>0</v>
      </c>
      <c r="BI1044" s="202">
        <f>IF(N1044="nulová",J1044,0)</f>
        <v>0</v>
      </c>
      <c r="BJ1044" s="22" t="s">
        <v>10</v>
      </c>
      <c r="BK1044" s="202">
        <f>ROUND(I1044*H1044,0)</f>
        <v>0</v>
      </c>
      <c r="BL1044" s="22" t="s">
        <v>164</v>
      </c>
      <c r="BM1044" s="22" t="s">
        <v>2620</v>
      </c>
    </row>
    <row r="1045" spans="2:65" s="11" customFormat="1" ht="13.5">
      <c r="B1045" s="203"/>
      <c r="C1045" s="204"/>
      <c r="D1045" s="205" t="s">
        <v>171</v>
      </c>
      <c r="E1045" s="206" t="s">
        <v>2621</v>
      </c>
      <c r="F1045" s="207" t="s">
        <v>2622</v>
      </c>
      <c r="G1045" s="204"/>
      <c r="H1045" s="208">
        <v>75.180000000000007</v>
      </c>
      <c r="I1045" s="209"/>
      <c r="J1045" s="204"/>
      <c r="K1045" s="204"/>
      <c r="L1045" s="210"/>
      <c r="M1045" s="211"/>
      <c r="N1045" s="212"/>
      <c r="O1045" s="212"/>
      <c r="P1045" s="212"/>
      <c r="Q1045" s="212"/>
      <c r="R1045" s="212"/>
      <c r="S1045" s="212"/>
      <c r="T1045" s="213"/>
      <c r="AT1045" s="214" t="s">
        <v>171</v>
      </c>
      <c r="AU1045" s="214" t="s">
        <v>84</v>
      </c>
      <c r="AV1045" s="11" t="s">
        <v>84</v>
      </c>
      <c r="AW1045" s="11" t="s">
        <v>37</v>
      </c>
      <c r="AX1045" s="11" t="s">
        <v>75</v>
      </c>
      <c r="AY1045" s="214" t="s">
        <v>162</v>
      </c>
    </row>
    <row r="1046" spans="2:65" s="1" customFormat="1" ht="22.5" customHeight="1">
      <c r="B1046" s="39"/>
      <c r="C1046" s="191" t="s">
        <v>2623</v>
      </c>
      <c r="D1046" s="191" t="s">
        <v>165</v>
      </c>
      <c r="E1046" s="192" t="s">
        <v>2624</v>
      </c>
      <c r="F1046" s="193" t="s">
        <v>2625</v>
      </c>
      <c r="G1046" s="194" t="s">
        <v>254</v>
      </c>
      <c r="H1046" s="195">
        <v>36.174999999999997</v>
      </c>
      <c r="I1046" s="196"/>
      <c r="J1046" s="197">
        <f>ROUND(I1046*H1046,0)</f>
        <v>0</v>
      </c>
      <c r="K1046" s="193" t="s">
        <v>169</v>
      </c>
      <c r="L1046" s="59"/>
      <c r="M1046" s="198" t="s">
        <v>23</v>
      </c>
      <c r="N1046" s="199" t="s">
        <v>46</v>
      </c>
      <c r="O1046" s="40"/>
      <c r="P1046" s="200">
        <f>O1046*H1046</f>
        <v>0</v>
      </c>
      <c r="Q1046" s="200">
        <v>0</v>
      </c>
      <c r="R1046" s="200">
        <f>Q1046*H1046</f>
        <v>0</v>
      </c>
      <c r="S1046" s="200">
        <v>0</v>
      </c>
      <c r="T1046" s="201">
        <f>S1046*H1046</f>
        <v>0</v>
      </c>
      <c r="AR1046" s="22" t="s">
        <v>164</v>
      </c>
      <c r="AT1046" s="22" t="s">
        <v>165</v>
      </c>
      <c r="AU1046" s="22" t="s">
        <v>84</v>
      </c>
      <c r="AY1046" s="22" t="s">
        <v>162</v>
      </c>
      <c r="BE1046" s="202">
        <f>IF(N1046="základní",J1046,0)</f>
        <v>0</v>
      </c>
      <c r="BF1046" s="202">
        <f>IF(N1046="snížená",J1046,0)</f>
        <v>0</v>
      </c>
      <c r="BG1046" s="202">
        <f>IF(N1046="zákl. přenesená",J1046,0)</f>
        <v>0</v>
      </c>
      <c r="BH1046" s="202">
        <f>IF(N1046="sníž. přenesená",J1046,0)</f>
        <v>0</v>
      </c>
      <c r="BI1046" s="202">
        <f>IF(N1046="nulová",J1046,0)</f>
        <v>0</v>
      </c>
      <c r="BJ1046" s="22" t="s">
        <v>10</v>
      </c>
      <c r="BK1046" s="202">
        <f>ROUND(I1046*H1046,0)</f>
        <v>0</v>
      </c>
      <c r="BL1046" s="22" t="s">
        <v>164</v>
      </c>
      <c r="BM1046" s="22" t="s">
        <v>2626</v>
      </c>
    </row>
    <row r="1047" spans="2:65" s="11" customFormat="1" ht="13.5">
      <c r="B1047" s="203"/>
      <c r="C1047" s="204"/>
      <c r="D1047" s="215" t="s">
        <v>171</v>
      </c>
      <c r="E1047" s="216" t="s">
        <v>2627</v>
      </c>
      <c r="F1047" s="217" t="s">
        <v>2628</v>
      </c>
      <c r="G1047" s="204"/>
      <c r="H1047" s="218">
        <v>17.760000000000002</v>
      </c>
      <c r="I1047" s="209"/>
      <c r="J1047" s="204"/>
      <c r="K1047" s="204"/>
      <c r="L1047" s="210"/>
      <c r="M1047" s="211"/>
      <c r="N1047" s="212"/>
      <c r="O1047" s="212"/>
      <c r="P1047" s="212"/>
      <c r="Q1047" s="212"/>
      <c r="R1047" s="212"/>
      <c r="S1047" s="212"/>
      <c r="T1047" s="213"/>
      <c r="AT1047" s="214" t="s">
        <v>171</v>
      </c>
      <c r="AU1047" s="214" t="s">
        <v>84</v>
      </c>
      <c r="AV1047" s="11" t="s">
        <v>84</v>
      </c>
      <c r="AW1047" s="11" t="s">
        <v>37</v>
      </c>
      <c r="AX1047" s="11" t="s">
        <v>75</v>
      </c>
      <c r="AY1047" s="214" t="s">
        <v>162</v>
      </c>
    </row>
    <row r="1048" spans="2:65" s="11" customFormat="1" ht="13.5">
      <c r="B1048" s="203"/>
      <c r="C1048" s="204"/>
      <c r="D1048" s="215" t="s">
        <v>171</v>
      </c>
      <c r="E1048" s="216" t="s">
        <v>2629</v>
      </c>
      <c r="F1048" s="217" t="s">
        <v>2630</v>
      </c>
      <c r="G1048" s="204"/>
      <c r="H1048" s="218">
        <v>10.09</v>
      </c>
      <c r="I1048" s="209"/>
      <c r="J1048" s="204"/>
      <c r="K1048" s="204"/>
      <c r="L1048" s="210"/>
      <c r="M1048" s="211"/>
      <c r="N1048" s="212"/>
      <c r="O1048" s="212"/>
      <c r="P1048" s="212"/>
      <c r="Q1048" s="212"/>
      <c r="R1048" s="212"/>
      <c r="S1048" s="212"/>
      <c r="T1048" s="213"/>
      <c r="AT1048" s="214" t="s">
        <v>171</v>
      </c>
      <c r="AU1048" s="214" t="s">
        <v>84</v>
      </c>
      <c r="AV1048" s="11" t="s">
        <v>84</v>
      </c>
      <c r="AW1048" s="11" t="s">
        <v>37</v>
      </c>
      <c r="AX1048" s="11" t="s">
        <v>75</v>
      </c>
      <c r="AY1048" s="214" t="s">
        <v>162</v>
      </c>
    </row>
    <row r="1049" spans="2:65" s="11" customFormat="1" ht="13.5">
      <c r="B1049" s="203"/>
      <c r="C1049" s="204"/>
      <c r="D1049" s="205" t="s">
        <v>171</v>
      </c>
      <c r="E1049" s="206" t="s">
        <v>2631</v>
      </c>
      <c r="F1049" s="207" t="s">
        <v>2600</v>
      </c>
      <c r="G1049" s="204"/>
      <c r="H1049" s="208">
        <v>8.3249999999999993</v>
      </c>
      <c r="I1049" s="209"/>
      <c r="J1049" s="204"/>
      <c r="K1049" s="204"/>
      <c r="L1049" s="210"/>
      <c r="M1049" s="211"/>
      <c r="N1049" s="212"/>
      <c r="O1049" s="212"/>
      <c r="P1049" s="212"/>
      <c r="Q1049" s="212"/>
      <c r="R1049" s="212"/>
      <c r="S1049" s="212"/>
      <c r="T1049" s="213"/>
      <c r="AT1049" s="214" t="s">
        <v>171</v>
      </c>
      <c r="AU1049" s="214" t="s">
        <v>84</v>
      </c>
      <c r="AV1049" s="11" t="s">
        <v>84</v>
      </c>
      <c r="AW1049" s="11" t="s">
        <v>37</v>
      </c>
      <c r="AX1049" s="11" t="s">
        <v>75</v>
      </c>
      <c r="AY1049" s="214" t="s">
        <v>162</v>
      </c>
    </row>
    <row r="1050" spans="2:65" s="1" customFormat="1" ht="22.5" customHeight="1">
      <c r="B1050" s="39"/>
      <c r="C1050" s="191" t="s">
        <v>2632</v>
      </c>
      <c r="D1050" s="191" t="s">
        <v>165</v>
      </c>
      <c r="E1050" s="192" t="s">
        <v>2633</v>
      </c>
      <c r="F1050" s="193" t="s">
        <v>2634</v>
      </c>
      <c r="G1050" s="194" t="s">
        <v>254</v>
      </c>
      <c r="H1050" s="195">
        <v>388.375</v>
      </c>
      <c r="I1050" s="196"/>
      <c r="J1050" s="197">
        <f>ROUND(I1050*H1050,0)</f>
        <v>0</v>
      </c>
      <c r="K1050" s="193" t="s">
        <v>169</v>
      </c>
      <c r="L1050" s="59"/>
      <c r="M1050" s="198" t="s">
        <v>23</v>
      </c>
      <c r="N1050" s="199" t="s">
        <v>46</v>
      </c>
      <c r="O1050" s="40"/>
      <c r="P1050" s="200">
        <f>O1050*H1050</f>
        <v>0</v>
      </c>
      <c r="Q1050" s="200">
        <v>2.9999999999999997E-4</v>
      </c>
      <c r="R1050" s="200">
        <f>Q1050*H1050</f>
        <v>0.11651249999999999</v>
      </c>
      <c r="S1050" s="200">
        <v>0</v>
      </c>
      <c r="T1050" s="201">
        <f>S1050*H1050</f>
        <v>0</v>
      </c>
      <c r="AR1050" s="22" t="s">
        <v>164</v>
      </c>
      <c r="AT1050" s="22" t="s">
        <v>165</v>
      </c>
      <c r="AU1050" s="22" t="s">
        <v>84</v>
      </c>
      <c r="AY1050" s="22" t="s">
        <v>162</v>
      </c>
      <c r="BE1050" s="202">
        <f>IF(N1050="základní",J1050,0)</f>
        <v>0</v>
      </c>
      <c r="BF1050" s="202">
        <f>IF(N1050="snížená",J1050,0)</f>
        <v>0</v>
      </c>
      <c r="BG1050" s="202">
        <f>IF(N1050="zákl. přenesená",J1050,0)</f>
        <v>0</v>
      </c>
      <c r="BH1050" s="202">
        <f>IF(N1050="sníž. přenesená",J1050,0)</f>
        <v>0</v>
      </c>
      <c r="BI1050" s="202">
        <f>IF(N1050="nulová",J1050,0)</f>
        <v>0</v>
      </c>
      <c r="BJ1050" s="22" t="s">
        <v>10</v>
      </c>
      <c r="BK1050" s="202">
        <f>ROUND(I1050*H1050,0)</f>
        <v>0</v>
      </c>
      <c r="BL1050" s="22" t="s">
        <v>164</v>
      </c>
      <c r="BM1050" s="22" t="s">
        <v>2635</v>
      </c>
    </row>
    <row r="1051" spans="2:65" s="1" customFormat="1" ht="22.5" customHeight="1">
      <c r="B1051" s="39"/>
      <c r="C1051" s="191" t="s">
        <v>2636</v>
      </c>
      <c r="D1051" s="191" t="s">
        <v>165</v>
      </c>
      <c r="E1051" s="192" t="s">
        <v>2637</v>
      </c>
      <c r="F1051" s="193" t="s">
        <v>2638</v>
      </c>
      <c r="G1051" s="194" t="s">
        <v>596</v>
      </c>
      <c r="H1051" s="195">
        <v>134.625</v>
      </c>
      <c r="I1051" s="196"/>
      <c r="J1051" s="197">
        <f>ROUND(I1051*H1051,0)</f>
        <v>0</v>
      </c>
      <c r="K1051" s="193" t="s">
        <v>169</v>
      </c>
      <c r="L1051" s="59"/>
      <c r="M1051" s="198" t="s">
        <v>23</v>
      </c>
      <c r="N1051" s="199" t="s">
        <v>46</v>
      </c>
      <c r="O1051" s="40"/>
      <c r="P1051" s="200">
        <f>O1051*H1051</f>
        <v>0</v>
      </c>
      <c r="Q1051" s="200">
        <v>3.0000000000000001E-5</v>
      </c>
      <c r="R1051" s="200">
        <f>Q1051*H1051</f>
        <v>4.0387499999999998E-3</v>
      </c>
      <c r="S1051" s="200">
        <v>0</v>
      </c>
      <c r="T1051" s="201">
        <f>S1051*H1051</f>
        <v>0</v>
      </c>
      <c r="AR1051" s="22" t="s">
        <v>164</v>
      </c>
      <c r="AT1051" s="22" t="s">
        <v>165</v>
      </c>
      <c r="AU1051" s="22" t="s">
        <v>84</v>
      </c>
      <c r="AY1051" s="22" t="s">
        <v>162</v>
      </c>
      <c r="BE1051" s="202">
        <f>IF(N1051="základní",J1051,0)</f>
        <v>0</v>
      </c>
      <c r="BF1051" s="202">
        <f>IF(N1051="snížená",J1051,0)</f>
        <v>0</v>
      </c>
      <c r="BG1051" s="202">
        <f>IF(N1051="zákl. přenesená",J1051,0)</f>
        <v>0</v>
      </c>
      <c r="BH1051" s="202">
        <f>IF(N1051="sníž. přenesená",J1051,0)</f>
        <v>0</v>
      </c>
      <c r="BI1051" s="202">
        <f>IF(N1051="nulová",J1051,0)</f>
        <v>0</v>
      </c>
      <c r="BJ1051" s="22" t="s">
        <v>10</v>
      </c>
      <c r="BK1051" s="202">
        <f>ROUND(I1051*H1051,0)</f>
        <v>0</v>
      </c>
      <c r="BL1051" s="22" t="s">
        <v>164</v>
      </c>
      <c r="BM1051" s="22" t="s">
        <v>2639</v>
      </c>
    </row>
    <row r="1052" spans="2:65" s="11" customFormat="1" ht="13.5">
      <c r="B1052" s="203"/>
      <c r="C1052" s="204"/>
      <c r="D1052" s="205" t="s">
        <v>171</v>
      </c>
      <c r="E1052" s="206" t="s">
        <v>2640</v>
      </c>
      <c r="F1052" s="207" t="s">
        <v>2641</v>
      </c>
      <c r="G1052" s="204"/>
      <c r="H1052" s="208">
        <v>134.625</v>
      </c>
      <c r="I1052" s="209"/>
      <c r="J1052" s="204"/>
      <c r="K1052" s="204"/>
      <c r="L1052" s="210"/>
      <c r="M1052" s="211"/>
      <c r="N1052" s="212"/>
      <c r="O1052" s="212"/>
      <c r="P1052" s="212"/>
      <c r="Q1052" s="212"/>
      <c r="R1052" s="212"/>
      <c r="S1052" s="212"/>
      <c r="T1052" s="213"/>
      <c r="AT1052" s="214" t="s">
        <v>171</v>
      </c>
      <c r="AU1052" s="214" t="s">
        <v>84</v>
      </c>
      <c r="AV1052" s="11" t="s">
        <v>84</v>
      </c>
      <c r="AW1052" s="11" t="s">
        <v>37</v>
      </c>
      <c r="AX1052" s="11" t="s">
        <v>75</v>
      </c>
      <c r="AY1052" s="214" t="s">
        <v>162</v>
      </c>
    </row>
    <row r="1053" spans="2:65" s="1" customFormat="1" ht="22.5" customHeight="1">
      <c r="B1053" s="39"/>
      <c r="C1053" s="191" t="s">
        <v>2642</v>
      </c>
      <c r="D1053" s="191" t="s">
        <v>165</v>
      </c>
      <c r="E1053" s="192" t="s">
        <v>2643</v>
      </c>
      <c r="F1053" s="193" t="s">
        <v>2644</v>
      </c>
      <c r="G1053" s="194" t="s">
        <v>412</v>
      </c>
      <c r="H1053" s="195">
        <v>449.5</v>
      </c>
      <c r="I1053" s="196"/>
      <c r="J1053" s="197">
        <f>ROUND(I1053*H1053,0)</f>
        <v>0</v>
      </c>
      <c r="K1053" s="193" t="s">
        <v>169</v>
      </c>
      <c r="L1053" s="59"/>
      <c r="M1053" s="198" t="s">
        <v>23</v>
      </c>
      <c r="N1053" s="199" t="s">
        <v>46</v>
      </c>
      <c r="O1053" s="40"/>
      <c r="P1053" s="200">
        <f>O1053*H1053</f>
        <v>0</v>
      </c>
      <c r="Q1053" s="200">
        <v>0</v>
      </c>
      <c r="R1053" s="200">
        <f>Q1053*H1053</f>
        <v>0</v>
      </c>
      <c r="S1053" s="200">
        <v>0</v>
      </c>
      <c r="T1053" s="201">
        <f>S1053*H1053</f>
        <v>0</v>
      </c>
      <c r="AR1053" s="22" t="s">
        <v>164</v>
      </c>
      <c r="AT1053" s="22" t="s">
        <v>165</v>
      </c>
      <c r="AU1053" s="22" t="s">
        <v>84</v>
      </c>
      <c r="AY1053" s="22" t="s">
        <v>162</v>
      </c>
      <c r="BE1053" s="202">
        <f>IF(N1053="základní",J1053,0)</f>
        <v>0</v>
      </c>
      <c r="BF1053" s="202">
        <f>IF(N1053="snížená",J1053,0)</f>
        <v>0</v>
      </c>
      <c r="BG1053" s="202">
        <f>IF(N1053="zákl. přenesená",J1053,0)</f>
        <v>0</v>
      </c>
      <c r="BH1053" s="202">
        <f>IF(N1053="sníž. přenesená",J1053,0)</f>
        <v>0</v>
      </c>
      <c r="BI1053" s="202">
        <f>IF(N1053="nulová",J1053,0)</f>
        <v>0</v>
      </c>
      <c r="BJ1053" s="22" t="s">
        <v>10</v>
      </c>
      <c r="BK1053" s="202">
        <f>ROUND(I1053*H1053,0)</f>
        <v>0</v>
      </c>
      <c r="BL1053" s="22" t="s">
        <v>164</v>
      </c>
      <c r="BM1053" s="22" t="s">
        <v>2645</v>
      </c>
    </row>
    <row r="1054" spans="2:65" s="11" customFormat="1" ht="13.5">
      <c r="B1054" s="203"/>
      <c r="C1054" s="204"/>
      <c r="D1054" s="205" t="s">
        <v>171</v>
      </c>
      <c r="E1054" s="206" t="s">
        <v>2646</v>
      </c>
      <c r="F1054" s="207" t="s">
        <v>2647</v>
      </c>
      <c r="G1054" s="204"/>
      <c r="H1054" s="208">
        <v>449.5</v>
      </c>
      <c r="I1054" s="209"/>
      <c r="J1054" s="204"/>
      <c r="K1054" s="204"/>
      <c r="L1054" s="210"/>
      <c r="M1054" s="211"/>
      <c r="N1054" s="212"/>
      <c r="O1054" s="212"/>
      <c r="P1054" s="212"/>
      <c r="Q1054" s="212"/>
      <c r="R1054" s="212"/>
      <c r="S1054" s="212"/>
      <c r="T1054" s="213"/>
      <c r="AT1054" s="214" t="s">
        <v>171</v>
      </c>
      <c r="AU1054" s="214" t="s">
        <v>84</v>
      </c>
      <c r="AV1054" s="11" t="s">
        <v>84</v>
      </c>
      <c r="AW1054" s="11" t="s">
        <v>37</v>
      </c>
      <c r="AX1054" s="11" t="s">
        <v>75</v>
      </c>
      <c r="AY1054" s="214" t="s">
        <v>162</v>
      </c>
    </row>
    <row r="1055" spans="2:65" s="1" customFormat="1" ht="22.5" customHeight="1">
      <c r="B1055" s="39"/>
      <c r="C1055" s="191" t="s">
        <v>2648</v>
      </c>
      <c r="D1055" s="191" t="s">
        <v>165</v>
      </c>
      <c r="E1055" s="192" t="s">
        <v>2649</v>
      </c>
      <c r="F1055" s="193" t="s">
        <v>2650</v>
      </c>
      <c r="G1055" s="194" t="s">
        <v>254</v>
      </c>
      <c r="H1055" s="195">
        <v>388.375</v>
      </c>
      <c r="I1055" s="196"/>
      <c r="J1055" s="197">
        <f>ROUND(I1055*H1055,0)</f>
        <v>0</v>
      </c>
      <c r="K1055" s="193" t="s">
        <v>169</v>
      </c>
      <c r="L1055" s="59"/>
      <c r="M1055" s="198" t="s">
        <v>23</v>
      </c>
      <c r="N1055" s="199" t="s">
        <v>46</v>
      </c>
      <c r="O1055" s="40"/>
      <c r="P1055" s="200">
        <f>O1055*H1055</f>
        <v>0</v>
      </c>
      <c r="Q1055" s="200">
        <v>7.1500000000000001E-3</v>
      </c>
      <c r="R1055" s="200">
        <f>Q1055*H1055</f>
        <v>2.7768812500000002</v>
      </c>
      <c r="S1055" s="200">
        <v>0</v>
      </c>
      <c r="T1055" s="201">
        <f>S1055*H1055</f>
        <v>0</v>
      </c>
      <c r="AR1055" s="22" t="s">
        <v>164</v>
      </c>
      <c r="AT1055" s="22" t="s">
        <v>165</v>
      </c>
      <c r="AU1055" s="22" t="s">
        <v>84</v>
      </c>
      <c r="AY1055" s="22" t="s">
        <v>162</v>
      </c>
      <c r="BE1055" s="202">
        <f>IF(N1055="základní",J1055,0)</f>
        <v>0</v>
      </c>
      <c r="BF1055" s="202">
        <f>IF(N1055="snížená",J1055,0)</f>
        <v>0</v>
      </c>
      <c r="BG1055" s="202">
        <f>IF(N1055="zákl. přenesená",J1055,0)</f>
        <v>0</v>
      </c>
      <c r="BH1055" s="202">
        <f>IF(N1055="sníž. přenesená",J1055,0)</f>
        <v>0</v>
      </c>
      <c r="BI1055" s="202">
        <f>IF(N1055="nulová",J1055,0)</f>
        <v>0</v>
      </c>
      <c r="BJ1055" s="22" t="s">
        <v>10</v>
      </c>
      <c r="BK1055" s="202">
        <f>ROUND(I1055*H1055,0)</f>
        <v>0</v>
      </c>
      <c r="BL1055" s="22" t="s">
        <v>164</v>
      </c>
      <c r="BM1055" s="22" t="s">
        <v>2651</v>
      </c>
    </row>
    <row r="1056" spans="2:65" s="1" customFormat="1" ht="22.5" customHeight="1">
      <c r="B1056" s="39"/>
      <c r="C1056" s="191" t="s">
        <v>2652</v>
      </c>
      <c r="D1056" s="191" t="s">
        <v>165</v>
      </c>
      <c r="E1056" s="192" t="s">
        <v>2653</v>
      </c>
      <c r="F1056" s="193" t="s">
        <v>2654</v>
      </c>
      <c r="G1056" s="194" t="s">
        <v>241</v>
      </c>
      <c r="H1056" s="195">
        <v>12.967000000000001</v>
      </c>
      <c r="I1056" s="196"/>
      <c r="J1056" s="197">
        <f>ROUND(I1056*H1056,0)</f>
        <v>0</v>
      </c>
      <c r="K1056" s="193" t="s">
        <v>169</v>
      </c>
      <c r="L1056" s="59"/>
      <c r="M1056" s="198" t="s">
        <v>23</v>
      </c>
      <c r="N1056" s="199" t="s">
        <v>46</v>
      </c>
      <c r="O1056" s="40"/>
      <c r="P1056" s="200">
        <f>O1056*H1056</f>
        <v>0</v>
      </c>
      <c r="Q1056" s="200">
        <v>0</v>
      </c>
      <c r="R1056" s="200">
        <f>Q1056*H1056</f>
        <v>0</v>
      </c>
      <c r="S1056" s="200">
        <v>0</v>
      </c>
      <c r="T1056" s="201">
        <f>S1056*H1056</f>
        <v>0</v>
      </c>
      <c r="AR1056" s="22" t="s">
        <v>164</v>
      </c>
      <c r="AT1056" s="22" t="s">
        <v>165</v>
      </c>
      <c r="AU1056" s="22" t="s">
        <v>84</v>
      </c>
      <c r="AY1056" s="22" t="s">
        <v>162</v>
      </c>
      <c r="BE1056" s="202">
        <f>IF(N1056="základní",J1056,0)</f>
        <v>0</v>
      </c>
      <c r="BF1056" s="202">
        <f>IF(N1056="snížená",J1056,0)</f>
        <v>0</v>
      </c>
      <c r="BG1056" s="202">
        <f>IF(N1056="zákl. přenesená",J1056,0)</f>
        <v>0</v>
      </c>
      <c r="BH1056" s="202">
        <f>IF(N1056="sníž. přenesená",J1056,0)</f>
        <v>0</v>
      </c>
      <c r="BI1056" s="202">
        <f>IF(N1056="nulová",J1056,0)</f>
        <v>0</v>
      </c>
      <c r="BJ1056" s="22" t="s">
        <v>10</v>
      </c>
      <c r="BK1056" s="202">
        <f>ROUND(I1056*H1056,0)</f>
        <v>0</v>
      </c>
      <c r="BL1056" s="22" t="s">
        <v>164</v>
      </c>
      <c r="BM1056" s="22" t="s">
        <v>2655</v>
      </c>
    </row>
    <row r="1057" spans="2:65" s="10" customFormat="1" ht="29.85" customHeight="1">
      <c r="B1057" s="174"/>
      <c r="C1057" s="175"/>
      <c r="D1057" s="188" t="s">
        <v>74</v>
      </c>
      <c r="E1057" s="189" t="s">
        <v>2656</v>
      </c>
      <c r="F1057" s="189" t="s">
        <v>2657</v>
      </c>
      <c r="G1057" s="175"/>
      <c r="H1057" s="175"/>
      <c r="I1057" s="178"/>
      <c r="J1057" s="190">
        <f>BK1057</f>
        <v>0</v>
      </c>
      <c r="K1057" s="175"/>
      <c r="L1057" s="180"/>
      <c r="M1057" s="181"/>
      <c r="N1057" s="182"/>
      <c r="O1057" s="182"/>
      <c r="P1057" s="183">
        <f>SUM(P1058:P1106)</f>
        <v>0</v>
      </c>
      <c r="Q1057" s="182"/>
      <c r="R1057" s="183">
        <f>SUM(R1058:R1106)</f>
        <v>2.9444803500000005</v>
      </c>
      <c r="S1057" s="182"/>
      <c r="T1057" s="184">
        <f>SUM(T1058:T1106)</f>
        <v>0.10907000000000001</v>
      </c>
      <c r="AR1057" s="185" t="s">
        <v>164</v>
      </c>
      <c r="AT1057" s="186" t="s">
        <v>74</v>
      </c>
      <c r="AU1057" s="186" t="s">
        <v>10</v>
      </c>
      <c r="AY1057" s="185" t="s">
        <v>162</v>
      </c>
      <c r="BK1057" s="187">
        <f>SUM(BK1058:BK1106)</f>
        <v>0</v>
      </c>
    </row>
    <row r="1058" spans="2:65" s="1" customFormat="1" ht="22.5" customHeight="1">
      <c r="B1058" s="39"/>
      <c r="C1058" s="191" t="s">
        <v>2658</v>
      </c>
      <c r="D1058" s="191" t="s">
        <v>165</v>
      </c>
      <c r="E1058" s="192" t="s">
        <v>2659</v>
      </c>
      <c r="F1058" s="193" t="s">
        <v>2660</v>
      </c>
      <c r="G1058" s="194" t="s">
        <v>254</v>
      </c>
      <c r="H1058" s="195">
        <v>405.09</v>
      </c>
      <c r="I1058" s="196"/>
      <c r="J1058" s="197">
        <f>ROUND(I1058*H1058,0)</f>
        <v>0</v>
      </c>
      <c r="K1058" s="193" t="s">
        <v>169</v>
      </c>
      <c r="L1058" s="59"/>
      <c r="M1058" s="198" t="s">
        <v>23</v>
      </c>
      <c r="N1058" s="199" t="s">
        <v>46</v>
      </c>
      <c r="O1058" s="40"/>
      <c r="P1058" s="200">
        <f>O1058*H1058</f>
        <v>0</v>
      </c>
      <c r="Q1058" s="200">
        <v>6.9999999999999994E-5</v>
      </c>
      <c r="R1058" s="200">
        <f>Q1058*H1058</f>
        <v>2.8356299999999997E-2</v>
      </c>
      <c r="S1058" s="200">
        <v>0</v>
      </c>
      <c r="T1058" s="201">
        <f>S1058*H1058</f>
        <v>0</v>
      </c>
      <c r="AR1058" s="22" t="s">
        <v>164</v>
      </c>
      <c r="AT1058" s="22" t="s">
        <v>165</v>
      </c>
      <c r="AU1058" s="22" t="s">
        <v>84</v>
      </c>
      <c r="AY1058" s="22" t="s">
        <v>162</v>
      </c>
      <c r="BE1058" s="202">
        <f>IF(N1058="základní",J1058,0)</f>
        <v>0</v>
      </c>
      <c r="BF1058" s="202">
        <f>IF(N1058="snížená",J1058,0)</f>
        <v>0</v>
      </c>
      <c r="BG1058" s="202">
        <f>IF(N1058="zákl. přenesená",J1058,0)</f>
        <v>0</v>
      </c>
      <c r="BH1058" s="202">
        <f>IF(N1058="sníž. přenesená",J1058,0)</f>
        <v>0</v>
      </c>
      <c r="BI1058" s="202">
        <f>IF(N1058="nulová",J1058,0)</f>
        <v>0</v>
      </c>
      <c r="BJ1058" s="22" t="s">
        <v>10</v>
      </c>
      <c r="BK1058" s="202">
        <f>ROUND(I1058*H1058,0)</f>
        <v>0</v>
      </c>
      <c r="BL1058" s="22" t="s">
        <v>164</v>
      </c>
      <c r="BM1058" s="22" t="s">
        <v>2661</v>
      </c>
    </row>
    <row r="1059" spans="2:65" s="11" customFormat="1" ht="40.5">
      <c r="B1059" s="203"/>
      <c r="C1059" s="204"/>
      <c r="D1059" s="215" t="s">
        <v>171</v>
      </c>
      <c r="E1059" s="216" t="s">
        <v>2662</v>
      </c>
      <c r="F1059" s="217" t="s">
        <v>2663</v>
      </c>
      <c r="G1059" s="204"/>
      <c r="H1059" s="218">
        <v>234.47399999999999</v>
      </c>
      <c r="I1059" s="209"/>
      <c r="J1059" s="204"/>
      <c r="K1059" s="204"/>
      <c r="L1059" s="210"/>
      <c r="M1059" s="211"/>
      <c r="N1059" s="212"/>
      <c r="O1059" s="212"/>
      <c r="P1059" s="212"/>
      <c r="Q1059" s="212"/>
      <c r="R1059" s="212"/>
      <c r="S1059" s="212"/>
      <c r="T1059" s="213"/>
      <c r="AT1059" s="214" t="s">
        <v>171</v>
      </c>
      <c r="AU1059" s="214" t="s">
        <v>84</v>
      </c>
      <c r="AV1059" s="11" t="s">
        <v>84</v>
      </c>
      <c r="AW1059" s="11" t="s">
        <v>37</v>
      </c>
      <c r="AX1059" s="11" t="s">
        <v>75</v>
      </c>
      <c r="AY1059" s="214" t="s">
        <v>162</v>
      </c>
    </row>
    <row r="1060" spans="2:65" s="11" customFormat="1" ht="13.5">
      <c r="B1060" s="203"/>
      <c r="C1060" s="204"/>
      <c r="D1060" s="215" t="s">
        <v>171</v>
      </c>
      <c r="E1060" s="216" t="s">
        <v>2664</v>
      </c>
      <c r="F1060" s="217" t="s">
        <v>2665</v>
      </c>
      <c r="G1060" s="204"/>
      <c r="H1060" s="218">
        <v>151.54599999999999</v>
      </c>
      <c r="I1060" s="209"/>
      <c r="J1060" s="204"/>
      <c r="K1060" s="204"/>
      <c r="L1060" s="210"/>
      <c r="M1060" s="211"/>
      <c r="N1060" s="212"/>
      <c r="O1060" s="212"/>
      <c r="P1060" s="212"/>
      <c r="Q1060" s="212"/>
      <c r="R1060" s="212"/>
      <c r="S1060" s="212"/>
      <c r="T1060" s="213"/>
      <c r="AT1060" s="214" t="s">
        <v>171</v>
      </c>
      <c r="AU1060" s="214" t="s">
        <v>84</v>
      </c>
      <c r="AV1060" s="11" t="s">
        <v>84</v>
      </c>
      <c r="AW1060" s="11" t="s">
        <v>37</v>
      </c>
      <c r="AX1060" s="11" t="s">
        <v>75</v>
      </c>
      <c r="AY1060" s="214" t="s">
        <v>162</v>
      </c>
    </row>
    <row r="1061" spans="2:65" s="11" customFormat="1" ht="13.5">
      <c r="B1061" s="203"/>
      <c r="C1061" s="204"/>
      <c r="D1061" s="205" t="s">
        <v>171</v>
      </c>
      <c r="E1061" s="206" t="s">
        <v>2666</v>
      </c>
      <c r="F1061" s="207" t="s">
        <v>2667</v>
      </c>
      <c r="G1061" s="204"/>
      <c r="H1061" s="208">
        <v>19.07</v>
      </c>
      <c r="I1061" s="209"/>
      <c r="J1061" s="204"/>
      <c r="K1061" s="204"/>
      <c r="L1061" s="210"/>
      <c r="M1061" s="211"/>
      <c r="N1061" s="212"/>
      <c r="O1061" s="212"/>
      <c r="P1061" s="212"/>
      <c r="Q1061" s="212"/>
      <c r="R1061" s="212"/>
      <c r="S1061" s="212"/>
      <c r="T1061" s="213"/>
      <c r="AT1061" s="214" t="s">
        <v>171</v>
      </c>
      <c r="AU1061" s="214" t="s">
        <v>84</v>
      </c>
      <c r="AV1061" s="11" t="s">
        <v>84</v>
      </c>
      <c r="AW1061" s="11" t="s">
        <v>37</v>
      </c>
      <c r="AX1061" s="11" t="s">
        <v>75</v>
      </c>
      <c r="AY1061" s="214" t="s">
        <v>162</v>
      </c>
    </row>
    <row r="1062" spans="2:65" s="1" customFormat="1" ht="22.5" customHeight="1">
      <c r="B1062" s="39"/>
      <c r="C1062" s="191" t="s">
        <v>2668</v>
      </c>
      <c r="D1062" s="191" t="s">
        <v>165</v>
      </c>
      <c r="E1062" s="192" t="s">
        <v>2669</v>
      </c>
      <c r="F1062" s="193" t="s">
        <v>2670</v>
      </c>
      <c r="G1062" s="194" t="s">
        <v>254</v>
      </c>
      <c r="H1062" s="195">
        <v>405.09</v>
      </c>
      <c r="I1062" s="196"/>
      <c r="J1062" s="197">
        <f>ROUND(I1062*H1062,0)</f>
        <v>0</v>
      </c>
      <c r="K1062" s="193" t="s">
        <v>169</v>
      </c>
      <c r="L1062" s="59"/>
      <c r="M1062" s="198" t="s">
        <v>23</v>
      </c>
      <c r="N1062" s="199" t="s">
        <v>46</v>
      </c>
      <c r="O1062" s="40"/>
      <c r="P1062" s="200">
        <f>O1062*H1062</f>
        <v>0</v>
      </c>
      <c r="Q1062" s="200">
        <v>4.5500000000000002E-3</v>
      </c>
      <c r="R1062" s="200">
        <f>Q1062*H1062</f>
        <v>1.8431595000000001</v>
      </c>
      <c r="S1062" s="200">
        <v>0</v>
      </c>
      <c r="T1062" s="201">
        <f>S1062*H1062</f>
        <v>0</v>
      </c>
      <c r="AR1062" s="22" t="s">
        <v>164</v>
      </c>
      <c r="AT1062" s="22" t="s">
        <v>165</v>
      </c>
      <c r="AU1062" s="22" t="s">
        <v>84</v>
      </c>
      <c r="AY1062" s="22" t="s">
        <v>162</v>
      </c>
      <c r="BE1062" s="202">
        <f>IF(N1062="základní",J1062,0)</f>
        <v>0</v>
      </c>
      <c r="BF1062" s="202">
        <f>IF(N1062="snížená",J1062,0)</f>
        <v>0</v>
      </c>
      <c r="BG1062" s="202">
        <f>IF(N1062="zákl. přenesená",J1062,0)</f>
        <v>0</v>
      </c>
      <c r="BH1062" s="202">
        <f>IF(N1062="sníž. přenesená",J1062,0)</f>
        <v>0</v>
      </c>
      <c r="BI1062" s="202">
        <f>IF(N1062="nulová",J1062,0)</f>
        <v>0</v>
      </c>
      <c r="BJ1062" s="22" t="s">
        <v>10</v>
      </c>
      <c r="BK1062" s="202">
        <f>ROUND(I1062*H1062,0)</f>
        <v>0</v>
      </c>
      <c r="BL1062" s="22" t="s">
        <v>164</v>
      </c>
      <c r="BM1062" s="22" t="s">
        <v>2671</v>
      </c>
    </row>
    <row r="1063" spans="2:65" s="1" customFormat="1" ht="22.5" customHeight="1">
      <c r="B1063" s="39"/>
      <c r="C1063" s="191" t="s">
        <v>2672</v>
      </c>
      <c r="D1063" s="191" t="s">
        <v>165</v>
      </c>
      <c r="E1063" s="192" t="s">
        <v>2673</v>
      </c>
      <c r="F1063" s="193" t="s">
        <v>2674</v>
      </c>
      <c r="G1063" s="194" t="s">
        <v>254</v>
      </c>
      <c r="H1063" s="195">
        <v>38.42</v>
      </c>
      <c r="I1063" s="196"/>
      <c r="J1063" s="197">
        <f>ROUND(I1063*H1063,0)</f>
        <v>0</v>
      </c>
      <c r="K1063" s="193" t="s">
        <v>169</v>
      </c>
      <c r="L1063" s="59"/>
      <c r="M1063" s="198" t="s">
        <v>23</v>
      </c>
      <c r="N1063" s="199" t="s">
        <v>46</v>
      </c>
      <c r="O1063" s="40"/>
      <c r="P1063" s="200">
        <f>O1063*H1063</f>
        <v>0</v>
      </c>
      <c r="Q1063" s="200">
        <v>0</v>
      </c>
      <c r="R1063" s="200">
        <f>Q1063*H1063</f>
        <v>0</v>
      </c>
      <c r="S1063" s="200">
        <v>2.5000000000000001E-3</v>
      </c>
      <c r="T1063" s="201">
        <f>S1063*H1063</f>
        <v>9.605000000000001E-2</v>
      </c>
      <c r="AR1063" s="22" t="s">
        <v>164</v>
      </c>
      <c r="AT1063" s="22" t="s">
        <v>165</v>
      </c>
      <c r="AU1063" s="22" t="s">
        <v>84</v>
      </c>
      <c r="AY1063" s="22" t="s">
        <v>162</v>
      </c>
      <c r="BE1063" s="202">
        <f>IF(N1063="základní",J1063,0)</f>
        <v>0</v>
      </c>
      <c r="BF1063" s="202">
        <f>IF(N1063="snížená",J1063,0)</f>
        <v>0</v>
      </c>
      <c r="BG1063" s="202">
        <f>IF(N1063="zákl. přenesená",J1063,0)</f>
        <v>0</v>
      </c>
      <c r="BH1063" s="202">
        <f>IF(N1063="sníž. přenesená",J1063,0)</f>
        <v>0</v>
      </c>
      <c r="BI1063" s="202">
        <f>IF(N1063="nulová",J1063,0)</f>
        <v>0</v>
      </c>
      <c r="BJ1063" s="22" t="s">
        <v>10</v>
      </c>
      <c r="BK1063" s="202">
        <f>ROUND(I1063*H1063,0)</f>
        <v>0</v>
      </c>
      <c r="BL1063" s="22" t="s">
        <v>164</v>
      </c>
      <c r="BM1063" s="22" t="s">
        <v>2675</v>
      </c>
    </row>
    <row r="1064" spans="2:65" s="11" customFormat="1" ht="13.5">
      <c r="B1064" s="203"/>
      <c r="C1064" s="204"/>
      <c r="D1064" s="215" t="s">
        <v>171</v>
      </c>
      <c r="E1064" s="216" t="s">
        <v>2676</v>
      </c>
      <c r="F1064" s="217" t="s">
        <v>2677</v>
      </c>
      <c r="G1064" s="204"/>
      <c r="H1064" s="218">
        <v>28.06</v>
      </c>
      <c r="I1064" s="209"/>
      <c r="J1064" s="204"/>
      <c r="K1064" s="204"/>
      <c r="L1064" s="210"/>
      <c r="M1064" s="211"/>
      <c r="N1064" s="212"/>
      <c r="O1064" s="212"/>
      <c r="P1064" s="212"/>
      <c r="Q1064" s="212"/>
      <c r="R1064" s="212"/>
      <c r="S1064" s="212"/>
      <c r="T1064" s="213"/>
      <c r="AT1064" s="214" t="s">
        <v>171</v>
      </c>
      <c r="AU1064" s="214" t="s">
        <v>84</v>
      </c>
      <c r="AV1064" s="11" t="s">
        <v>84</v>
      </c>
      <c r="AW1064" s="11" t="s">
        <v>37</v>
      </c>
      <c r="AX1064" s="11" t="s">
        <v>75</v>
      </c>
      <c r="AY1064" s="214" t="s">
        <v>162</v>
      </c>
    </row>
    <row r="1065" spans="2:65" s="11" customFormat="1" ht="13.5">
      <c r="B1065" s="203"/>
      <c r="C1065" s="204"/>
      <c r="D1065" s="205" t="s">
        <v>171</v>
      </c>
      <c r="E1065" s="206" t="s">
        <v>2678</v>
      </c>
      <c r="F1065" s="207" t="s">
        <v>1307</v>
      </c>
      <c r="G1065" s="204"/>
      <c r="H1065" s="208">
        <v>10.36</v>
      </c>
      <c r="I1065" s="209"/>
      <c r="J1065" s="204"/>
      <c r="K1065" s="204"/>
      <c r="L1065" s="210"/>
      <c r="M1065" s="211"/>
      <c r="N1065" s="212"/>
      <c r="O1065" s="212"/>
      <c r="P1065" s="212"/>
      <c r="Q1065" s="212"/>
      <c r="R1065" s="212"/>
      <c r="S1065" s="212"/>
      <c r="T1065" s="213"/>
      <c r="AT1065" s="214" t="s">
        <v>171</v>
      </c>
      <c r="AU1065" s="214" t="s">
        <v>84</v>
      </c>
      <c r="AV1065" s="11" t="s">
        <v>84</v>
      </c>
      <c r="AW1065" s="11" t="s">
        <v>37</v>
      </c>
      <c r="AX1065" s="11" t="s">
        <v>75</v>
      </c>
      <c r="AY1065" s="214" t="s">
        <v>162</v>
      </c>
    </row>
    <row r="1066" spans="2:65" s="1" customFormat="1" ht="22.5" customHeight="1">
      <c r="B1066" s="39"/>
      <c r="C1066" s="191" t="s">
        <v>2679</v>
      </c>
      <c r="D1066" s="191" t="s">
        <v>165</v>
      </c>
      <c r="E1066" s="192" t="s">
        <v>2680</v>
      </c>
      <c r="F1066" s="193" t="s">
        <v>2681</v>
      </c>
      <c r="G1066" s="194" t="s">
        <v>254</v>
      </c>
      <c r="H1066" s="195">
        <v>170.61600000000001</v>
      </c>
      <c r="I1066" s="196"/>
      <c r="J1066" s="197">
        <f>ROUND(I1066*H1066,0)</f>
        <v>0</v>
      </c>
      <c r="K1066" s="193" t="s">
        <v>169</v>
      </c>
      <c r="L1066" s="59"/>
      <c r="M1066" s="198" t="s">
        <v>23</v>
      </c>
      <c r="N1066" s="199" t="s">
        <v>46</v>
      </c>
      <c r="O1066" s="40"/>
      <c r="P1066" s="200">
        <f>O1066*H1066</f>
        <v>0</v>
      </c>
      <c r="Q1066" s="200">
        <v>5.0000000000000001E-4</v>
      </c>
      <c r="R1066" s="200">
        <f>Q1066*H1066</f>
        <v>8.5308000000000009E-2</v>
      </c>
      <c r="S1066" s="200">
        <v>0</v>
      </c>
      <c r="T1066" s="201">
        <f>S1066*H1066</f>
        <v>0</v>
      </c>
      <c r="AR1066" s="22" t="s">
        <v>164</v>
      </c>
      <c r="AT1066" s="22" t="s">
        <v>165</v>
      </c>
      <c r="AU1066" s="22" t="s">
        <v>84</v>
      </c>
      <c r="AY1066" s="22" t="s">
        <v>162</v>
      </c>
      <c r="BE1066" s="202">
        <f>IF(N1066="základní",J1066,0)</f>
        <v>0</v>
      </c>
      <c r="BF1066" s="202">
        <f>IF(N1066="snížená",J1066,0)</f>
        <v>0</v>
      </c>
      <c r="BG1066" s="202">
        <f>IF(N1066="zákl. přenesená",J1066,0)</f>
        <v>0</v>
      </c>
      <c r="BH1066" s="202">
        <f>IF(N1066="sníž. přenesená",J1066,0)</f>
        <v>0</v>
      </c>
      <c r="BI1066" s="202">
        <f>IF(N1066="nulová",J1066,0)</f>
        <v>0</v>
      </c>
      <c r="BJ1066" s="22" t="s">
        <v>10</v>
      </c>
      <c r="BK1066" s="202">
        <f>ROUND(I1066*H1066,0)</f>
        <v>0</v>
      </c>
      <c r="BL1066" s="22" t="s">
        <v>164</v>
      </c>
      <c r="BM1066" s="22" t="s">
        <v>2682</v>
      </c>
    </row>
    <row r="1067" spans="2:65" s="11" customFormat="1" ht="13.5">
      <c r="B1067" s="203"/>
      <c r="C1067" s="204"/>
      <c r="D1067" s="215" t="s">
        <v>171</v>
      </c>
      <c r="E1067" s="216" t="s">
        <v>2683</v>
      </c>
      <c r="F1067" s="217" t="s">
        <v>2667</v>
      </c>
      <c r="G1067" s="204"/>
      <c r="H1067" s="218">
        <v>19.07</v>
      </c>
      <c r="I1067" s="209"/>
      <c r="J1067" s="204"/>
      <c r="K1067" s="204"/>
      <c r="L1067" s="210"/>
      <c r="M1067" s="211"/>
      <c r="N1067" s="212"/>
      <c r="O1067" s="212"/>
      <c r="P1067" s="212"/>
      <c r="Q1067" s="212"/>
      <c r="R1067" s="212"/>
      <c r="S1067" s="212"/>
      <c r="T1067" s="213"/>
      <c r="AT1067" s="214" t="s">
        <v>171</v>
      </c>
      <c r="AU1067" s="214" t="s">
        <v>84</v>
      </c>
      <c r="AV1067" s="11" t="s">
        <v>84</v>
      </c>
      <c r="AW1067" s="11" t="s">
        <v>37</v>
      </c>
      <c r="AX1067" s="11" t="s">
        <v>75</v>
      </c>
      <c r="AY1067" s="214" t="s">
        <v>162</v>
      </c>
    </row>
    <row r="1068" spans="2:65" s="11" customFormat="1" ht="13.5">
      <c r="B1068" s="203"/>
      <c r="C1068" s="204"/>
      <c r="D1068" s="205" t="s">
        <v>171</v>
      </c>
      <c r="E1068" s="206" t="s">
        <v>2684</v>
      </c>
      <c r="F1068" s="207" t="s">
        <v>2685</v>
      </c>
      <c r="G1068" s="204"/>
      <c r="H1068" s="208">
        <v>151.54599999999999</v>
      </c>
      <c r="I1068" s="209"/>
      <c r="J1068" s="204"/>
      <c r="K1068" s="204"/>
      <c r="L1068" s="210"/>
      <c r="M1068" s="211"/>
      <c r="N1068" s="212"/>
      <c r="O1068" s="212"/>
      <c r="P1068" s="212"/>
      <c r="Q1068" s="212"/>
      <c r="R1068" s="212"/>
      <c r="S1068" s="212"/>
      <c r="T1068" s="213"/>
      <c r="AT1068" s="214" t="s">
        <v>171</v>
      </c>
      <c r="AU1068" s="214" t="s">
        <v>84</v>
      </c>
      <c r="AV1068" s="11" t="s">
        <v>84</v>
      </c>
      <c r="AW1068" s="11" t="s">
        <v>37</v>
      </c>
      <c r="AX1068" s="11" t="s">
        <v>75</v>
      </c>
      <c r="AY1068" s="214" t="s">
        <v>162</v>
      </c>
    </row>
    <row r="1069" spans="2:65" s="1" customFormat="1" ht="22.5" customHeight="1">
      <c r="B1069" s="39"/>
      <c r="C1069" s="219" t="s">
        <v>2686</v>
      </c>
      <c r="D1069" s="219" t="s">
        <v>273</v>
      </c>
      <c r="E1069" s="220" t="s">
        <v>2687</v>
      </c>
      <c r="F1069" s="221" t="s">
        <v>2688</v>
      </c>
      <c r="G1069" s="222" t="s">
        <v>254</v>
      </c>
      <c r="H1069" s="223">
        <v>187.667</v>
      </c>
      <c r="I1069" s="224"/>
      <c r="J1069" s="225">
        <f>ROUND(I1069*H1069,0)</f>
        <v>0</v>
      </c>
      <c r="K1069" s="221" t="s">
        <v>169</v>
      </c>
      <c r="L1069" s="226"/>
      <c r="M1069" s="227" t="s">
        <v>23</v>
      </c>
      <c r="N1069" s="228" t="s">
        <v>46</v>
      </c>
      <c r="O1069" s="40"/>
      <c r="P1069" s="200">
        <f>O1069*H1069</f>
        <v>0</v>
      </c>
      <c r="Q1069" s="200">
        <v>1.15E-3</v>
      </c>
      <c r="R1069" s="200">
        <f>Q1069*H1069</f>
        <v>0.21581705000000001</v>
      </c>
      <c r="S1069" s="200">
        <v>0</v>
      </c>
      <c r="T1069" s="201">
        <f>S1069*H1069</f>
        <v>0</v>
      </c>
      <c r="AR1069" s="22" t="s">
        <v>229</v>
      </c>
      <c r="AT1069" s="22" t="s">
        <v>273</v>
      </c>
      <c r="AU1069" s="22" t="s">
        <v>84</v>
      </c>
      <c r="AY1069" s="22" t="s">
        <v>162</v>
      </c>
      <c r="BE1069" s="202">
        <f>IF(N1069="základní",J1069,0)</f>
        <v>0</v>
      </c>
      <c r="BF1069" s="202">
        <f>IF(N1069="snížená",J1069,0)</f>
        <v>0</v>
      </c>
      <c r="BG1069" s="202">
        <f>IF(N1069="zákl. přenesená",J1069,0)</f>
        <v>0</v>
      </c>
      <c r="BH1069" s="202">
        <f>IF(N1069="sníž. přenesená",J1069,0)</f>
        <v>0</v>
      </c>
      <c r="BI1069" s="202">
        <f>IF(N1069="nulová",J1069,0)</f>
        <v>0</v>
      </c>
      <c r="BJ1069" s="22" t="s">
        <v>10</v>
      </c>
      <c r="BK1069" s="202">
        <f>ROUND(I1069*H1069,0)</f>
        <v>0</v>
      </c>
      <c r="BL1069" s="22" t="s">
        <v>164</v>
      </c>
      <c r="BM1069" s="22" t="s">
        <v>2689</v>
      </c>
    </row>
    <row r="1070" spans="2:65" s="11" customFormat="1" ht="13.5">
      <c r="B1070" s="203"/>
      <c r="C1070" s="204"/>
      <c r="D1070" s="205" t="s">
        <v>171</v>
      </c>
      <c r="E1070" s="206" t="s">
        <v>2690</v>
      </c>
      <c r="F1070" s="207" t="s">
        <v>2691</v>
      </c>
      <c r="G1070" s="204"/>
      <c r="H1070" s="208">
        <v>187.667</v>
      </c>
      <c r="I1070" s="209"/>
      <c r="J1070" s="204"/>
      <c r="K1070" s="204"/>
      <c r="L1070" s="210"/>
      <c r="M1070" s="211"/>
      <c r="N1070" s="212"/>
      <c r="O1070" s="212"/>
      <c r="P1070" s="212"/>
      <c r="Q1070" s="212"/>
      <c r="R1070" s="212"/>
      <c r="S1070" s="212"/>
      <c r="T1070" s="213"/>
      <c r="AT1070" s="214" t="s">
        <v>171</v>
      </c>
      <c r="AU1070" s="214" t="s">
        <v>84</v>
      </c>
      <c r="AV1070" s="11" t="s">
        <v>84</v>
      </c>
      <c r="AW1070" s="11" t="s">
        <v>37</v>
      </c>
      <c r="AX1070" s="11" t="s">
        <v>75</v>
      </c>
      <c r="AY1070" s="214" t="s">
        <v>162</v>
      </c>
    </row>
    <row r="1071" spans="2:65" s="1" customFormat="1" ht="22.5" customHeight="1">
      <c r="B1071" s="39"/>
      <c r="C1071" s="191" t="s">
        <v>2692</v>
      </c>
      <c r="D1071" s="191" t="s">
        <v>165</v>
      </c>
      <c r="E1071" s="192" t="s">
        <v>2693</v>
      </c>
      <c r="F1071" s="193" t="s">
        <v>2694</v>
      </c>
      <c r="G1071" s="194" t="s">
        <v>254</v>
      </c>
      <c r="H1071" s="195">
        <v>211.744</v>
      </c>
      <c r="I1071" s="196"/>
      <c r="J1071" s="197">
        <f>ROUND(I1071*H1071,0)</f>
        <v>0</v>
      </c>
      <c r="K1071" s="193" t="s">
        <v>169</v>
      </c>
      <c r="L1071" s="59"/>
      <c r="M1071" s="198" t="s">
        <v>23</v>
      </c>
      <c r="N1071" s="199" t="s">
        <v>46</v>
      </c>
      <c r="O1071" s="40"/>
      <c r="P1071" s="200">
        <f>O1071*H1071</f>
        <v>0</v>
      </c>
      <c r="Q1071" s="200">
        <v>4.0000000000000002E-4</v>
      </c>
      <c r="R1071" s="200">
        <f>Q1071*H1071</f>
        <v>8.4697599999999998E-2</v>
      </c>
      <c r="S1071" s="200">
        <v>0</v>
      </c>
      <c r="T1071" s="201">
        <f>S1071*H1071</f>
        <v>0</v>
      </c>
      <c r="AR1071" s="22" t="s">
        <v>164</v>
      </c>
      <c r="AT1071" s="22" t="s">
        <v>165</v>
      </c>
      <c r="AU1071" s="22" t="s">
        <v>84</v>
      </c>
      <c r="AY1071" s="22" t="s">
        <v>162</v>
      </c>
      <c r="BE1071" s="202">
        <f>IF(N1071="základní",J1071,0)</f>
        <v>0</v>
      </c>
      <c r="BF1071" s="202">
        <f>IF(N1071="snížená",J1071,0)</f>
        <v>0</v>
      </c>
      <c r="BG1071" s="202">
        <f>IF(N1071="zákl. přenesená",J1071,0)</f>
        <v>0</v>
      </c>
      <c r="BH1071" s="202">
        <f>IF(N1071="sníž. přenesená",J1071,0)</f>
        <v>0</v>
      </c>
      <c r="BI1071" s="202">
        <f>IF(N1071="nulová",J1071,0)</f>
        <v>0</v>
      </c>
      <c r="BJ1071" s="22" t="s">
        <v>10</v>
      </c>
      <c r="BK1071" s="202">
        <f>ROUND(I1071*H1071,0)</f>
        <v>0</v>
      </c>
      <c r="BL1071" s="22" t="s">
        <v>164</v>
      </c>
      <c r="BM1071" s="22" t="s">
        <v>2695</v>
      </c>
    </row>
    <row r="1072" spans="2:65" s="11" customFormat="1" ht="13.5">
      <c r="B1072" s="203"/>
      <c r="C1072" s="204"/>
      <c r="D1072" s="205" t="s">
        <v>171</v>
      </c>
      <c r="E1072" s="206" t="s">
        <v>2696</v>
      </c>
      <c r="F1072" s="207" t="s">
        <v>2697</v>
      </c>
      <c r="G1072" s="204"/>
      <c r="H1072" s="208">
        <v>211.744</v>
      </c>
      <c r="I1072" s="209"/>
      <c r="J1072" s="204"/>
      <c r="K1072" s="204"/>
      <c r="L1072" s="210"/>
      <c r="M1072" s="211"/>
      <c r="N1072" s="212"/>
      <c r="O1072" s="212"/>
      <c r="P1072" s="212"/>
      <c r="Q1072" s="212"/>
      <c r="R1072" s="212"/>
      <c r="S1072" s="212"/>
      <c r="T1072" s="213"/>
      <c r="AT1072" s="214" t="s">
        <v>171</v>
      </c>
      <c r="AU1072" s="214" t="s">
        <v>84</v>
      </c>
      <c r="AV1072" s="11" t="s">
        <v>84</v>
      </c>
      <c r="AW1072" s="11" t="s">
        <v>37</v>
      </c>
      <c r="AX1072" s="11" t="s">
        <v>75</v>
      </c>
      <c r="AY1072" s="214" t="s">
        <v>162</v>
      </c>
    </row>
    <row r="1073" spans="2:65" s="1" customFormat="1" ht="22.5" customHeight="1">
      <c r="B1073" s="39"/>
      <c r="C1073" s="219" t="s">
        <v>2698</v>
      </c>
      <c r="D1073" s="219" t="s">
        <v>273</v>
      </c>
      <c r="E1073" s="220" t="s">
        <v>2699</v>
      </c>
      <c r="F1073" s="221" t="s">
        <v>2700</v>
      </c>
      <c r="G1073" s="222" t="s">
        <v>254</v>
      </c>
      <c r="H1073" s="223">
        <v>232.91800000000001</v>
      </c>
      <c r="I1073" s="224"/>
      <c r="J1073" s="225">
        <f>ROUND(I1073*H1073,0)</f>
        <v>0</v>
      </c>
      <c r="K1073" s="221" t="s">
        <v>169</v>
      </c>
      <c r="L1073" s="226"/>
      <c r="M1073" s="227" t="s">
        <v>23</v>
      </c>
      <c r="N1073" s="228" t="s">
        <v>46</v>
      </c>
      <c r="O1073" s="40"/>
      <c r="P1073" s="200">
        <f>O1073*H1073</f>
        <v>0</v>
      </c>
      <c r="Q1073" s="200">
        <v>2.64E-3</v>
      </c>
      <c r="R1073" s="200">
        <f>Q1073*H1073</f>
        <v>0.61490352000000004</v>
      </c>
      <c r="S1073" s="200">
        <v>0</v>
      </c>
      <c r="T1073" s="201">
        <f>S1073*H1073</f>
        <v>0</v>
      </c>
      <c r="AR1073" s="22" t="s">
        <v>229</v>
      </c>
      <c r="AT1073" s="22" t="s">
        <v>273</v>
      </c>
      <c r="AU1073" s="22" t="s">
        <v>84</v>
      </c>
      <c r="AY1073" s="22" t="s">
        <v>162</v>
      </c>
      <c r="BE1073" s="202">
        <f>IF(N1073="základní",J1073,0)</f>
        <v>0</v>
      </c>
      <c r="BF1073" s="202">
        <f>IF(N1073="snížená",J1073,0)</f>
        <v>0</v>
      </c>
      <c r="BG1073" s="202">
        <f>IF(N1073="zákl. přenesená",J1073,0)</f>
        <v>0</v>
      </c>
      <c r="BH1073" s="202">
        <f>IF(N1073="sníž. přenesená",J1073,0)</f>
        <v>0</v>
      </c>
      <c r="BI1073" s="202">
        <f>IF(N1073="nulová",J1073,0)</f>
        <v>0</v>
      </c>
      <c r="BJ1073" s="22" t="s">
        <v>10</v>
      </c>
      <c r="BK1073" s="202">
        <f>ROUND(I1073*H1073,0)</f>
        <v>0</v>
      </c>
      <c r="BL1073" s="22" t="s">
        <v>164</v>
      </c>
      <c r="BM1073" s="22" t="s">
        <v>2701</v>
      </c>
    </row>
    <row r="1074" spans="2:65" s="11" customFormat="1" ht="13.5">
      <c r="B1074" s="203"/>
      <c r="C1074" s="204"/>
      <c r="D1074" s="205" t="s">
        <v>171</v>
      </c>
      <c r="E1074" s="206" t="s">
        <v>2702</v>
      </c>
      <c r="F1074" s="207" t="s">
        <v>2703</v>
      </c>
      <c r="G1074" s="204"/>
      <c r="H1074" s="208">
        <v>232.91800000000001</v>
      </c>
      <c r="I1074" s="209"/>
      <c r="J1074" s="204"/>
      <c r="K1074" s="204"/>
      <c r="L1074" s="210"/>
      <c r="M1074" s="211"/>
      <c r="N1074" s="212"/>
      <c r="O1074" s="212"/>
      <c r="P1074" s="212"/>
      <c r="Q1074" s="212"/>
      <c r="R1074" s="212"/>
      <c r="S1074" s="212"/>
      <c r="T1074" s="213"/>
      <c r="AT1074" s="214" t="s">
        <v>171</v>
      </c>
      <c r="AU1074" s="214" t="s">
        <v>84</v>
      </c>
      <c r="AV1074" s="11" t="s">
        <v>84</v>
      </c>
      <c r="AW1074" s="11" t="s">
        <v>37</v>
      </c>
      <c r="AX1074" s="11" t="s">
        <v>75</v>
      </c>
      <c r="AY1074" s="214" t="s">
        <v>162</v>
      </c>
    </row>
    <row r="1075" spans="2:65" s="1" customFormat="1" ht="22.5" customHeight="1">
      <c r="B1075" s="39"/>
      <c r="C1075" s="191" t="s">
        <v>2704</v>
      </c>
      <c r="D1075" s="191" t="s">
        <v>165</v>
      </c>
      <c r="E1075" s="192" t="s">
        <v>2705</v>
      </c>
      <c r="F1075" s="193" t="s">
        <v>2706</v>
      </c>
      <c r="G1075" s="194" t="s">
        <v>596</v>
      </c>
      <c r="H1075" s="195">
        <v>176.453</v>
      </c>
      <c r="I1075" s="196"/>
      <c r="J1075" s="197">
        <f>ROUND(I1075*H1075,0)</f>
        <v>0</v>
      </c>
      <c r="K1075" s="193" t="s">
        <v>169</v>
      </c>
      <c r="L1075" s="59"/>
      <c r="M1075" s="198" t="s">
        <v>23</v>
      </c>
      <c r="N1075" s="199" t="s">
        <v>46</v>
      </c>
      <c r="O1075" s="40"/>
      <c r="P1075" s="200">
        <f>O1075*H1075</f>
        <v>0</v>
      </c>
      <c r="Q1075" s="200">
        <v>2.0000000000000002E-5</v>
      </c>
      <c r="R1075" s="200">
        <f>Q1075*H1075</f>
        <v>3.5290600000000005E-3</v>
      </c>
      <c r="S1075" s="200">
        <v>0</v>
      </c>
      <c r="T1075" s="201">
        <f>S1075*H1075</f>
        <v>0</v>
      </c>
      <c r="AR1075" s="22" t="s">
        <v>164</v>
      </c>
      <c r="AT1075" s="22" t="s">
        <v>165</v>
      </c>
      <c r="AU1075" s="22" t="s">
        <v>84</v>
      </c>
      <c r="AY1075" s="22" t="s">
        <v>162</v>
      </c>
      <c r="BE1075" s="202">
        <f>IF(N1075="základní",J1075,0)</f>
        <v>0</v>
      </c>
      <c r="BF1075" s="202">
        <f>IF(N1075="snížená",J1075,0)</f>
        <v>0</v>
      </c>
      <c r="BG1075" s="202">
        <f>IF(N1075="zákl. přenesená",J1075,0)</f>
        <v>0</v>
      </c>
      <c r="BH1075" s="202">
        <f>IF(N1075="sníž. přenesená",J1075,0)</f>
        <v>0</v>
      </c>
      <c r="BI1075" s="202">
        <f>IF(N1075="nulová",J1075,0)</f>
        <v>0</v>
      </c>
      <c r="BJ1075" s="22" t="s">
        <v>10</v>
      </c>
      <c r="BK1075" s="202">
        <f>ROUND(I1075*H1075,0)</f>
        <v>0</v>
      </c>
      <c r="BL1075" s="22" t="s">
        <v>164</v>
      </c>
      <c r="BM1075" s="22" t="s">
        <v>2707</v>
      </c>
    </row>
    <row r="1076" spans="2:65" s="11" customFormat="1" ht="13.5">
      <c r="B1076" s="203"/>
      <c r="C1076" s="204"/>
      <c r="D1076" s="205" t="s">
        <v>171</v>
      </c>
      <c r="E1076" s="206" t="s">
        <v>2708</v>
      </c>
      <c r="F1076" s="207" t="s">
        <v>2709</v>
      </c>
      <c r="G1076" s="204"/>
      <c r="H1076" s="208">
        <v>176.453</v>
      </c>
      <c r="I1076" s="209"/>
      <c r="J1076" s="204"/>
      <c r="K1076" s="204"/>
      <c r="L1076" s="210"/>
      <c r="M1076" s="211"/>
      <c r="N1076" s="212"/>
      <c r="O1076" s="212"/>
      <c r="P1076" s="212"/>
      <c r="Q1076" s="212"/>
      <c r="R1076" s="212"/>
      <c r="S1076" s="212"/>
      <c r="T1076" s="213"/>
      <c r="AT1076" s="214" t="s">
        <v>171</v>
      </c>
      <c r="AU1076" s="214" t="s">
        <v>84</v>
      </c>
      <c r="AV1076" s="11" t="s">
        <v>84</v>
      </c>
      <c r="AW1076" s="11" t="s">
        <v>37</v>
      </c>
      <c r="AX1076" s="11" t="s">
        <v>75</v>
      </c>
      <c r="AY1076" s="214" t="s">
        <v>162</v>
      </c>
    </row>
    <row r="1077" spans="2:65" s="1" customFormat="1" ht="22.5" customHeight="1">
      <c r="B1077" s="39"/>
      <c r="C1077" s="191" t="s">
        <v>2710</v>
      </c>
      <c r="D1077" s="191" t="s">
        <v>165</v>
      </c>
      <c r="E1077" s="192" t="s">
        <v>2711</v>
      </c>
      <c r="F1077" s="193" t="s">
        <v>2712</v>
      </c>
      <c r="G1077" s="194" t="s">
        <v>596</v>
      </c>
      <c r="H1077" s="195">
        <v>43.4</v>
      </c>
      <c r="I1077" s="196"/>
      <c r="J1077" s="197">
        <f>ROUND(I1077*H1077,0)</f>
        <v>0</v>
      </c>
      <c r="K1077" s="193" t="s">
        <v>169</v>
      </c>
      <c r="L1077" s="59"/>
      <c r="M1077" s="198" t="s">
        <v>23</v>
      </c>
      <c r="N1077" s="199" t="s">
        <v>46</v>
      </c>
      <c r="O1077" s="40"/>
      <c r="P1077" s="200">
        <f>O1077*H1077</f>
        <v>0</v>
      </c>
      <c r="Q1077" s="200">
        <v>0</v>
      </c>
      <c r="R1077" s="200">
        <f>Q1077*H1077</f>
        <v>0</v>
      </c>
      <c r="S1077" s="200">
        <v>2.9999999999999997E-4</v>
      </c>
      <c r="T1077" s="201">
        <f>S1077*H1077</f>
        <v>1.3019999999999999E-2</v>
      </c>
      <c r="AR1077" s="22" t="s">
        <v>164</v>
      </c>
      <c r="AT1077" s="22" t="s">
        <v>165</v>
      </c>
      <c r="AU1077" s="22" t="s">
        <v>84</v>
      </c>
      <c r="AY1077" s="22" t="s">
        <v>162</v>
      </c>
      <c r="BE1077" s="202">
        <f>IF(N1077="základní",J1077,0)</f>
        <v>0</v>
      </c>
      <c r="BF1077" s="202">
        <f>IF(N1077="snížená",J1077,0)</f>
        <v>0</v>
      </c>
      <c r="BG1077" s="202">
        <f>IF(N1077="zákl. přenesená",J1077,0)</f>
        <v>0</v>
      </c>
      <c r="BH1077" s="202">
        <f>IF(N1077="sníž. přenesená",J1077,0)</f>
        <v>0</v>
      </c>
      <c r="BI1077" s="202">
        <f>IF(N1077="nulová",J1077,0)</f>
        <v>0</v>
      </c>
      <c r="BJ1077" s="22" t="s">
        <v>10</v>
      </c>
      <c r="BK1077" s="202">
        <f>ROUND(I1077*H1077,0)</f>
        <v>0</v>
      </c>
      <c r="BL1077" s="22" t="s">
        <v>164</v>
      </c>
      <c r="BM1077" s="22" t="s">
        <v>2713</v>
      </c>
    </row>
    <row r="1078" spans="2:65" s="11" customFormat="1" ht="13.5">
      <c r="B1078" s="203"/>
      <c r="C1078" s="204"/>
      <c r="D1078" s="215" t="s">
        <v>171</v>
      </c>
      <c r="E1078" s="216" t="s">
        <v>2714</v>
      </c>
      <c r="F1078" s="217" t="s">
        <v>2715</v>
      </c>
      <c r="G1078" s="204"/>
      <c r="H1078" s="218">
        <v>30.5</v>
      </c>
      <c r="I1078" s="209"/>
      <c r="J1078" s="204"/>
      <c r="K1078" s="204"/>
      <c r="L1078" s="210"/>
      <c r="M1078" s="211"/>
      <c r="N1078" s="212"/>
      <c r="O1078" s="212"/>
      <c r="P1078" s="212"/>
      <c r="Q1078" s="212"/>
      <c r="R1078" s="212"/>
      <c r="S1078" s="212"/>
      <c r="T1078" s="213"/>
      <c r="AT1078" s="214" t="s">
        <v>171</v>
      </c>
      <c r="AU1078" s="214" t="s">
        <v>84</v>
      </c>
      <c r="AV1078" s="11" t="s">
        <v>84</v>
      </c>
      <c r="AW1078" s="11" t="s">
        <v>37</v>
      </c>
      <c r="AX1078" s="11" t="s">
        <v>75</v>
      </c>
      <c r="AY1078" s="214" t="s">
        <v>162</v>
      </c>
    </row>
    <row r="1079" spans="2:65" s="11" customFormat="1" ht="13.5">
      <c r="B1079" s="203"/>
      <c r="C1079" s="204"/>
      <c r="D1079" s="205" t="s">
        <v>171</v>
      </c>
      <c r="E1079" s="206" t="s">
        <v>2716</v>
      </c>
      <c r="F1079" s="207" t="s">
        <v>2717</v>
      </c>
      <c r="G1079" s="204"/>
      <c r="H1079" s="208">
        <v>12.9</v>
      </c>
      <c r="I1079" s="209"/>
      <c r="J1079" s="204"/>
      <c r="K1079" s="204"/>
      <c r="L1079" s="210"/>
      <c r="M1079" s="211"/>
      <c r="N1079" s="212"/>
      <c r="O1079" s="212"/>
      <c r="P1079" s="212"/>
      <c r="Q1079" s="212"/>
      <c r="R1079" s="212"/>
      <c r="S1079" s="212"/>
      <c r="T1079" s="213"/>
      <c r="AT1079" s="214" t="s">
        <v>171</v>
      </c>
      <c r="AU1079" s="214" t="s">
        <v>84</v>
      </c>
      <c r="AV1079" s="11" t="s">
        <v>84</v>
      </c>
      <c r="AW1079" s="11" t="s">
        <v>37</v>
      </c>
      <c r="AX1079" s="11" t="s">
        <v>75</v>
      </c>
      <c r="AY1079" s="214" t="s">
        <v>162</v>
      </c>
    </row>
    <row r="1080" spans="2:65" s="1" customFormat="1" ht="22.5" customHeight="1">
      <c r="B1080" s="39"/>
      <c r="C1080" s="191" t="s">
        <v>2718</v>
      </c>
      <c r="D1080" s="191" t="s">
        <v>165</v>
      </c>
      <c r="E1080" s="192" t="s">
        <v>2719</v>
      </c>
      <c r="F1080" s="193" t="s">
        <v>2720</v>
      </c>
      <c r="G1080" s="194" t="s">
        <v>596</v>
      </c>
      <c r="H1080" s="195">
        <v>227.47</v>
      </c>
      <c r="I1080" s="196"/>
      <c r="J1080" s="197">
        <f>ROUND(I1080*H1080,0)</f>
        <v>0</v>
      </c>
      <c r="K1080" s="193" t="s">
        <v>169</v>
      </c>
      <c r="L1080" s="59"/>
      <c r="M1080" s="198" t="s">
        <v>23</v>
      </c>
      <c r="N1080" s="199" t="s">
        <v>46</v>
      </c>
      <c r="O1080" s="40"/>
      <c r="P1080" s="200">
        <f>O1080*H1080</f>
        <v>0</v>
      </c>
      <c r="Q1080" s="200">
        <v>2.0000000000000002E-5</v>
      </c>
      <c r="R1080" s="200">
        <f>Q1080*H1080</f>
        <v>4.5494000000000003E-3</v>
      </c>
      <c r="S1080" s="200">
        <v>0</v>
      </c>
      <c r="T1080" s="201">
        <f>S1080*H1080</f>
        <v>0</v>
      </c>
      <c r="AR1080" s="22" t="s">
        <v>164</v>
      </c>
      <c r="AT1080" s="22" t="s">
        <v>165</v>
      </c>
      <c r="AU1080" s="22" t="s">
        <v>84</v>
      </c>
      <c r="AY1080" s="22" t="s">
        <v>162</v>
      </c>
      <c r="BE1080" s="202">
        <f>IF(N1080="základní",J1080,0)</f>
        <v>0</v>
      </c>
      <c r="BF1080" s="202">
        <f>IF(N1080="snížená",J1080,0)</f>
        <v>0</v>
      </c>
      <c r="BG1080" s="202">
        <f>IF(N1080="zákl. přenesená",J1080,0)</f>
        <v>0</v>
      </c>
      <c r="BH1080" s="202">
        <f>IF(N1080="sníž. přenesená",J1080,0)</f>
        <v>0</v>
      </c>
      <c r="BI1080" s="202">
        <f>IF(N1080="nulová",J1080,0)</f>
        <v>0</v>
      </c>
      <c r="BJ1080" s="22" t="s">
        <v>10</v>
      </c>
      <c r="BK1080" s="202">
        <f>ROUND(I1080*H1080,0)</f>
        <v>0</v>
      </c>
      <c r="BL1080" s="22" t="s">
        <v>164</v>
      </c>
      <c r="BM1080" s="22" t="s">
        <v>2721</v>
      </c>
    </row>
    <row r="1081" spans="2:65" s="11" customFormat="1" ht="13.5">
      <c r="B1081" s="203"/>
      <c r="C1081" s="204"/>
      <c r="D1081" s="215" t="s">
        <v>171</v>
      </c>
      <c r="E1081" s="216" t="s">
        <v>2722</v>
      </c>
      <c r="F1081" s="217" t="s">
        <v>2723</v>
      </c>
      <c r="G1081" s="204"/>
      <c r="H1081" s="218">
        <v>18.329999999999998</v>
      </c>
      <c r="I1081" s="209"/>
      <c r="J1081" s="204"/>
      <c r="K1081" s="204"/>
      <c r="L1081" s="210"/>
      <c r="M1081" s="211"/>
      <c r="N1081" s="212"/>
      <c r="O1081" s="212"/>
      <c r="P1081" s="212"/>
      <c r="Q1081" s="212"/>
      <c r="R1081" s="212"/>
      <c r="S1081" s="212"/>
      <c r="T1081" s="213"/>
      <c r="AT1081" s="214" t="s">
        <v>171</v>
      </c>
      <c r="AU1081" s="214" t="s">
        <v>84</v>
      </c>
      <c r="AV1081" s="11" t="s">
        <v>84</v>
      </c>
      <c r="AW1081" s="11" t="s">
        <v>37</v>
      </c>
      <c r="AX1081" s="11" t="s">
        <v>75</v>
      </c>
      <c r="AY1081" s="214" t="s">
        <v>162</v>
      </c>
    </row>
    <row r="1082" spans="2:65" s="11" customFormat="1" ht="13.5">
      <c r="B1082" s="203"/>
      <c r="C1082" s="204"/>
      <c r="D1082" s="215" t="s">
        <v>171</v>
      </c>
      <c r="E1082" s="216" t="s">
        <v>2724</v>
      </c>
      <c r="F1082" s="217" t="s">
        <v>2725</v>
      </c>
      <c r="G1082" s="204"/>
      <c r="H1082" s="218">
        <v>16.95</v>
      </c>
      <c r="I1082" s="209"/>
      <c r="J1082" s="204"/>
      <c r="K1082" s="204"/>
      <c r="L1082" s="210"/>
      <c r="M1082" s="211"/>
      <c r="N1082" s="212"/>
      <c r="O1082" s="212"/>
      <c r="P1082" s="212"/>
      <c r="Q1082" s="212"/>
      <c r="R1082" s="212"/>
      <c r="S1082" s="212"/>
      <c r="T1082" s="213"/>
      <c r="AT1082" s="214" t="s">
        <v>171</v>
      </c>
      <c r="AU1082" s="214" t="s">
        <v>84</v>
      </c>
      <c r="AV1082" s="11" t="s">
        <v>84</v>
      </c>
      <c r="AW1082" s="11" t="s">
        <v>37</v>
      </c>
      <c r="AX1082" s="11" t="s">
        <v>75</v>
      </c>
      <c r="AY1082" s="214" t="s">
        <v>162</v>
      </c>
    </row>
    <row r="1083" spans="2:65" s="11" customFormat="1" ht="13.5">
      <c r="B1083" s="203"/>
      <c r="C1083" s="204"/>
      <c r="D1083" s="215" t="s">
        <v>171</v>
      </c>
      <c r="E1083" s="216" t="s">
        <v>2726</v>
      </c>
      <c r="F1083" s="217" t="s">
        <v>2727</v>
      </c>
      <c r="G1083" s="204"/>
      <c r="H1083" s="218">
        <v>19.375</v>
      </c>
      <c r="I1083" s="209"/>
      <c r="J1083" s="204"/>
      <c r="K1083" s="204"/>
      <c r="L1083" s="210"/>
      <c r="M1083" s="211"/>
      <c r="N1083" s="212"/>
      <c r="O1083" s="212"/>
      <c r="P1083" s="212"/>
      <c r="Q1083" s="212"/>
      <c r="R1083" s="212"/>
      <c r="S1083" s="212"/>
      <c r="T1083" s="213"/>
      <c r="AT1083" s="214" t="s">
        <v>171</v>
      </c>
      <c r="AU1083" s="214" t="s">
        <v>84</v>
      </c>
      <c r="AV1083" s="11" t="s">
        <v>84</v>
      </c>
      <c r="AW1083" s="11" t="s">
        <v>37</v>
      </c>
      <c r="AX1083" s="11" t="s">
        <v>75</v>
      </c>
      <c r="AY1083" s="214" t="s">
        <v>162</v>
      </c>
    </row>
    <row r="1084" spans="2:65" s="11" customFormat="1" ht="13.5">
      <c r="B1084" s="203"/>
      <c r="C1084" s="204"/>
      <c r="D1084" s="215" t="s">
        <v>171</v>
      </c>
      <c r="E1084" s="216" t="s">
        <v>2728</v>
      </c>
      <c r="F1084" s="217" t="s">
        <v>2729</v>
      </c>
      <c r="G1084" s="204"/>
      <c r="H1084" s="218">
        <v>12.65</v>
      </c>
      <c r="I1084" s="209"/>
      <c r="J1084" s="204"/>
      <c r="K1084" s="204"/>
      <c r="L1084" s="210"/>
      <c r="M1084" s="211"/>
      <c r="N1084" s="212"/>
      <c r="O1084" s="212"/>
      <c r="P1084" s="212"/>
      <c r="Q1084" s="212"/>
      <c r="R1084" s="212"/>
      <c r="S1084" s="212"/>
      <c r="T1084" s="213"/>
      <c r="AT1084" s="214" t="s">
        <v>171</v>
      </c>
      <c r="AU1084" s="214" t="s">
        <v>84</v>
      </c>
      <c r="AV1084" s="11" t="s">
        <v>84</v>
      </c>
      <c r="AW1084" s="11" t="s">
        <v>37</v>
      </c>
      <c r="AX1084" s="11" t="s">
        <v>75</v>
      </c>
      <c r="AY1084" s="214" t="s">
        <v>162</v>
      </c>
    </row>
    <row r="1085" spans="2:65" s="11" customFormat="1" ht="13.5">
      <c r="B1085" s="203"/>
      <c r="C1085" s="204"/>
      <c r="D1085" s="215" t="s">
        <v>171</v>
      </c>
      <c r="E1085" s="216" t="s">
        <v>2730</v>
      </c>
      <c r="F1085" s="217" t="s">
        <v>2731</v>
      </c>
      <c r="G1085" s="204"/>
      <c r="H1085" s="218">
        <v>27.98</v>
      </c>
      <c r="I1085" s="209"/>
      <c r="J1085" s="204"/>
      <c r="K1085" s="204"/>
      <c r="L1085" s="210"/>
      <c r="M1085" s="211"/>
      <c r="N1085" s="212"/>
      <c r="O1085" s="212"/>
      <c r="P1085" s="212"/>
      <c r="Q1085" s="212"/>
      <c r="R1085" s="212"/>
      <c r="S1085" s="212"/>
      <c r="T1085" s="213"/>
      <c r="AT1085" s="214" t="s">
        <v>171</v>
      </c>
      <c r="AU1085" s="214" t="s">
        <v>84</v>
      </c>
      <c r="AV1085" s="11" t="s">
        <v>84</v>
      </c>
      <c r="AW1085" s="11" t="s">
        <v>37</v>
      </c>
      <c r="AX1085" s="11" t="s">
        <v>75</v>
      </c>
      <c r="AY1085" s="214" t="s">
        <v>162</v>
      </c>
    </row>
    <row r="1086" spans="2:65" s="11" customFormat="1" ht="13.5">
      <c r="B1086" s="203"/>
      <c r="C1086" s="204"/>
      <c r="D1086" s="215" t="s">
        <v>171</v>
      </c>
      <c r="E1086" s="216" t="s">
        <v>2732</v>
      </c>
      <c r="F1086" s="217" t="s">
        <v>2733</v>
      </c>
      <c r="G1086" s="204"/>
      <c r="H1086" s="218">
        <v>25.625</v>
      </c>
      <c r="I1086" s="209"/>
      <c r="J1086" s="204"/>
      <c r="K1086" s="204"/>
      <c r="L1086" s="210"/>
      <c r="M1086" s="211"/>
      <c r="N1086" s="212"/>
      <c r="O1086" s="212"/>
      <c r="P1086" s="212"/>
      <c r="Q1086" s="212"/>
      <c r="R1086" s="212"/>
      <c r="S1086" s="212"/>
      <c r="T1086" s="213"/>
      <c r="AT1086" s="214" t="s">
        <v>171</v>
      </c>
      <c r="AU1086" s="214" t="s">
        <v>84</v>
      </c>
      <c r="AV1086" s="11" t="s">
        <v>84</v>
      </c>
      <c r="AW1086" s="11" t="s">
        <v>37</v>
      </c>
      <c r="AX1086" s="11" t="s">
        <v>75</v>
      </c>
      <c r="AY1086" s="214" t="s">
        <v>162</v>
      </c>
    </row>
    <row r="1087" spans="2:65" s="11" customFormat="1" ht="13.5">
      <c r="B1087" s="203"/>
      <c r="C1087" s="204"/>
      <c r="D1087" s="215" t="s">
        <v>171</v>
      </c>
      <c r="E1087" s="216" t="s">
        <v>2734</v>
      </c>
      <c r="F1087" s="217" t="s">
        <v>2735</v>
      </c>
      <c r="G1087" s="204"/>
      <c r="H1087" s="218">
        <v>20.6</v>
      </c>
      <c r="I1087" s="209"/>
      <c r="J1087" s="204"/>
      <c r="K1087" s="204"/>
      <c r="L1087" s="210"/>
      <c r="M1087" s="211"/>
      <c r="N1087" s="212"/>
      <c r="O1087" s="212"/>
      <c r="P1087" s="212"/>
      <c r="Q1087" s="212"/>
      <c r="R1087" s="212"/>
      <c r="S1087" s="212"/>
      <c r="T1087" s="213"/>
      <c r="AT1087" s="214" t="s">
        <v>171</v>
      </c>
      <c r="AU1087" s="214" t="s">
        <v>84</v>
      </c>
      <c r="AV1087" s="11" t="s">
        <v>84</v>
      </c>
      <c r="AW1087" s="11" t="s">
        <v>37</v>
      </c>
      <c r="AX1087" s="11" t="s">
        <v>75</v>
      </c>
      <c r="AY1087" s="214" t="s">
        <v>162</v>
      </c>
    </row>
    <row r="1088" spans="2:65" s="11" customFormat="1" ht="13.5">
      <c r="B1088" s="203"/>
      <c r="C1088" s="204"/>
      <c r="D1088" s="215" t="s">
        <v>171</v>
      </c>
      <c r="E1088" s="216" t="s">
        <v>2736</v>
      </c>
      <c r="F1088" s="217" t="s">
        <v>2737</v>
      </c>
      <c r="G1088" s="204"/>
      <c r="H1088" s="218">
        <v>31.125</v>
      </c>
      <c r="I1088" s="209"/>
      <c r="J1088" s="204"/>
      <c r="K1088" s="204"/>
      <c r="L1088" s="210"/>
      <c r="M1088" s="211"/>
      <c r="N1088" s="212"/>
      <c r="O1088" s="212"/>
      <c r="P1088" s="212"/>
      <c r="Q1088" s="212"/>
      <c r="R1088" s="212"/>
      <c r="S1088" s="212"/>
      <c r="T1088" s="213"/>
      <c r="AT1088" s="214" t="s">
        <v>171</v>
      </c>
      <c r="AU1088" s="214" t="s">
        <v>84</v>
      </c>
      <c r="AV1088" s="11" t="s">
        <v>84</v>
      </c>
      <c r="AW1088" s="11" t="s">
        <v>37</v>
      </c>
      <c r="AX1088" s="11" t="s">
        <v>75</v>
      </c>
      <c r="AY1088" s="214" t="s">
        <v>162</v>
      </c>
    </row>
    <row r="1089" spans="2:65" s="11" customFormat="1" ht="13.5">
      <c r="B1089" s="203"/>
      <c r="C1089" s="204"/>
      <c r="D1089" s="215" t="s">
        <v>171</v>
      </c>
      <c r="E1089" s="216" t="s">
        <v>2738</v>
      </c>
      <c r="F1089" s="217" t="s">
        <v>2739</v>
      </c>
      <c r="G1089" s="204"/>
      <c r="H1089" s="218">
        <v>12.69</v>
      </c>
      <c r="I1089" s="209"/>
      <c r="J1089" s="204"/>
      <c r="K1089" s="204"/>
      <c r="L1089" s="210"/>
      <c r="M1089" s="211"/>
      <c r="N1089" s="212"/>
      <c r="O1089" s="212"/>
      <c r="P1089" s="212"/>
      <c r="Q1089" s="212"/>
      <c r="R1089" s="212"/>
      <c r="S1089" s="212"/>
      <c r="T1089" s="213"/>
      <c r="AT1089" s="214" t="s">
        <v>171</v>
      </c>
      <c r="AU1089" s="214" t="s">
        <v>84</v>
      </c>
      <c r="AV1089" s="11" t="s">
        <v>84</v>
      </c>
      <c r="AW1089" s="11" t="s">
        <v>37</v>
      </c>
      <c r="AX1089" s="11" t="s">
        <v>75</v>
      </c>
      <c r="AY1089" s="214" t="s">
        <v>162</v>
      </c>
    </row>
    <row r="1090" spans="2:65" s="11" customFormat="1" ht="13.5">
      <c r="B1090" s="203"/>
      <c r="C1090" s="204"/>
      <c r="D1090" s="215" t="s">
        <v>171</v>
      </c>
      <c r="E1090" s="216" t="s">
        <v>2740</v>
      </c>
      <c r="F1090" s="217" t="s">
        <v>2741</v>
      </c>
      <c r="G1090" s="204"/>
      <c r="H1090" s="218">
        <v>23.145</v>
      </c>
      <c r="I1090" s="209"/>
      <c r="J1090" s="204"/>
      <c r="K1090" s="204"/>
      <c r="L1090" s="210"/>
      <c r="M1090" s="211"/>
      <c r="N1090" s="212"/>
      <c r="O1090" s="212"/>
      <c r="P1090" s="212"/>
      <c r="Q1090" s="212"/>
      <c r="R1090" s="212"/>
      <c r="S1090" s="212"/>
      <c r="T1090" s="213"/>
      <c r="AT1090" s="214" t="s">
        <v>171</v>
      </c>
      <c r="AU1090" s="214" t="s">
        <v>84</v>
      </c>
      <c r="AV1090" s="11" t="s">
        <v>84</v>
      </c>
      <c r="AW1090" s="11" t="s">
        <v>37</v>
      </c>
      <c r="AX1090" s="11" t="s">
        <v>75</v>
      </c>
      <c r="AY1090" s="214" t="s">
        <v>162</v>
      </c>
    </row>
    <row r="1091" spans="2:65" s="11" customFormat="1" ht="13.5">
      <c r="B1091" s="203"/>
      <c r="C1091" s="204"/>
      <c r="D1091" s="205" t="s">
        <v>171</v>
      </c>
      <c r="E1091" s="206" t="s">
        <v>2742</v>
      </c>
      <c r="F1091" s="207" t="s">
        <v>2743</v>
      </c>
      <c r="G1091" s="204"/>
      <c r="H1091" s="208">
        <v>19</v>
      </c>
      <c r="I1091" s="209"/>
      <c r="J1091" s="204"/>
      <c r="K1091" s="204"/>
      <c r="L1091" s="210"/>
      <c r="M1091" s="211"/>
      <c r="N1091" s="212"/>
      <c r="O1091" s="212"/>
      <c r="P1091" s="212"/>
      <c r="Q1091" s="212"/>
      <c r="R1091" s="212"/>
      <c r="S1091" s="212"/>
      <c r="T1091" s="213"/>
      <c r="AT1091" s="214" t="s">
        <v>171</v>
      </c>
      <c r="AU1091" s="214" t="s">
        <v>84</v>
      </c>
      <c r="AV1091" s="11" t="s">
        <v>84</v>
      </c>
      <c r="AW1091" s="11" t="s">
        <v>37</v>
      </c>
      <c r="AX1091" s="11" t="s">
        <v>75</v>
      </c>
      <c r="AY1091" s="214" t="s">
        <v>162</v>
      </c>
    </row>
    <row r="1092" spans="2:65" s="1" customFormat="1" ht="22.5" customHeight="1">
      <c r="B1092" s="39"/>
      <c r="C1092" s="219" t="s">
        <v>2744</v>
      </c>
      <c r="D1092" s="219" t="s">
        <v>273</v>
      </c>
      <c r="E1092" s="220" t="s">
        <v>2745</v>
      </c>
      <c r="F1092" s="221" t="s">
        <v>2746</v>
      </c>
      <c r="G1092" s="222" t="s">
        <v>596</v>
      </c>
      <c r="H1092" s="223">
        <v>133.001</v>
      </c>
      <c r="I1092" s="224"/>
      <c r="J1092" s="225">
        <f>ROUND(I1092*H1092,0)</f>
        <v>0</v>
      </c>
      <c r="K1092" s="221" t="s">
        <v>169</v>
      </c>
      <c r="L1092" s="226"/>
      <c r="M1092" s="227" t="s">
        <v>23</v>
      </c>
      <c r="N1092" s="228" t="s">
        <v>46</v>
      </c>
      <c r="O1092" s="40"/>
      <c r="P1092" s="200">
        <f>O1092*H1092</f>
        <v>0</v>
      </c>
      <c r="Q1092" s="200">
        <v>2.9999999999999997E-4</v>
      </c>
      <c r="R1092" s="200">
        <f>Q1092*H1092</f>
        <v>3.99003E-2</v>
      </c>
      <c r="S1092" s="200">
        <v>0</v>
      </c>
      <c r="T1092" s="201">
        <f>S1092*H1092</f>
        <v>0</v>
      </c>
      <c r="AR1092" s="22" t="s">
        <v>229</v>
      </c>
      <c r="AT1092" s="22" t="s">
        <v>273</v>
      </c>
      <c r="AU1092" s="22" t="s">
        <v>84</v>
      </c>
      <c r="AY1092" s="22" t="s">
        <v>162</v>
      </c>
      <c r="BE1092" s="202">
        <f>IF(N1092="základní",J1092,0)</f>
        <v>0</v>
      </c>
      <c r="BF1092" s="202">
        <f>IF(N1092="snížená",J1092,0)</f>
        <v>0</v>
      </c>
      <c r="BG1092" s="202">
        <f>IF(N1092="zákl. přenesená",J1092,0)</f>
        <v>0</v>
      </c>
      <c r="BH1092" s="202">
        <f>IF(N1092="sníž. přenesená",J1092,0)</f>
        <v>0</v>
      </c>
      <c r="BI1092" s="202">
        <f>IF(N1092="nulová",J1092,0)</f>
        <v>0</v>
      </c>
      <c r="BJ1092" s="22" t="s">
        <v>10</v>
      </c>
      <c r="BK1092" s="202">
        <f>ROUND(I1092*H1092,0)</f>
        <v>0</v>
      </c>
      <c r="BL1092" s="22" t="s">
        <v>164</v>
      </c>
      <c r="BM1092" s="22" t="s">
        <v>2747</v>
      </c>
    </row>
    <row r="1093" spans="2:65" s="11" customFormat="1" ht="13.5">
      <c r="B1093" s="203"/>
      <c r="C1093" s="204"/>
      <c r="D1093" s="205" t="s">
        <v>171</v>
      </c>
      <c r="E1093" s="206" t="s">
        <v>2748</v>
      </c>
      <c r="F1093" s="207" t="s">
        <v>2749</v>
      </c>
      <c r="G1093" s="204"/>
      <c r="H1093" s="208">
        <v>133.001</v>
      </c>
      <c r="I1093" s="209"/>
      <c r="J1093" s="204"/>
      <c r="K1093" s="204"/>
      <c r="L1093" s="210"/>
      <c r="M1093" s="211"/>
      <c r="N1093" s="212"/>
      <c r="O1093" s="212"/>
      <c r="P1093" s="212"/>
      <c r="Q1093" s="212"/>
      <c r="R1093" s="212"/>
      <c r="S1093" s="212"/>
      <c r="T1093" s="213"/>
      <c r="AT1093" s="214" t="s">
        <v>171</v>
      </c>
      <c r="AU1093" s="214" t="s">
        <v>84</v>
      </c>
      <c r="AV1093" s="11" t="s">
        <v>84</v>
      </c>
      <c r="AW1093" s="11" t="s">
        <v>37</v>
      </c>
      <c r="AX1093" s="11" t="s">
        <v>75</v>
      </c>
      <c r="AY1093" s="214" t="s">
        <v>162</v>
      </c>
    </row>
    <row r="1094" spans="2:65" s="1" customFormat="1" ht="22.5" customHeight="1">
      <c r="B1094" s="39"/>
      <c r="C1094" s="219" t="s">
        <v>2750</v>
      </c>
      <c r="D1094" s="219" t="s">
        <v>273</v>
      </c>
      <c r="E1094" s="220" t="s">
        <v>2751</v>
      </c>
      <c r="F1094" s="221" t="s">
        <v>2752</v>
      </c>
      <c r="G1094" s="222" t="s">
        <v>596</v>
      </c>
      <c r="H1094" s="223">
        <v>117.21599999999999</v>
      </c>
      <c r="I1094" s="224"/>
      <c r="J1094" s="225">
        <f>ROUND(I1094*H1094,0)</f>
        <v>0</v>
      </c>
      <c r="K1094" s="221" t="s">
        <v>169</v>
      </c>
      <c r="L1094" s="226"/>
      <c r="M1094" s="227" t="s">
        <v>23</v>
      </c>
      <c r="N1094" s="228" t="s">
        <v>46</v>
      </c>
      <c r="O1094" s="40"/>
      <c r="P1094" s="200">
        <f>O1094*H1094</f>
        <v>0</v>
      </c>
      <c r="Q1094" s="200">
        <v>2.0000000000000001E-4</v>
      </c>
      <c r="R1094" s="200">
        <f>Q1094*H1094</f>
        <v>2.3443200000000001E-2</v>
      </c>
      <c r="S1094" s="200">
        <v>0</v>
      </c>
      <c r="T1094" s="201">
        <f>S1094*H1094</f>
        <v>0</v>
      </c>
      <c r="AR1094" s="22" t="s">
        <v>229</v>
      </c>
      <c r="AT1094" s="22" t="s">
        <v>273</v>
      </c>
      <c r="AU1094" s="22" t="s">
        <v>84</v>
      </c>
      <c r="AY1094" s="22" t="s">
        <v>162</v>
      </c>
      <c r="BE1094" s="202">
        <f>IF(N1094="základní",J1094,0)</f>
        <v>0</v>
      </c>
      <c r="BF1094" s="202">
        <f>IF(N1094="snížená",J1094,0)</f>
        <v>0</v>
      </c>
      <c r="BG1094" s="202">
        <f>IF(N1094="zákl. přenesená",J1094,0)</f>
        <v>0</v>
      </c>
      <c r="BH1094" s="202">
        <f>IF(N1094="sníž. přenesená",J1094,0)</f>
        <v>0</v>
      </c>
      <c r="BI1094" s="202">
        <f>IF(N1094="nulová",J1094,0)</f>
        <v>0</v>
      </c>
      <c r="BJ1094" s="22" t="s">
        <v>10</v>
      </c>
      <c r="BK1094" s="202">
        <f>ROUND(I1094*H1094,0)</f>
        <v>0</v>
      </c>
      <c r="BL1094" s="22" t="s">
        <v>164</v>
      </c>
      <c r="BM1094" s="22" t="s">
        <v>2753</v>
      </c>
    </row>
    <row r="1095" spans="2:65" s="11" customFormat="1" ht="13.5">
      <c r="B1095" s="203"/>
      <c r="C1095" s="204"/>
      <c r="D1095" s="205" t="s">
        <v>171</v>
      </c>
      <c r="E1095" s="206" t="s">
        <v>2754</v>
      </c>
      <c r="F1095" s="207" t="s">
        <v>2755</v>
      </c>
      <c r="G1095" s="204"/>
      <c r="H1095" s="208">
        <v>117.21599999999999</v>
      </c>
      <c r="I1095" s="209"/>
      <c r="J1095" s="204"/>
      <c r="K1095" s="204"/>
      <c r="L1095" s="210"/>
      <c r="M1095" s="211"/>
      <c r="N1095" s="212"/>
      <c r="O1095" s="212"/>
      <c r="P1095" s="212"/>
      <c r="Q1095" s="212"/>
      <c r="R1095" s="212"/>
      <c r="S1095" s="212"/>
      <c r="T1095" s="213"/>
      <c r="AT1095" s="214" t="s">
        <v>171</v>
      </c>
      <c r="AU1095" s="214" t="s">
        <v>84</v>
      </c>
      <c r="AV1095" s="11" t="s">
        <v>84</v>
      </c>
      <c r="AW1095" s="11" t="s">
        <v>37</v>
      </c>
      <c r="AX1095" s="11" t="s">
        <v>75</v>
      </c>
      <c r="AY1095" s="214" t="s">
        <v>162</v>
      </c>
    </row>
    <row r="1096" spans="2:65" s="1" customFormat="1" ht="22.5" customHeight="1">
      <c r="B1096" s="39"/>
      <c r="C1096" s="191" t="s">
        <v>2756</v>
      </c>
      <c r="D1096" s="191" t="s">
        <v>165</v>
      </c>
      <c r="E1096" s="192" t="s">
        <v>2757</v>
      </c>
      <c r="F1096" s="193" t="s">
        <v>2758</v>
      </c>
      <c r="G1096" s="194" t="s">
        <v>596</v>
      </c>
      <c r="H1096" s="195">
        <v>12.37</v>
      </c>
      <c r="I1096" s="196"/>
      <c r="J1096" s="197">
        <f>ROUND(I1096*H1096,0)</f>
        <v>0</v>
      </c>
      <c r="K1096" s="193" t="s">
        <v>169</v>
      </c>
      <c r="L1096" s="59"/>
      <c r="M1096" s="198" t="s">
        <v>23</v>
      </c>
      <c r="N1096" s="199" t="s">
        <v>46</v>
      </c>
      <c r="O1096" s="40"/>
      <c r="P1096" s="200">
        <f>O1096*H1096</f>
        <v>0</v>
      </c>
      <c r="Q1096" s="200">
        <v>0</v>
      </c>
      <c r="R1096" s="200">
        <f>Q1096*H1096</f>
        <v>0</v>
      </c>
      <c r="S1096" s="200">
        <v>0</v>
      </c>
      <c r="T1096" s="201">
        <f>S1096*H1096</f>
        <v>0</v>
      </c>
      <c r="AR1096" s="22" t="s">
        <v>164</v>
      </c>
      <c r="AT1096" s="22" t="s">
        <v>165</v>
      </c>
      <c r="AU1096" s="22" t="s">
        <v>84</v>
      </c>
      <c r="AY1096" s="22" t="s">
        <v>162</v>
      </c>
      <c r="BE1096" s="202">
        <f>IF(N1096="základní",J1096,0)</f>
        <v>0</v>
      </c>
      <c r="BF1096" s="202">
        <f>IF(N1096="snížená",J1096,0)</f>
        <v>0</v>
      </c>
      <c r="BG1096" s="202">
        <f>IF(N1096="zákl. přenesená",J1096,0)</f>
        <v>0</v>
      </c>
      <c r="BH1096" s="202">
        <f>IF(N1096="sníž. přenesená",J1096,0)</f>
        <v>0</v>
      </c>
      <c r="BI1096" s="202">
        <f>IF(N1096="nulová",J1096,0)</f>
        <v>0</v>
      </c>
      <c r="BJ1096" s="22" t="s">
        <v>10</v>
      </c>
      <c r="BK1096" s="202">
        <f>ROUND(I1096*H1096,0)</f>
        <v>0</v>
      </c>
      <c r="BL1096" s="22" t="s">
        <v>164</v>
      </c>
      <c r="BM1096" s="22" t="s">
        <v>2759</v>
      </c>
    </row>
    <row r="1097" spans="2:65" s="11" customFormat="1" ht="13.5">
      <c r="B1097" s="203"/>
      <c r="C1097" s="204"/>
      <c r="D1097" s="215" t="s">
        <v>171</v>
      </c>
      <c r="E1097" s="216" t="s">
        <v>2760</v>
      </c>
      <c r="F1097" s="217" t="s">
        <v>2761</v>
      </c>
      <c r="G1097" s="204"/>
      <c r="H1097" s="218">
        <v>3.4</v>
      </c>
      <c r="I1097" s="209"/>
      <c r="J1097" s="204"/>
      <c r="K1097" s="204"/>
      <c r="L1097" s="210"/>
      <c r="M1097" s="211"/>
      <c r="N1097" s="212"/>
      <c r="O1097" s="212"/>
      <c r="P1097" s="212"/>
      <c r="Q1097" s="212"/>
      <c r="R1097" s="212"/>
      <c r="S1097" s="212"/>
      <c r="T1097" s="213"/>
      <c r="AT1097" s="214" t="s">
        <v>171</v>
      </c>
      <c r="AU1097" s="214" t="s">
        <v>84</v>
      </c>
      <c r="AV1097" s="11" t="s">
        <v>84</v>
      </c>
      <c r="AW1097" s="11" t="s">
        <v>37</v>
      </c>
      <c r="AX1097" s="11" t="s">
        <v>75</v>
      </c>
      <c r="AY1097" s="214" t="s">
        <v>162</v>
      </c>
    </row>
    <row r="1098" spans="2:65" s="11" customFormat="1" ht="13.5">
      <c r="B1098" s="203"/>
      <c r="C1098" s="204"/>
      <c r="D1098" s="205" t="s">
        <v>171</v>
      </c>
      <c r="E1098" s="206" t="s">
        <v>2762</v>
      </c>
      <c r="F1098" s="207" t="s">
        <v>2763</v>
      </c>
      <c r="G1098" s="204"/>
      <c r="H1098" s="208">
        <v>8.9700000000000006</v>
      </c>
      <c r="I1098" s="209"/>
      <c r="J1098" s="204"/>
      <c r="K1098" s="204"/>
      <c r="L1098" s="210"/>
      <c r="M1098" s="211"/>
      <c r="N1098" s="212"/>
      <c r="O1098" s="212"/>
      <c r="P1098" s="212"/>
      <c r="Q1098" s="212"/>
      <c r="R1098" s="212"/>
      <c r="S1098" s="212"/>
      <c r="T1098" s="213"/>
      <c r="AT1098" s="214" t="s">
        <v>171</v>
      </c>
      <c r="AU1098" s="214" t="s">
        <v>84</v>
      </c>
      <c r="AV1098" s="11" t="s">
        <v>84</v>
      </c>
      <c r="AW1098" s="11" t="s">
        <v>37</v>
      </c>
      <c r="AX1098" s="11" t="s">
        <v>75</v>
      </c>
      <c r="AY1098" s="214" t="s">
        <v>162</v>
      </c>
    </row>
    <row r="1099" spans="2:65" s="1" customFormat="1" ht="22.5" customHeight="1">
      <c r="B1099" s="39"/>
      <c r="C1099" s="219" t="s">
        <v>2764</v>
      </c>
      <c r="D1099" s="219" t="s">
        <v>273</v>
      </c>
      <c r="E1099" s="220" t="s">
        <v>2765</v>
      </c>
      <c r="F1099" s="221" t="s">
        <v>2766</v>
      </c>
      <c r="G1099" s="222" t="s">
        <v>596</v>
      </c>
      <c r="H1099" s="223">
        <v>13.606999999999999</v>
      </c>
      <c r="I1099" s="224"/>
      <c r="J1099" s="225">
        <f>ROUND(I1099*H1099,0)</f>
        <v>0</v>
      </c>
      <c r="K1099" s="221" t="s">
        <v>169</v>
      </c>
      <c r="L1099" s="226"/>
      <c r="M1099" s="227" t="s">
        <v>23</v>
      </c>
      <c r="N1099" s="228" t="s">
        <v>46</v>
      </c>
      <c r="O1099" s="40"/>
      <c r="P1099" s="200">
        <f>O1099*H1099</f>
        <v>0</v>
      </c>
      <c r="Q1099" s="200">
        <v>6.0000000000000002E-5</v>
      </c>
      <c r="R1099" s="200">
        <f>Q1099*H1099</f>
        <v>8.1641999999999999E-4</v>
      </c>
      <c r="S1099" s="200">
        <v>0</v>
      </c>
      <c r="T1099" s="201">
        <f>S1099*H1099</f>
        <v>0</v>
      </c>
      <c r="AR1099" s="22" t="s">
        <v>229</v>
      </c>
      <c r="AT1099" s="22" t="s">
        <v>273</v>
      </c>
      <c r="AU1099" s="22" t="s">
        <v>84</v>
      </c>
      <c r="AY1099" s="22" t="s">
        <v>162</v>
      </c>
      <c r="BE1099" s="202">
        <f>IF(N1099="základní",J1099,0)</f>
        <v>0</v>
      </c>
      <c r="BF1099" s="202">
        <f>IF(N1099="snížená",J1099,0)</f>
        <v>0</v>
      </c>
      <c r="BG1099" s="202">
        <f>IF(N1099="zákl. přenesená",J1099,0)</f>
        <v>0</v>
      </c>
      <c r="BH1099" s="202">
        <f>IF(N1099="sníž. přenesená",J1099,0)</f>
        <v>0</v>
      </c>
      <c r="BI1099" s="202">
        <f>IF(N1099="nulová",J1099,0)</f>
        <v>0</v>
      </c>
      <c r="BJ1099" s="22" t="s">
        <v>10</v>
      </c>
      <c r="BK1099" s="202">
        <f>ROUND(I1099*H1099,0)</f>
        <v>0</v>
      </c>
      <c r="BL1099" s="22" t="s">
        <v>164</v>
      </c>
      <c r="BM1099" s="22" t="s">
        <v>2767</v>
      </c>
    </row>
    <row r="1100" spans="2:65" s="11" customFormat="1" ht="13.5">
      <c r="B1100" s="203"/>
      <c r="C1100" s="204"/>
      <c r="D1100" s="205" t="s">
        <v>171</v>
      </c>
      <c r="E1100" s="206" t="s">
        <v>2768</v>
      </c>
      <c r="F1100" s="207" t="s">
        <v>2769</v>
      </c>
      <c r="G1100" s="204"/>
      <c r="H1100" s="208">
        <v>13.606999999999999</v>
      </c>
      <c r="I1100" s="209"/>
      <c r="J1100" s="204"/>
      <c r="K1100" s="204"/>
      <c r="L1100" s="210"/>
      <c r="M1100" s="211"/>
      <c r="N1100" s="212"/>
      <c r="O1100" s="212"/>
      <c r="P1100" s="212"/>
      <c r="Q1100" s="212"/>
      <c r="R1100" s="212"/>
      <c r="S1100" s="212"/>
      <c r="T1100" s="213"/>
      <c r="AT1100" s="214" t="s">
        <v>171</v>
      </c>
      <c r="AU1100" s="214" t="s">
        <v>84</v>
      </c>
      <c r="AV1100" s="11" t="s">
        <v>84</v>
      </c>
      <c r="AW1100" s="11" t="s">
        <v>37</v>
      </c>
      <c r="AX1100" s="11" t="s">
        <v>75</v>
      </c>
      <c r="AY1100" s="214" t="s">
        <v>162</v>
      </c>
    </row>
    <row r="1101" spans="2:65" s="1" customFormat="1" ht="22.5" customHeight="1">
      <c r="B1101" s="39"/>
      <c r="C1101" s="191" t="s">
        <v>2770</v>
      </c>
      <c r="D1101" s="191" t="s">
        <v>165</v>
      </c>
      <c r="E1101" s="192" t="s">
        <v>2771</v>
      </c>
      <c r="F1101" s="193" t="s">
        <v>2772</v>
      </c>
      <c r="G1101" s="194" t="s">
        <v>254</v>
      </c>
      <c r="H1101" s="195">
        <v>28.06</v>
      </c>
      <c r="I1101" s="196"/>
      <c r="J1101" s="197">
        <f>ROUND(I1101*H1101,0)</f>
        <v>0</v>
      </c>
      <c r="K1101" s="193" t="s">
        <v>169</v>
      </c>
      <c r="L1101" s="59"/>
      <c r="M1101" s="198" t="s">
        <v>23</v>
      </c>
      <c r="N1101" s="199" t="s">
        <v>46</v>
      </c>
      <c r="O1101" s="40"/>
      <c r="P1101" s="200">
        <f>O1101*H1101</f>
        <v>0</v>
      </c>
      <c r="Q1101" s="200">
        <v>0</v>
      </c>
      <c r="R1101" s="200">
        <f>Q1101*H1101</f>
        <v>0</v>
      </c>
      <c r="S1101" s="200">
        <v>0</v>
      </c>
      <c r="T1101" s="201">
        <f>S1101*H1101</f>
        <v>0</v>
      </c>
      <c r="AR1101" s="22" t="s">
        <v>164</v>
      </c>
      <c r="AT1101" s="22" t="s">
        <v>165</v>
      </c>
      <c r="AU1101" s="22" t="s">
        <v>84</v>
      </c>
      <c r="AY1101" s="22" t="s">
        <v>162</v>
      </c>
      <c r="BE1101" s="202">
        <f>IF(N1101="základní",J1101,0)</f>
        <v>0</v>
      </c>
      <c r="BF1101" s="202">
        <f>IF(N1101="snížená",J1101,0)</f>
        <v>0</v>
      </c>
      <c r="BG1101" s="202">
        <f>IF(N1101="zákl. přenesená",J1101,0)</f>
        <v>0</v>
      </c>
      <c r="BH1101" s="202">
        <f>IF(N1101="sníž. přenesená",J1101,0)</f>
        <v>0</v>
      </c>
      <c r="BI1101" s="202">
        <f>IF(N1101="nulová",J1101,0)</f>
        <v>0</v>
      </c>
      <c r="BJ1101" s="22" t="s">
        <v>10</v>
      </c>
      <c r="BK1101" s="202">
        <f>ROUND(I1101*H1101,0)</f>
        <v>0</v>
      </c>
      <c r="BL1101" s="22" t="s">
        <v>164</v>
      </c>
      <c r="BM1101" s="22" t="s">
        <v>2773</v>
      </c>
    </row>
    <row r="1102" spans="2:65" s="11" customFormat="1" ht="13.5">
      <c r="B1102" s="203"/>
      <c r="C1102" s="204"/>
      <c r="D1102" s="205" t="s">
        <v>171</v>
      </c>
      <c r="E1102" s="206" t="s">
        <v>2774</v>
      </c>
      <c r="F1102" s="207" t="s">
        <v>2677</v>
      </c>
      <c r="G1102" s="204"/>
      <c r="H1102" s="208">
        <v>28.06</v>
      </c>
      <c r="I1102" s="209"/>
      <c r="J1102" s="204"/>
      <c r="K1102" s="204"/>
      <c r="L1102" s="210"/>
      <c r="M1102" s="211"/>
      <c r="N1102" s="212"/>
      <c r="O1102" s="212"/>
      <c r="P1102" s="212"/>
      <c r="Q1102" s="212"/>
      <c r="R1102" s="212"/>
      <c r="S1102" s="212"/>
      <c r="T1102" s="213"/>
      <c r="AT1102" s="214" t="s">
        <v>171</v>
      </c>
      <c r="AU1102" s="214" t="s">
        <v>84</v>
      </c>
      <c r="AV1102" s="11" t="s">
        <v>84</v>
      </c>
      <c r="AW1102" s="11" t="s">
        <v>37</v>
      </c>
      <c r="AX1102" s="11" t="s">
        <v>75</v>
      </c>
      <c r="AY1102" s="214" t="s">
        <v>162</v>
      </c>
    </row>
    <row r="1103" spans="2:65" s="1" customFormat="1" ht="22.5" customHeight="1">
      <c r="B1103" s="39"/>
      <c r="C1103" s="191" t="s">
        <v>2775</v>
      </c>
      <c r="D1103" s="191" t="s">
        <v>165</v>
      </c>
      <c r="E1103" s="192" t="s">
        <v>2776</v>
      </c>
      <c r="F1103" s="193" t="s">
        <v>2777</v>
      </c>
      <c r="G1103" s="194" t="s">
        <v>654</v>
      </c>
      <c r="H1103" s="195">
        <v>2.645</v>
      </c>
      <c r="I1103" s="196"/>
      <c r="J1103" s="197">
        <f>ROUND(I1103*H1103,0)</f>
        <v>0</v>
      </c>
      <c r="K1103" s="193" t="s">
        <v>23</v>
      </c>
      <c r="L1103" s="59"/>
      <c r="M1103" s="198" t="s">
        <v>23</v>
      </c>
      <c r="N1103" s="199" t="s">
        <v>46</v>
      </c>
      <c r="O1103" s="40"/>
      <c r="P1103" s="200">
        <f>O1103*H1103</f>
        <v>0</v>
      </c>
      <c r="Q1103" s="200">
        <v>0</v>
      </c>
      <c r="R1103" s="200">
        <f>Q1103*H1103</f>
        <v>0</v>
      </c>
      <c r="S1103" s="200">
        <v>0</v>
      </c>
      <c r="T1103" s="201">
        <f>S1103*H1103</f>
        <v>0</v>
      </c>
      <c r="AR1103" s="22" t="s">
        <v>164</v>
      </c>
      <c r="AT1103" s="22" t="s">
        <v>165</v>
      </c>
      <c r="AU1103" s="22" t="s">
        <v>84</v>
      </c>
      <c r="AY1103" s="22" t="s">
        <v>162</v>
      </c>
      <c r="BE1103" s="202">
        <f>IF(N1103="základní",J1103,0)</f>
        <v>0</v>
      </c>
      <c r="BF1103" s="202">
        <f>IF(N1103="snížená",J1103,0)</f>
        <v>0</v>
      </c>
      <c r="BG1103" s="202">
        <f>IF(N1103="zákl. přenesená",J1103,0)</f>
        <v>0</v>
      </c>
      <c r="BH1103" s="202">
        <f>IF(N1103="sníž. přenesená",J1103,0)</f>
        <v>0</v>
      </c>
      <c r="BI1103" s="202">
        <f>IF(N1103="nulová",J1103,0)</f>
        <v>0</v>
      </c>
      <c r="BJ1103" s="22" t="s">
        <v>10</v>
      </c>
      <c r="BK1103" s="202">
        <f>ROUND(I1103*H1103,0)</f>
        <v>0</v>
      </c>
      <c r="BL1103" s="22" t="s">
        <v>164</v>
      </c>
      <c r="BM1103" s="22" t="s">
        <v>2778</v>
      </c>
    </row>
    <row r="1104" spans="2:65" s="11" customFormat="1" ht="13.5">
      <c r="B1104" s="203"/>
      <c r="C1104" s="204"/>
      <c r="D1104" s="215" t="s">
        <v>171</v>
      </c>
      <c r="E1104" s="216" t="s">
        <v>2779</v>
      </c>
      <c r="F1104" s="217" t="s">
        <v>2780</v>
      </c>
      <c r="G1104" s="204"/>
      <c r="H1104" s="218">
        <v>2.0150000000000001</v>
      </c>
      <c r="I1104" s="209"/>
      <c r="J1104" s="204"/>
      <c r="K1104" s="204"/>
      <c r="L1104" s="210"/>
      <c r="M1104" s="211"/>
      <c r="N1104" s="212"/>
      <c r="O1104" s="212"/>
      <c r="P1104" s="212"/>
      <c r="Q1104" s="212"/>
      <c r="R1104" s="212"/>
      <c r="S1104" s="212"/>
      <c r="T1104" s="213"/>
      <c r="AT1104" s="214" t="s">
        <v>171</v>
      </c>
      <c r="AU1104" s="214" t="s">
        <v>84</v>
      </c>
      <c r="AV1104" s="11" t="s">
        <v>84</v>
      </c>
      <c r="AW1104" s="11" t="s">
        <v>37</v>
      </c>
      <c r="AX1104" s="11" t="s">
        <v>75</v>
      </c>
      <c r="AY1104" s="214" t="s">
        <v>162</v>
      </c>
    </row>
    <row r="1105" spans="2:65" s="11" customFormat="1" ht="13.5">
      <c r="B1105" s="203"/>
      <c r="C1105" s="204"/>
      <c r="D1105" s="205" t="s">
        <v>171</v>
      </c>
      <c r="E1105" s="206" t="s">
        <v>2781</v>
      </c>
      <c r="F1105" s="207" t="s">
        <v>2782</v>
      </c>
      <c r="G1105" s="204"/>
      <c r="H1105" s="208">
        <v>0.63</v>
      </c>
      <c r="I1105" s="209"/>
      <c r="J1105" s="204"/>
      <c r="K1105" s="204"/>
      <c r="L1105" s="210"/>
      <c r="M1105" s="211"/>
      <c r="N1105" s="212"/>
      <c r="O1105" s="212"/>
      <c r="P1105" s="212"/>
      <c r="Q1105" s="212"/>
      <c r="R1105" s="212"/>
      <c r="S1105" s="212"/>
      <c r="T1105" s="213"/>
      <c r="AT1105" s="214" t="s">
        <v>171</v>
      </c>
      <c r="AU1105" s="214" t="s">
        <v>84</v>
      </c>
      <c r="AV1105" s="11" t="s">
        <v>84</v>
      </c>
      <c r="AW1105" s="11" t="s">
        <v>37</v>
      </c>
      <c r="AX1105" s="11" t="s">
        <v>75</v>
      </c>
      <c r="AY1105" s="214" t="s">
        <v>162</v>
      </c>
    </row>
    <row r="1106" spans="2:65" s="1" customFormat="1" ht="22.5" customHeight="1">
      <c r="B1106" s="39"/>
      <c r="C1106" s="191" t="s">
        <v>2783</v>
      </c>
      <c r="D1106" s="191" t="s">
        <v>165</v>
      </c>
      <c r="E1106" s="192" t="s">
        <v>2784</v>
      </c>
      <c r="F1106" s="193" t="s">
        <v>2785</v>
      </c>
      <c r="G1106" s="194" t="s">
        <v>241</v>
      </c>
      <c r="H1106" s="195">
        <v>2.944</v>
      </c>
      <c r="I1106" s="196"/>
      <c r="J1106" s="197">
        <f>ROUND(I1106*H1106,0)</f>
        <v>0</v>
      </c>
      <c r="K1106" s="193" t="s">
        <v>169</v>
      </c>
      <c r="L1106" s="59"/>
      <c r="M1106" s="198" t="s">
        <v>23</v>
      </c>
      <c r="N1106" s="199" t="s">
        <v>46</v>
      </c>
      <c r="O1106" s="40"/>
      <c r="P1106" s="200">
        <f>O1106*H1106</f>
        <v>0</v>
      </c>
      <c r="Q1106" s="200">
        <v>0</v>
      </c>
      <c r="R1106" s="200">
        <f>Q1106*H1106</f>
        <v>0</v>
      </c>
      <c r="S1106" s="200">
        <v>0</v>
      </c>
      <c r="T1106" s="201">
        <f>S1106*H1106</f>
        <v>0</v>
      </c>
      <c r="AR1106" s="22" t="s">
        <v>164</v>
      </c>
      <c r="AT1106" s="22" t="s">
        <v>165</v>
      </c>
      <c r="AU1106" s="22" t="s">
        <v>84</v>
      </c>
      <c r="AY1106" s="22" t="s">
        <v>162</v>
      </c>
      <c r="BE1106" s="202">
        <f>IF(N1106="základní",J1106,0)</f>
        <v>0</v>
      </c>
      <c r="BF1106" s="202">
        <f>IF(N1106="snížená",J1106,0)</f>
        <v>0</v>
      </c>
      <c r="BG1106" s="202">
        <f>IF(N1106="zákl. přenesená",J1106,0)</f>
        <v>0</v>
      </c>
      <c r="BH1106" s="202">
        <f>IF(N1106="sníž. přenesená",J1106,0)</f>
        <v>0</v>
      </c>
      <c r="BI1106" s="202">
        <f>IF(N1106="nulová",J1106,0)</f>
        <v>0</v>
      </c>
      <c r="BJ1106" s="22" t="s">
        <v>10</v>
      </c>
      <c r="BK1106" s="202">
        <f>ROUND(I1106*H1106,0)</f>
        <v>0</v>
      </c>
      <c r="BL1106" s="22" t="s">
        <v>164</v>
      </c>
      <c r="BM1106" s="22" t="s">
        <v>2786</v>
      </c>
    </row>
    <row r="1107" spans="2:65" s="10" customFormat="1" ht="29.85" customHeight="1">
      <c r="B1107" s="174"/>
      <c r="C1107" s="175"/>
      <c r="D1107" s="188" t="s">
        <v>74</v>
      </c>
      <c r="E1107" s="189" t="s">
        <v>2787</v>
      </c>
      <c r="F1107" s="189" t="s">
        <v>2788</v>
      </c>
      <c r="G1107" s="175"/>
      <c r="H1107" s="175"/>
      <c r="I1107" s="178"/>
      <c r="J1107" s="190">
        <f>BK1107</f>
        <v>0</v>
      </c>
      <c r="K1107" s="175"/>
      <c r="L1107" s="180"/>
      <c r="M1107" s="181"/>
      <c r="N1107" s="182"/>
      <c r="O1107" s="182"/>
      <c r="P1107" s="183">
        <f>SUM(P1108:P1155)</f>
        <v>0</v>
      </c>
      <c r="Q1107" s="182"/>
      <c r="R1107" s="183">
        <f>SUM(R1108:R1155)</f>
        <v>6.9946548499999999</v>
      </c>
      <c r="S1107" s="182"/>
      <c r="T1107" s="184">
        <f>SUM(T1108:T1155)</f>
        <v>0</v>
      </c>
      <c r="AR1107" s="185" t="s">
        <v>164</v>
      </c>
      <c r="AT1107" s="186" t="s">
        <v>74</v>
      </c>
      <c r="AU1107" s="186" t="s">
        <v>10</v>
      </c>
      <c r="AY1107" s="185" t="s">
        <v>162</v>
      </c>
      <c r="BK1107" s="187">
        <f>SUM(BK1108:BK1155)</f>
        <v>0</v>
      </c>
    </row>
    <row r="1108" spans="2:65" s="1" customFormat="1" ht="31.5" customHeight="1">
      <c r="B1108" s="39"/>
      <c r="C1108" s="191" t="s">
        <v>2789</v>
      </c>
      <c r="D1108" s="191" t="s">
        <v>165</v>
      </c>
      <c r="E1108" s="192" t="s">
        <v>2790</v>
      </c>
      <c r="F1108" s="193" t="s">
        <v>2791</v>
      </c>
      <c r="G1108" s="194" t="s">
        <v>254</v>
      </c>
      <c r="H1108" s="195">
        <v>295.48700000000002</v>
      </c>
      <c r="I1108" s="196"/>
      <c r="J1108" s="197">
        <f>ROUND(I1108*H1108,0)</f>
        <v>0</v>
      </c>
      <c r="K1108" s="193" t="s">
        <v>169</v>
      </c>
      <c r="L1108" s="59"/>
      <c r="M1108" s="198" t="s">
        <v>23</v>
      </c>
      <c r="N1108" s="199" t="s">
        <v>46</v>
      </c>
      <c r="O1108" s="40"/>
      <c r="P1108" s="200">
        <f>O1108*H1108</f>
        <v>0</v>
      </c>
      <c r="Q1108" s="200">
        <v>3.0000000000000001E-3</v>
      </c>
      <c r="R1108" s="200">
        <f>Q1108*H1108</f>
        <v>0.88646100000000005</v>
      </c>
      <c r="S1108" s="200">
        <v>0</v>
      </c>
      <c r="T1108" s="201">
        <f>S1108*H1108</f>
        <v>0</v>
      </c>
      <c r="AR1108" s="22" t="s">
        <v>164</v>
      </c>
      <c r="AT1108" s="22" t="s">
        <v>165</v>
      </c>
      <c r="AU1108" s="22" t="s">
        <v>84</v>
      </c>
      <c r="AY1108" s="22" t="s">
        <v>162</v>
      </c>
      <c r="BE1108" s="202">
        <f>IF(N1108="základní",J1108,0)</f>
        <v>0</v>
      </c>
      <c r="BF1108" s="202">
        <f>IF(N1108="snížená",J1108,0)</f>
        <v>0</v>
      </c>
      <c r="BG1108" s="202">
        <f>IF(N1108="zákl. přenesená",J1108,0)</f>
        <v>0</v>
      </c>
      <c r="BH1108" s="202">
        <f>IF(N1108="sníž. přenesená",J1108,0)</f>
        <v>0</v>
      </c>
      <c r="BI1108" s="202">
        <f>IF(N1108="nulová",J1108,0)</f>
        <v>0</v>
      </c>
      <c r="BJ1108" s="22" t="s">
        <v>10</v>
      </c>
      <c r="BK1108" s="202">
        <f>ROUND(I1108*H1108,0)</f>
        <v>0</v>
      </c>
      <c r="BL1108" s="22" t="s">
        <v>164</v>
      </c>
      <c r="BM1108" s="22" t="s">
        <v>2792</v>
      </c>
    </row>
    <row r="1109" spans="2:65" s="11" customFormat="1" ht="13.5">
      <c r="B1109" s="203"/>
      <c r="C1109" s="204"/>
      <c r="D1109" s="215" t="s">
        <v>171</v>
      </c>
      <c r="E1109" s="216" t="s">
        <v>2793</v>
      </c>
      <c r="F1109" s="217" t="s">
        <v>981</v>
      </c>
      <c r="G1109" s="204"/>
      <c r="H1109" s="218">
        <v>24.815999999999999</v>
      </c>
      <c r="I1109" s="209"/>
      <c r="J1109" s="204"/>
      <c r="K1109" s="204"/>
      <c r="L1109" s="210"/>
      <c r="M1109" s="211"/>
      <c r="N1109" s="212"/>
      <c r="O1109" s="212"/>
      <c r="P1109" s="212"/>
      <c r="Q1109" s="212"/>
      <c r="R1109" s="212"/>
      <c r="S1109" s="212"/>
      <c r="T1109" s="213"/>
      <c r="AT1109" s="214" t="s">
        <v>171</v>
      </c>
      <c r="AU1109" s="214" t="s">
        <v>84</v>
      </c>
      <c r="AV1109" s="11" t="s">
        <v>84</v>
      </c>
      <c r="AW1109" s="11" t="s">
        <v>37</v>
      </c>
      <c r="AX1109" s="11" t="s">
        <v>75</v>
      </c>
      <c r="AY1109" s="214" t="s">
        <v>162</v>
      </c>
    </row>
    <row r="1110" spans="2:65" s="11" customFormat="1" ht="13.5">
      <c r="B1110" s="203"/>
      <c r="C1110" s="204"/>
      <c r="D1110" s="215" t="s">
        <v>171</v>
      </c>
      <c r="E1110" s="216" t="s">
        <v>2794</v>
      </c>
      <c r="F1110" s="217" t="s">
        <v>2795</v>
      </c>
      <c r="G1110" s="204"/>
      <c r="H1110" s="218">
        <v>31.367000000000001</v>
      </c>
      <c r="I1110" s="209"/>
      <c r="J1110" s="204"/>
      <c r="K1110" s="204"/>
      <c r="L1110" s="210"/>
      <c r="M1110" s="211"/>
      <c r="N1110" s="212"/>
      <c r="O1110" s="212"/>
      <c r="P1110" s="212"/>
      <c r="Q1110" s="212"/>
      <c r="R1110" s="212"/>
      <c r="S1110" s="212"/>
      <c r="T1110" s="213"/>
      <c r="AT1110" s="214" t="s">
        <v>171</v>
      </c>
      <c r="AU1110" s="214" t="s">
        <v>84</v>
      </c>
      <c r="AV1110" s="11" t="s">
        <v>84</v>
      </c>
      <c r="AW1110" s="11" t="s">
        <v>37</v>
      </c>
      <c r="AX1110" s="11" t="s">
        <v>75</v>
      </c>
      <c r="AY1110" s="214" t="s">
        <v>162</v>
      </c>
    </row>
    <row r="1111" spans="2:65" s="11" customFormat="1" ht="13.5">
      <c r="B1111" s="203"/>
      <c r="C1111" s="204"/>
      <c r="D1111" s="215" t="s">
        <v>171</v>
      </c>
      <c r="E1111" s="216" t="s">
        <v>2796</v>
      </c>
      <c r="F1111" s="217" t="s">
        <v>2797</v>
      </c>
      <c r="G1111" s="204"/>
      <c r="H1111" s="218">
        <v>37.68</v>
      </c>
      <c r="I1111" s="209"/>
      <c r="J1111" s="204"/>
      <c r="K1111" s="204"/>
      <c r="L1111" s="210"/>
      <c r="M1111" s="211"/>
      <c r="N1111" s="212"/>
      <c r="O1111" s="212"/>
      <c r="P1111" s="212"/>
      <c r="Q1111" s="212"/>
      <c r="R1111" s="212"/>
      <c r="S1111" s="212"/>
      <c r="T1111" s="213"/>
      <c r="AT1111" s="214" t="s">
        <v>171</v>
      </c>
      <c r="AU1111" s="214" t="s">
        <v>84</v>
      </c>
      <c r="AV1111" s="11" t="s">
        <v>84</v>
      </c>
      <c r="AW1111" s="11" t="s">
        <v>37</v>
      </c>
      <c r="AX1111" s="11" t="s">
        <v>75</v>
      </c>
      <c r="AY1111" s="214" t="s">
        <v>162</v>
      </c>
    </row>
    <row r="1112" spans="2:65" s="11" customFormat="1" ht="13.5">
      <c r="B1112" s="203"/>
      <c r="C1112" s="204"/>
      <c r="D1112" s="215" t="s">
        <v>171</v>
      </c>
      <c r="E1112" s="216" t="s">
        <v>2798</v>
      </c>
      <c r="F1112" s="217" t="s">
        <v>2799</v>
      </c>
      <c r="G1112" s="204"/>
      <c r="H1112" s="218">
        <v>19.442</v>
      </c>
      <c r="I1112" s="209"/>
      <c r="J1112" s="204"/>
      <c r="K1112" s="204"/>
      <c r="L1112" s="210"/>
      <c r="M1112" s="211"/>
      <c r="N1112" s="212"/>
      <c r="O1112" s="212"/>
      <c r="P1112" s="212"/>
      <c r="Q1112" s="212"/>
      <c r="R1112" s="212"/>
      <c r="S1112" s="212"/>
      <c r="T1112" s="213"/>
      <c r="AT1112" s="214" t="s">
        <v>171</v>
      </c>
      <c r="AU1112" s="214" t="s">
        <v>84</v>
      </c>
      <c r="AV1112" s="11" t="s">
        <v>84</v>
      </c>
      <c r="AW1112" s="11" t="s">
        <v>37</v>
      </c>
      <c r="AX1112" s="11" t="s">
        <v>75</v>
      </c>
      <c r="AY1112" s="214" t="s">
        <v>162</v>
      </c>
    </row>
    <row r="1113" spans="2:65" s="11" customFormat="1" ht="13.5">
      <c r="B1113" s="203"/>
      <c r="C1113" s="204"/>
      <c r="D1113" s="215" t="s">
        <v>171</v>
      </c>
      <c r="E1113" s="216" t="s">
        <v>2800</v>
      </c>
      <c r="F1113" s="217" t="s">
        <v>979</v>
      </c>
      <c r="G1113" s="204"/>
      <c r="H1113" s="218">
        <v>15.778</v>
      </c>
      <c r="I1113" s="209"/>
      <c r="J1113" s="204"/>
      <c r="K1113" s="204"/>
      <c r="L1113" s="210"/>
      <c r="M1113" s="211"/>
      <c r="N1113" s="212"/>
      <c r="O1113" s="212"/>
      <c r="P1113" s="212"/>
      <c r="Q1113" s="212"/>
      <c r="R1113" s="212"/>
      <c r="S1113" s="212"/>
      <c r="T1113" s="213"/>
      <c r="AT1113" s="214" t="s">
        <v>171</v>
      </c>
      <c r="AU1113" s="214" t="s">
        <v>84</v>
      </c>
      <c r="AV1113" s="11" t="s">
        <v>84</v>
      </c>
      <c r="AW1113" s="11" t="s">
        <v>37</v>
      </c>
      <c r="AX1113" s="11" t="s">
        <v>75</v>
      </c>
      <c r="AY1113" s="214" t="s">
        <v>162</v>
      </c>
    </row>
    <row r="1114" spans="2:65" s="11" customFormat="1" ht="27">
      <c r="B1114" s="203"/>
      <c r="C1114" s="204"/>
      <c r="D1114" s="215" t="s">
        <v>171</v>
      </c>
      <c r="E1114" s="216" t="s">
        <v>2801</v>
      </c>
      <c r="F1114" s="217" t="s">
        <v>2802</v>
      </c>
      <c r="G1114" s="204"/>
      <c r="H1114" s="218">
        <v>48.219000000000001</v>
      </c>
      <c r="I1114" s="209"/>
      <c r="J1114" s="204"/>
      <c r="K1114" s="204"/>
      <c r="L1114" s="210"/>
      <c r="M1114" s="211"/>
      <c r="N1114" s="212"/>
      <c r="O1114" s="212"/>
      <c r="P1114" s="212"/>
      <c r="Q1114" s="212"/>
      <c r="R1114" s="212"/>
      <c r="S1114" s="212"/>
      <c r="T1114" s="213"/>
      <c r="AT1114" s="214" t="s">
        <v>171</v>
      </c>
      <c r="AU1114" s="214" t="s">
        <v>84</v>
      </c>
      <c r="AV1114" s="11" t="s">
        <v>84</v>
      </c>
      <c r="AW1114" s="11" t="s">
        <v>37</v>
      </c>
      <c r="AX1114" s="11" t="s">
        <v>75</v>
      </c>
      <c r="AY1114" s="214" t="s">
        <v>162</v>
      </c>
    </row>
    <row r="1115" spans="2:65" s="11" customFormat="1" ht="27">
      <c r="B1115" s="203"/>
      <c r="C1115" s="204"/>
      <c r="D1115" s="215" t="s">
        <v>171</v>
      </c>
      <c r="E1115" s="216" t="s">
        <v>2803</v>
      </c>
      <c r="F1115" s="217" t="s">
        <v>2804</v>
      </c>
      <c r="G1115" s="204"/>
      <c r="H1115" s="218">
        <v>46.993000000000002</v>
      </c>
      <c r="I1115" s="209"/>
      <c r="J1115" s="204"/>
      <c r="K1115" s="204"/>
      <c r="L1115" s="210"/>
      <c r="M1115" s="211"/>
      <c r="N1115" s="212"/>
      <c r="O1115" s="212"/>
      <c r="P1115" s="212"/>
      <c r="Q1115" s="212"/>
      <c r="R1115" s="212"/>
      <c r="S1115" s="212"/>
      <c r="T1115" s="213"/>
      <c r="AT1115" s="214" t="s">
        <v>171</v>
      </c>
      <c r="AU1115" s="214" t="s">
        <v>84</v>
      </c>
      <c r="AV1115" s="11" t="s">
        <v>84</v>
      </c>
      <c r="AW1115" s="11" t="s">
        <v>37</v>
      </c>
      <c r="AX1115" s="11" t="s">
        <v>75</v>
      </c>
      <c r="AY1115" s="214" t="s">
        <v>162</v>
      </c>
    </row>
    <row r="1116" spans="2:65" s="11" customFormat="1" ht="13.5">
      <c r="B1116" s="203"/>
      <c r="C1116" s="204"/>
      <c r="D1116" s="215" t="s">
        <v>171</v>
      </c>
      <c r="E1116" s="216" t="s">
        <v>2805</v>
      </c>
      <c r="F1116" s="217" t="s">
        <v>2806</v>
      </c>
      <c r="G1116" s="204"/>
      <c r="H1116" s="218">
        <v>2.6850000000000001</v>
      </c>
      <c r="I1116" s="209"/>
      <c r="J1116" s="204"/>
      <c r="K1116" s="204"/>
      <c r="L1116" s="210"/>
      <c r="M1116" s="211"/>
      <c r="N1116" s="212"/>
      <c r="O1116" s="212"/>
      <c r="P1116" s="212"/>
      <c r="Q1116" s="212"/>
      <c r="R1116" s="212"/>
      <c r="S1116" s="212"/>
      <c r="T1116" s="213"/>
      <c r="AT1116" s="214" t="s">
        <v>171</v>
      </c>
      <c r="AU1116" s="214" t="s">
        <v>84</v>
      </c>
      <c r="AV1116" s="11" t="s">
        <v>84</v>
      </c>
      <c r="AW1116" s="11" t="s">
        <v>37</v>
      </c>
      <c r="AX1116" s="11" t="s">
        <v>75</v>
      </c>
      <c r="AY1116" s="214" t="s">
        <v>162</v>
      </c>
    </row>
    <row r="1117" spans="2:65" s="11" customFormat="1" ht="13.5">
      <c r="B1117" s="203"/>
      <c r="C1117" s="204"/>
      <c r="D1117" s="215" t="s">
        <v>171</v>
      </c>
      <c r="E1117" s="216" t="s">
        <v>2807</v>
      </c>
      <c r="F1117" s="217" t="s">
        <v>2808</v>
      </c>
      <c r="G1117" s="204"/>
      <c r="H1117" s="218">
        <v>16.309999999999999</v>
      </c>
      <c r="I1117" s="209"/>
      <c r="J1117" s="204"/>
      <c r="K1117" s="204"/>
      <c r="L1117" s="210"/>
      <c r="M1117" s="211"/>
      <c r="N1117" s="212"/>
      <c r="O1117" s="212"/>
      <c r="P1117" s="212"/>
      <c r="Q1117" s="212"/>
      <c r="R1117" s="212"/>
      <c r="S1117" s="212"/>
      <c r="T1117" s="213"/>
      <c r="AT1117" s="214" t="s">
        <v>171</v>
      </c>
      <c r="AU1117" s="214" t="s">
        <v>84</v>
      </c>
      <c r="AV1117" s="11" t="s">
        <v>84</v>
      </c>
      <c r="AW1117" s="11" t="s">
        <v>37</v>
      </c>
      <c r="AX1117" s="11" t="s">
        <v>75</v>
      </c>
      <c r="AY1117" s="214" t="s">
        <v>162</v>
      </c>
    </row>
    <row r="1118" spans="2:65" s="11" customFormat="1" ht="27">
      <c r="B1118" s="203"/>
      <c r="C1118" s="204"/>
      <c r="D1118" s="215" t="s">
        <v>171</v>
      </c>
      <c r="E1118" s="216" t="s">
        <v>2809</v>
      </c>
      <c r="F1118" s="217" t="s">
        <v>987</v>
      </c>
      <c r="G1118" s="204"/>
      <c r="H1118" s="218">
        <v>51.356999999999999</v>
      </c>
      <c r="I1118" s="209"/>
      <c r="J1118" s="204"/>
      <c r="K1118" s="204"/>
      <c r="L1118" s="210"/>
      <c r="M1118" s="211"/>
      <c r="N1118" s="212"/>
      <c r="O1118" s="212"/>
      <c r="P1118" s="212"/>
      <c r="Q1118" s="212"/>
      <c r="R1118" s="212"/>
      <c r="S1118" s="212"/>
      <c r="T1118" s="213"/>
      <c r="AT1118" s="214" t="s">
        <v>171</v>
      </c>
      <c r="AU1118" s="214" t="s">
        <v>84</v>
      </c>
      <c r="AV1118" s="11" t="s">
        <v>84</v>
      </c>
      <c r="AW1118" s="11" t="s">
        <v>37</v>
      </c>
      <c r="AX1118" s="11" t="s">
        <v>75</v>
      </c>
      <c r="AY1118" s="214" t="s">
        <v>162</v>
      </c>
    </row>
    <row r="1119" spans="2:65" s="11" customFormat="1" ht="13.5">
      <c r="B1119" s="203"/>
      <c r="C1119" s="204"/>
      <c r="D1119" s="205" t="s">
        <v>171</v>
      </c>
      <c r="E1119" s="206" t="s">
        <v>2810</v>
      </c>
      <c r="F1119" s="207" t="s">
        <v>2811</v>
      </c>
      <c r="G1119" s="204"/>
      <c r="H1119" s="208">
        <v>0.84</v>
      </c>
      <c r="I1119" s="209"/>
      <c r="J1119" s="204"/>
      <c r="K1119" s="204"/>
      <c r="L1119" s="210"/>
      <c r="M1119" s="211"/>
      <c r="N1119" s="212"/>
      <c r="O1119" s="212"/>
      <c r="P1119" s="212"/>
      <c r="Q1119" s="212"/>
      <c r="R1119" s="212"/>
      <c r="S1119" s="212"/>
      <c r="T1119" s="213"/>
      <c r="AT1119" s="214" t="s">
        <v>171</v>
      </c>
      <c r="AU1119" s="214" t="s">
        <v>84</v>
      </c>
      <c r="AV1119" s="11" t="s">
        <v>84</v>
      </c>
      <c r="AW1119" s="11" t="s">
        <v>37</v>
      </c>
      <c r="AX1119" s="11" t="s">
        <v>75</v>
      </c>
      <c r="AY1119" s="214" t="s">
        <v>162</v>
      </c>
    </row>
    <row r="1120" spans="2:65" s="1" customFormat="1" ht="22.5" customHeight="1">
      <c r="B1120" s="39"/>
      <c r="C1120" s="219" t="s">
        <v>2812</v>
      </c>
      <c r="D1120" s="219" t="s">
        <v>273</v>
      </c>
      <c r="E1120" s="220" t="s">
        <v>2813</v>
      </c>
      <c r="F1120" s="221" t="s">
        <v>2814</v>
      </c>
      <c r="G1120" s="222" t="s">
        <v>254</v>
      </c>
      <c r="H1120" s="223">
        <v>310.26100000000002</v>
      </c>
      <c r="I1120" s="224"/>
      <c r="J1120" s="225">
        <f>ROUND(I1120*H1120,0)</f>
        <v>0</v>
      </c>
      <c r="K1120" s="221" t="s">
        <v>169</v>
      </c>
      <c r="L1120" s="226"/>
      <c r="M1120" s="227" t="s">
        <v>23</v>
      </c>
      <c r="N1120" s="228" t="s">
        <v>46</v>
      </c>
      <c r="O1120" s="40"/>
      <c r="P1120" s="200">
        <f>O1120*H1120</f>
        <v>0</v>
      </c>
      <c r="Q1120" s="200">
        <v>1.9199999999999998E-2</v>
      </c>
      <c r="R1120" s="200">
        <f>Q1120*H1120</f>
        <v>5.9570112000000002</v>
      </c>
      <c r="S1120" s="200">
        <v>0</v>
      </c>
      <c r="T1120" s="201">
        <f>S1120*H1120</f>
        <v>0</v>
      </c>
      <c r="AR1120" s="22" t="s">
        <v>229</v>
      </c>
      <c r="AT1120" s="22" t="s">
        <v>273</v>
      </c>
      <c r="AU1120" s="22" t="s">
        <v>84</v>
      </c>
      <c r="AY1120" s="22" t="s">
        <v>162</v>
      </c>
      <c r="BE1120" s="202">
        <f>IF(N1120="základní",J1120,0)</f>
        <v>0</v>
      </c>
      <c r="BF1120" s="202">
        <f>IF(N1120="snížená",J1120,0)</f>
        <v>0</v>
      </c>
      <c r="BG1120" s="202">
        <f>IF(N1120="zákl. přenesená",J1120,0)</f>
        <v>0</v>
      </c>
      <c r="BH1120" s="202">
        <f>IF(N1120="sníž. přenesená",J1120,0)</f>
        <v>0</v>
      </c>
      <c r="BI1120" s="202">
        <f>IF(N1120="nulová",J1120,0)</f>
        <v>0</v>
      </c>
      <c r="BJ1120" s="22" t="s">
        <v>10</v>
      </c>
      <c r="BK1120" s="202">
        <f>ROUND(I1120*H1120,0)</f>
        <v>0</v>
      </c>
      <c r="BL1120" s="22" t="s">
        <v>164</v>
      </c>
      <c r="BM1120" s="22" t="s">
        <v>2815</v>
      </c>
    </row>
    <row r="1121" spans="2:65" s="11" customFormat="1" ht="13.5">
      <c r="B1121" s="203"/>
      <c r="C1121" s="204"/>
      <c r="D1121" s="205" t="s">
        <v>171</v>
      </c>
      <c r="E1121" s="206" t="s">
        <v>2816</v>
      </c>
      <c r="F1121" s="207" t="s">
        <v>2817</v>
      </c>
      <c r="G1121" s="204"/>
      <c r="H1121" s="208">
        <v>310.26100000000002</v>
      </c>
      <c r="I1121" s="209"/>
      <c r="J1121" s="204"/>
      <c r="K1121" s="204"/>
      <c r="L1121" s="210"/>
      <c r="M1121" s="211"/>
      <c r="N1121" s="212"/>
      <c r="O1121" s="212"/>
      <c r="P1121" s="212"/>
      <c r="Q1121" s="212"/>
      <c r="R1121" s="212"/>
      <c r="S1121" s="212"/>
      <c r="T1121" s="213"/>
      <c r="AT1121" s="214" t="s">
        <v>171</v>
      </c>
      <c r="AU1121" s="214" t="s">
        <v>84</v>
      </c>
      <c r="AV1121" s="11" t="s">
        <v>84</v>
      </c>
      <c r="AW1121" s="11" t="s">
        <v>37</v>
      </c>
      <c r="AX1121" s="11" t="s">
        <v>75</v>
      </c>
      <c r="AY1121" s="214" t="s">
        <v>162</v>
      </c>
    </row>
    <row r="1122" spans="2:65" s="1" customFormat="1" ht="22.5" customHeight="1">
      <c r="B1122" s="39"/>
      <c r="C1122" s="191" t="s">
        <v>2818</v>
      </c>
      <c r="D1122" s="191" t="s">
        <v>165</v>
      </c>
      <c r="E1122" s="192" t="s">
        <v>2819</v>
      </c>
      <c r="F1122" s="193" t="s">
        <v>2820</v>
      </c>
      <c r="G1122" s="194" t="s">
        <v>254</v>
      </c>
      <c r="H1122" s="195">
        <v>295.48700000000002</v>
      </c>
      <c r="I1122" s="196"/>
      <c r="J1122" s="197">
        <f>ROUND(I1122*H1122,0)</f>
        <v>0</v>
      </c>
      <c r="K1122" s="193" t="s">
        <v>169</v>
      </c>
      <c r="L1122" s="59"/>
      <c r="M1122" s="198" t="s">
        <v>23</v>
      </c>
      <c r="N1122" s="199" t="s">
        <v>46</v>
      </c>
      <c r="O1122" s="40"/>
      <c r="P1122" s="200">
        <f>O1122*H1122</f>
        <v>0</v>
      </c>
      <c r="Q1122" s="200">
        <v>0</v>
      </c>
      <c r="R1122" s="200">
        <f>Q1122*H1122</f>
        <v>0</v>
      </c>
      <c r="S1122" s="200">
        <v>0</v>
      </c>
      <c r="T1122" s="201">
        <f>S1122*H1122</f>
        <v>0</v>
      </c>
      <c r="AR1122" s="22" t="s">
        <v>164</v>
      </c>
      <c r="AT1122" s="22" t="s">
        <v>165</v>
      </c>
      <c r="AU1122" s="22" t="s">
        <v>84</v>
      </c>
      <c r="AY1122" s="22" t="s">
        <v>162</v>
      </c>
      <c r="BE1122" s="202">
        <f>IF(N1122="základní",J1122,0)</f>
        <v>0</v>
      </c>
      <c r="BF1122" s="202">
        <f>IF(N1122="snížená",J1122,0)</f>
        <v>0</v>
      </c>
      <c r="BG1122" s="202">
        <f>IF(N1122="zákl. přenesená",J1122,0)</f>
        <v>0</v>
      </c>
      <c r="BH1122" s="202">
        <f>IF(N1122="sníž. přenesená",J1122,0)</f>
        <v>0</v>
      </c>
      <c r="BI1122" s="202">
        <f>IF(N1122="nulová",J1122,0)</f>
        <v>0</v>
      </c>
      <c r="BJ1122" s="22" t="s">
        <v>10</v>
      </c>
      <c r="BK1122" s="202">
        <f>ROUND(I1122*H1122,0)</f>
        <v>0</v>
      </c>
      <c r="BL1122" s="22" t="s">
        <v>164</v>
      </c>
      <c r="BM1122" s="22" t="s">
        <v>2821</v>
      </c>
    </row>
    <row r="1123" spans="2:65" s="1" customFormat="1" ht="22.5" customHeight="1">
      <c r="B1123" s="39"/>
      <c r="C1123" s="191" t="s">
        <v>2822</v>
      </c>
      <c r="D1123" s="191" t="s">
        <v>165</v>
      </c>
      <c r="E1123" s="192" t="s">
        <v>2823</v>
      </c>
      <c r="F1123" s="193" t="s">
        <v>2824</v>
      </c>
      <c r="G1123" s="194" t="s">
        <v>596</v>
      </c>
      <c r="H1123" s="195">
        <v>54.1</v>
      </c>
      <c r="I1123" s="196"/>
      <c r="J1123" s="197">
        <f>ROUND(I1123*H1123,0)</f>
        <v>0</v>
      </c>
      <c r="K1123" s="193" t="s">
        <v>169</v>
      </c>
      <c r="L1123" s="59"/>
      <c r="M1123" s="198" t="s">
        <v>23</v>
      </c>
      <c r="N1123" s="199" t="s">
        <v>46</v>
      </c>
      <c r="O1123" s="40"/>
      <c r="P1123" s="200">
        <f>O1123*H1123</f>
        <v>0</v>
      </c>
      <c r="Q1123" s="200">
        <v>3.1E-4</v>
      </c>
      <c r="R1123" s="200">
        <f>Q1123*H1123</f>
        <v>1.6771000000000001E-2</v>
      </c>
      <c r="S1123" s="200">
        <v>0</v>
      </c>
      <c r="T1123" s="201">
        <f>S1123*H1123</f>
        <v>0</v>
      </c>
      <c r="AR1123" s="22" t="s">
        <v>164</v>
      </c>
      <c r="AT1123" s="22" t="s">
        <v>165</v>
      </c>
      <c r="AU1123" s="22" t="s">
        <v>84</v>
      </c>
      <c r="AY1123" s="22" t="s">
        <v>162</v>
      </c>
      <c r="BE1123" s="202">
        <f>IF(N1123="základní",J1123,0)</f>
        <v>0</v>
      </c>
      <c r="BF1123" s="202">
        <f>IF(N1123="snížená",J1123,0)</f>
        <v>0</v>
      </c>
      <c r="BG1123" s="202">
        <f>IF(N1123="zákl. přenesená",J1123,0)</f>
        <v>0</v>
      </c>
      <c r="BH1123" s="202">
        <f>IF(N1123="sníž. přenesená",J1123,0)</f>
        <v>0</v>
      </c>
      <c r="BI1123" s="202">
        <f>IF(N1123="nulová",J1123,0)</f>
        <v>0</v>
      </c>
      <c r="BJ1123" s="22" t="s">
        <v>10</v>
      </c>
      <c r="BK1123" s="202">
        <f>ROUND(I1123*H1123,0)</f>
        <v>0</v>
      </c>
      <c r="BL1123" s="22" t="s">
        <v>164</v>
      </c>
      <c r="BM1123" s="22" t="s">
        <v>2825</v>
      </c>
    </row>
    <row r="1124" spans="2:65" s="11" customFormat="1" ht="13.5">
      <c r="B1124" s="203"/>
      <c r="C1124" s="204"/>
      <c r="D1124" s="215" t="s">
        <v>171</v>
      </c>
      <c r="E1124" s="216" t="s">
        <v>2826</v>
      </c>
      <c r="F1124" s="217" t="s">
        <v>2827</v>
      </c>
      <c r="G1124" s="204"/>
      <c r="H1124" s="218">
        <v>7.2</v>
      </c>
      <c r="I1124" s="209"/>
      <c r="J1124" s="204"/>
      <c r="K1124" s="204"/>
      <c r="L1124" s="210"/>
      <c r="M1124" s="211"/>
      <c r="N1124" s="212"/>
      <c r="O1124" s="212"/>
      <c r="P1124" s="212"/>
      <c r="Q1124" s="212"/>
      <c r="R1124" s="212"/>
      <c r="S1124" s="212"/>
      <c r="T1124" s="213"/>
      <c r="AT1124" s="214" t="s">
        <v>171</v>
      </c>
      <c r="AU1124" s="214" t="s">
        <v>84</v>
      </c>
      <c r="AV1124" s="11" t="s">
        <v>84</v>
      </c>
      <c r="AW1124" s="11" t="s">
        <v>37</v>
      </c>
      <c r="AX1124" s="11" t="s">
        <v>75</v>
      </c>
      <c r="AY1124" s="214" t="s">
        <v>162</v>
      </c>
    </row>
    <row r="1125" spans="2:65" s="11" customFormat="1" ht="13.5">
      <c r="B1125" s="203"/>
      <c r="C1125" s="204"/>
      <c r="D1125" s="215" t="s">
        <v>171</v>
      </c>
      <c r="E1125" s="216" t="s">
        <v>2828</v>
      </c>
      <c r="F1125" s="217" t="s">
        <v>2829</v>
      </c>
      <c r="G1125" s="204"/>
      <c r="H1125" s="218">
        <v>5.4</v>
      </c>
      <c r="I1125" s="209"/>
      <c r="J1125" s="204"/>
      <c r="K1125" s="204"/>
      <c r="L1125" s="210"/>
      <c r="M1125" s="211"/>
      <c r="N1125" s="212"/>
      <c r="O1125" s="212"/>
      <c r="P1125" s="212"/>
      <c r="Q1125" s="212"/>
      <c r="R1125" s="212"/>
      <c r="S1125" s="212"/>
      <c r="T1125" s="213"/>
      <c r="AT1125" s="214" t="s">
        <v>171</v>
      </c>
      <c r="AU1125" s="214" t="s">
        <v>84</v>
      </c>
      <c r="AV1125" s="11" t="s">
        <v>84</v>
      </c>
      <c r="AW1125" s="11" t="s">
        <v>37</v>
      </c>
      <c r="AX1125" s="11" t="s">
        <v>75</v>
      </c>
      <c r="AY1125" s="214" t="s">
        <v>162</v>
      </c>
    </row>
    <row r="1126" spans="2:65" s="11" customFormat="1" ht="13.5">
      <c r="B1126" s="203"/>
      <c r="C1126" s="204"/>
      <c r="D1126" s="215" t="s">
        <v>171</v>
      </c>
      <c r="E1126" s="216" t="s">
        <v>2830</v>
      </c>
      <c r="F1126" s="217" t="s">
        <v>2831</v>
      </c>
      <c r="G1126" s="204"/>
      <c r="H1126" s="218">
        <v>7.1</v>
      </c>
      <c r="I1126" s="209"/>
      <c r="J1126" s="204"/>
      <c r="K1126" s="204"/>
      <c r="L1126" s="210"/>
      <c r="M1126" s="211"/>
      <c r="N1126" s="212"/>
      <c r="O1126" s="212"/>
      <c r="P1126" s="212"/>
      <c r="Q1126" s="212"/>
      <c r="R1126" s="212"/>
      <c r="S1126" s="212"/>
      <c r="T1126" s="213"/>
      <c r="AT1126" s="214" t="s">
        <v>171</v>
      </c>
      <c r="AU1126" s="214" t="s">
        <v>84</v>
      </c>
      <c r="AV1126" s="11" t="s">
        <v>84</v>
      </c>
      <c r="AW1126" s="11" t="s">
        <v>37</v>
      </c>
      <c r="AX1126" s="11" t="s">
        <v>75</v>
      </c>
      <c r="AY1126" s="214" t="s">
        <v>162</v>
      </c>
    </row>
    <row r="1127" spans="2:65" s="11" customFormat="1" ht="13.5">
      <c r="B1127" s="203"/>
      <c r="C1127" s="204"/>
      <c r="D1127" s="215" t="s">
        <v>171</v>
      </c>
      <c r="E1127" s="216" t="s">
        <v>2832</v>
      </c>
      <c r="F1127" s="217" t="s">
        <v>2833</v>
      </c>
      <c r="G1127" s="204"/>
      <c r="H1127" s="218">
        <v>4</v>
      </c>
      <c r="I1127" s="209"/>
      <c r="J1127" s="204"/>
      <c r="K1127" s="204"/>
      <c r="L1127" s="210"/>
      <c r="M1127" s="211"/>
      <c r="N1127" s="212"/>
      <c r="O1127" s="212"/>
      <c r="P1127" s="212"/>
      <c r="Q1127" s="212"/>
      <c r="R1127" s="212"/>
      <c r="S1127" s="212"/>
      <c r="T1127" s="213"/>
      <c r="AT1127" s="214" t="s">
        <v>171</v>
      </c>
      <c r="AU1127" s="214" t="s">
        <v>84</v>
      </c>
      <c r="AV1127" s="11" t="s">
        <v>84</v>
      </c>
      <c r="AW1127" s="11" t="s">
        <v>37</v>
      </c>
      <c r="AX1127" s="11" t="s">
        <v>75</v>
      </c>
      <c r="AY1127" s="214" t="s">
        <v>162</v>
      </c>
    </row>
    <row r="1128" spans="2:65" s="11" customFormat="1" ht="13.5">
      <c r="B1128" s="203"/>
      <c r="C1128" s="204"/>
      <c r="D1128" s="215" t="s">
        <v>171</v>
      </c>
      <c r="E1128" s="216" t="s">
        <v>2834</v>
      </c>
      <c r="F1128" s="217" t="s">
        <v>2835</v>
      </c>
      <c r="G1128" s="204"/>
      <c r="H1128" s="218">
        <v>5.4</v>
      </c>
      <c r="I1128" s="209"/>
      <c r="J1128" s="204"/>
      <c r="K1128" s="204"/>
      <c r="L1128" s="210"/>
      <c r="M1128" s="211"/>
      <c r="N1128" s="212"/>
      <c r="O1128" s="212"/>
      <c r="P1128" s="212"/>
      <c r="Q1128" s="212"/>
      <c r="R1128" s="212"/>
      <c r="S1128" s="212"/>
      <c r="T1128" s="213"/>
      <c r="AT1128" s="214" t="s">
        <v>171</v>
      </c>
      <c r="AU1128" s="214" t="s">
        <v>84</v>
      </c>
      <c r="AV1128" s="11" t="s">
        <v>84</v>
      </c>
      <c r="AW1128" s="11" t="s">
        <v>37</v>
      </c>
      <c r="AX1128" s="11" t="s">
        <v>75</v>
      </c>
      <c r="AY1128" s="214" t="s">
        <v>162</v>
      </c>
    </row>
    <row r="1129" spans="2:65" s="11" customFormat="1" ht="13.5">
      <c r="B1129" s="203"/>
      <c r="C1129" s="204"/>
      <c r="D1129" s="215" t="s">
        <v>171</v>
      </c>
      <c r="E1129" s="216" t="s">
        <v>2836</v>
      </c>
      <c r="F1129" s="217" t="s">
        <v>2837</v>
      </c>
      <c r="G1129" s="204"/>
      <c r="H1129" s="218">
        <v>4.5999999999999996</v>
      </c>
      <c r="I1129" s="209"/>
      <c r="J1129" s="204"/>
      <c r="K1129" s="204"/>
      <c r="L1129" s="210"/>
      <c r="M1129" s="211"/>
      <c r="N1129" s="212"/>
      <c r="O1129" s="212"/>
      <c r="P1129" s="212"/>
      <c r="Q1129" s="212"/>
      <c r="R1129" s="212"/>
      <c r="S1129" s="212"/>
      <c r="T1129" s="213"/>
      <c r="AT1129" s="214" t="s">
        <v>171</v>
      </c>
      <c r="AU1129" s="214" t="s">
        <v>84</v>
      </c>
      <c r="AV1129" s="11" t="s">
        <v>84</v>
      </c>
      <c r="AW1129" s="11" t="s">
        <v>37</v>
      </c>
      <c r="AX1129" s="11" t="s">
        <v>75</v>
      </c>
      <c r="AY1129" s="214" t="s">
        <v>162</v>
      </c>
    </row>
    <row r="1130" spans="2:65" s="11" customFormat="1" ht="13.5">
      <c r="B1130" s="203"/>
      <c r="C1130" s="204"/>
      <c r="D1130" s="215" t="s">
        <v>171</v>
      </c>
      <c r="E1130" s="216" t="s">
        <v>2838</v>
      </c>
      <c r="F1130" s="217" t="s">
        <v>2839</v>
      </c>
      <c r="G1130" s="204"/>
      <c r="H1130" s="218">
        <v>8.4</v>
      </c>
      <c r="I1130" s="209"/>
      <c r="J1130" s="204"/>
      <c r="K1130" s="204"/>
      <c r="L1130" s="210"/>
      <c r="M1130" s="211"/>
      <c r="N1130" s="212"/>
      <c r="O1130" s="212"/>
      <c r="P1130" s="212"/>
      <c r="Q1130" s="212"/>
      <c r="R1130" s="212"/>
      <c r="S1130" s="212"/>
      <c r="T1130" s="213"/>
      <c r="AT1130" s="214" t="s">
        <v>171</v>
      </c>
      <c r="AU1130" s="214" t="s">
        <v>84</v>
      </c>
      <c r="AV1130" s="11" t="s">
        <v>84</v>
      </c>
      <c r="AW1130" s="11" t="s">
        <v>37</v>
      </c>
      <c r="AX1130" s="11" t="s">
        <v>75</v>
      </c>
      <c r="AY1130" s="214" t="s">
        <v>162</v>
      </c>
    </row>
    <row r="1131" spans="2:65" s="11" customFormat="1" ht="13.5">
      <c r="B1131" s="203"/>
      <c r="C1131" s="204"/>
      <c r="D1131" s="205" t="s">
        <v>171</v>
      </c>
      <c r="E1131" s="206" t="s">
        <v>2840</v>
      </c>
      <c r="F1131" s="207" t="s">
        <v>2841</v>
      </c>
      <c r="G1131" s="204"/>
      <c r="H1131" s="208">
        <v>12</v>
      </c>
      <c r="I1131" s="209"/>
      <c r="J1131" s="204"/>
      <c r="K1131" s="204"/>
      <c r="L1131" s="210"/>
      <c r="M1131" s="211"/>
      <c r="N1131" s="212"/>
      <c r="O1131" s="212"/>
      <c r="P1131" s="212"/>
      <c r="Q1131" s="212"/>
      <c r="R1131" s="212"/>
      <c r="S1131" s="212"/>
      <c r="T1131" s="213"/>
      <c r="AT1131" s="214" t="s">
        <v>171</v>
      </c>
      <c r="AU1131" s="214" t="s">
        <v>84</v>
      </c>
      <c r="AV1131" s="11" t="s">
        <v>84</v>
      </c>
      <c r="AW1131" s="11" t="s">
        <v>37</v>
      </c>
      <c r="AX1131" s="11" t="s">
        <v>75</v>
      </c>
      <c r="AY1131" s="214" t="s">
        <v>162</v>
      </c>
    </row>
    <row r="1132" spans="2:65" s="1" customFormat="1" ht="22.5" customHeight="1">
      <c r="B1132" s="39"/>
      <c r="C1132" s="191" t="s">
        <v>2842</v>
      </c>
      <c r="D1132" s="191" t="s">
        <v>165</v>
      </c>
      <c r="E1132" s="192" t="s">
        <v>2843</v>
      </c>
      <c r="F1132" s="193" t="s">
        <v>2844</v>
      </c>
      <c r="G1132" s="194" t="s">
        <v>596</v>
      </c>
      <c r="H1132" s="195">
        <v>159.66499999999999</v>
      </c>
      <c r="I1132" s="196"/>
      <c r="J1132" s="197">
        <f>ROUND(I1132*H1132,0)</f>
        <v>0</v>
      </c>
      <c r="K1132" s="193" t="s">
        <v>169</v>
      </c>
      <c r="L1132" s="59"/>
      <c r="M1132" s="198" t="s">
        <v>23</v>
      </c>
      <c r="N1132" s="199" t="s">
        <v>46</v>
      </c>
      <c r="O1132" s="40"/>
      <c r="P1132" s="200">
        <f>O1132*H1132</f>
        <v>0</v>
      </c>
      <c r="Q1132" s="200">
        <v>2.5999999999999998E-4</v>
      </c>
      <c r="R1132" s="200">
        <f>Q1132*H1132</f>
        <v>4.1512899999999991E-2</v>
      </c>
      <c r="S1132" s="200">
        <v>0</v>
      </c>
      <c r="T1132" s="201">
        <f>S1132*H1132</f>
        <v>0</v>
      </c>
      <c r="AR1132" s="22" t="s">
        <v>164</v>
      </c>
      <c r="AT1132" s="22" t="s">
        <v>165</v>
      </c>
      <c r="AU1132" s="22" t="s">
        <v>84</v>
      </c>
      <c r="AY1132" s="22" t="s">
        <v>162</v>
      </c>
      <c r="BE1132" s="202">
        <f>IF(N1132="základní",J1132,0)</f>
        <v>0</v>
      </c>
      <c r="BF1132" s="202">
        <f>IF(N1132="snížená",J1132,0)</f>
        <v>0</v>
      </c>
      <c r="BG1132" s="202">
        <f>IF(N1132="zákl. přenesená",J1132,0)</f>
        <v>0</v>
      </c>
      <c r="BH1132" s="202">
        <f>IF(N1132="sníž. přenesená",J1132,0)</f>
        <v>0</v>
      </c>
      <c r="BI1132" s="202">
        <f>IF(N1132="nulová",J1132,0)</f>
        <v>0</v>
      </c>
      <c r="BJ1132" s="22" t="s">
        <v>10</v>
      </c>
      <c r="BK1132" s="202">
        <f>ROUND(I1132*H1132,0)</f>
        <v>0</v>
      </c>
      <c r="BL1132" s="22" t="s">
        <v>164</v>
      </c>
      <c r="BM1132" s="22" t="s">
        <v>2845</v>
      </c>
    </row>
    <row r="1133" spans="2:65" s="11" customFormat="1" ht="13.5">
      <c r="B1133" s="203"/>
      <c r="C1133" s="204"/>
      <c r="D1133" s="215" t="s">
        <v>171</v>
      </c>
      <c r="E1133" s="216" t="s">
        <v>2846</v>
      </c>
      <c r="F1133" s="217" t="s">
        <v>2847</v>
      </c>
      <c r="G1133" s="204"/>
      <c r="H1133" s="218">
        <v>15.46</v>
      </c>
      <c r="I1133" s="209"/>
      <c r="J1133" s="204"/>
      <c r="K1133" s="204"/>
      <c r="L1133" s="210"/>
      <c r="M1133" s="211"/>
      <c r="N1133" s="212"/>
      <c r="O1133" s="212"/>
      <c r="P1133" s="212"/>
      <c r="Q1133" s="212"/>
      <c r="R1133" s="212"/>
      <c r="S1133" s="212"/>
      <c r="T1133" s="213"/>
      <c r="AT1133" s="214" t="s">
        <v>171</v>
      </c>
      <c r="AU1133" s="214" t="s">
        <v>84</v>
      </c>
      <c r="AV1133" s="11" t="s">
        <v>84</v>
      </c>
      <c r="AW1133" s="11" t="s">
        <v>37</v>
      </c>
      <c r="AX1133" s="11" t="s">
        <v>75</v>
      </c>
      <c r="AY1133" s="214" t="s">
        <v>162</v>
      </c>
    </row>
    <row r="1134" spans="2:65" s="11" customFormat="1" ht="13.5">
      <c r="B1134" s="203"/>
      <c r="C1134" s="204"/>
      <c r="D1134" s="215" t="s">
        <v>171</v>
      </c>
      <c r="E1134" s="216" t="s">
        <v>2848</v>
      </c>
      <c r="F1134" s="217" t="s">
        <v>2849</v>
      </c>
      <c r="G1134" s="204"/>
      <c r="H1134" s="218">
        <v>11.2</v>
      </c>
      <c r="I1134" s="209"/>
      <c r="J1134" s="204"/>
      <c r="K1134" s="204"/>
      <c r="L1134" s="210"/>
      <c r="M1134" s="211"/>
      <c r="N1134" s="212"/>
      <c r="O1134" s="212"/>
      <c r="P1134" s="212"/>
      <c r="Q1134" s="212"/>
      <c r="R1134" s="212"/>
      <c r="S1134" s="212"/>
      <c r="T1134" s="213"/>
      <c r="AT1134" s="214" t="s">
        <v>171</v>
      </c>
      <c r="AU1134" s="214" t="s">
        <v>84</v>
      </c>
      <c r="AV1134" s="11" t="s">
        <v>84</v>
      </c>
      <c r="AW1134" s="11" t="s">
        <v>37</v>
      </c>
      <c r="AX1134" s="11" t="s">
        <v>75</v>
      </c>
      <c r="AY1134" s="214" t="s">
        <v>162</v>
      </c>
    </row>
    <row r="1135" spans="2:65" s="11" customFormat="1" ht="13.5">
      <c r="B1135" s="203"/>
      <c r="C1135" s="204"/>
      <c r="D1135" s="215" t="s">
        <v>171</v>
      </c>
      <c r="E1135" s="216" t="s">
        <v>2850</v>
      </c>
      <c r="F1135" s="217" t="s">
        <v>2851</v>
      </c>
      <c r="G1135" s="204"/>
      <c r="H1135" s="218">
        <v>18.54</v>
      </c>
      <c r="I1135" s="209"/>
      <c r="J1135" s="204"/>
      <c r="K1135" s="204"/>
      <c r="L1135" s="210"/>
      <c r="M1135" s="211"/>
      <c r="N1135" s="212"/>
      <c r="O1135" s="212"/>
      <c r="P1135" s="212"/>
      <c r="Q1135" s="212"/>
      <c r="R1135" s="212"/>
      <c r="S1135" s="212"/>
      <c r="T1135" s="213"/>
      <c r="AT1135" s="214" t="s">
        <v>171</v>
      </c>
      <c r="AU1135" s="214" t="s">
        <v>84</v>
      </c>
      <c r="AV1135" s="11" t="s">
        <v>84</v>
      </c>
      <c r="AW1135" s="11" t="s">
        <v>37</v>
      </c>
      <c r="AX1135" s="11" t="s">
        <v>75</v>
      </c>
      <c r="AY1135" s="214" t="s">
        <v>162</v>
      </c>
    </row>
    <row r="1136" spans="2:65" s="11" customFormat="1" ht="13.5">
      <c r="B1136" s="203"/>
      <c r="C1136" s="204"/>
      <c r="D1136" s="215" t="s">
        <v>171</v>
      </c>
      <c r="E1136" s="216" t="s">
        <v>2852</v>
      </c>
      <c r="F1136" s="217" t="s">
        <v>2853</v>
      </c>
      <c r="G1136" s="204"/>
      <c r="H1136" s="218">
        <v>9.6999999999999993</v>
      </c>
      <c r="I1136" s="209"/>
      <c r="J1136" s="204"/>
      <c r="K1136" s="204"/>
      <c r="L1136" s="210"/>
      <c r="M1136" s="211"/>
      <c r="N1136" s="212"/>
      <c r="O1136" s="212"/>
      <c r="P1136" s="212"/>
      <c r="Q1136" s="212"/>
      <c r="R1136" s="212"/>
      <c r="S1136" s="212"/>
      <c r="T1136" s="213"/>
      <c r="AT1136" s="214" t="s">
        <v>171</v>
      </c>
      <c r="AU1136" s="214" t="s">
        <v>84</v>
      </c>
      <c r="AV1136" s="11" t="s">
        <v>84</v>
      </c>
      <c r="AW1136" s="11" t="s">
        <v>37</v>
      </c>
      <c r="AX1136" s="11" t="s">
        <v>75</v>
      </c>
      <c r="AY1136" s="214" t="s">
        <v>162</v>
      </c>
    </row>
    <row r="1137" spans="2:65" s="11" customFormat="1" ht="13.5">
      <c r="B1137" s="203"/>
      <c r="C1137" s="204"/>
      <c r="D1137" s="215" t="s">
        <v>171</v>
      </c>
      <c r="E1137" s="216" t="s">
        <v>2854</v>
      </c>
      <c r="F1137" s="217" t="s">
        <v>2855</v>
      </c>
      <c r="G1137" s="204"/>
      <c r="H1137" s="218">
        <v>9.35</v>
      </c>
      <c r="I1137" s="209"/>
      <c r="J1137" s="204"/>
      <c r="K1137" s="204"/>
      <c r="L1137" s="210"/>
      <c r="M1137" s="211"/>
      <c r="N1137" s="212"/>
      <c r="O1137" s="212"/>
      <c r="P1137" s="212"/>
      <c r="Q1137" s="212"/>
      <c r="R1137" s="212"/>
      <c r="S1137" s="212"/>
      <c r="T1137" s="213"/>
      <c r="AT1137" s="214" t="s">
        <v>171</v>
      </c>
      <c r="AU1137" s="214" t="s">
        <v>84</v>
      </c>
      <c r="AV1137" s="11" t="s">
        <v>84</v>
      </c>
      <c r="AW1137" s="11" t="s">
        <v>37</v>
      </c>
      <c r="AX1137" s="11" t="s">
        <v>75</v>
      </c>
      <c r="AY1137" s="214" t="s">
        <v>162</v>
      </c>
    </row>
    <row r="1138" spans="2:65" s="11" customFormat="1" ht="13.5">
      <c r="B1138" s="203"/>
      <c r="C1138" s="204"/>
      <c r="D1138" s="215" t="s">
        <v>171</v>
      </c>
      <c r="E1138" s="216" t="s">
        <v>2856</v>
      </c>
      <c r="F1138" s="217" t="s">
        <v>2857</v>
      </c>
      <c r="G1138" s="204"/>
      <c r="H1138" s="218">
        <v>23.4</v>
      </c>
      <c r="I1138" s="209"/>
      <c r="J1138" s="204"/>
      <c r="K1138" s="204"/>
      <c r="L1138" s="210"/>
      <c r="M1138" s="211"/>
      <c r="N1138" s="212"/>
      <c r="O1138" s="212"/>
      <c r="P1138" s="212"/>
      <c r="Q1138" s="212"/>
      <c r="R1138" s="212"/>
      <c r="S1138" s="212"/>
      <c r="T1138" s="213"/>
      <c r="AT1138" s="214" t="s">
        <v>171</v>
      </c>
      <c r="AU1138" s="214" t="s">
        <v>84</v>
      </c>
      <c r="AV1138" s="11" t="s">
        <v>84</v>
      </c>
      <c r="AW1138" s="11" t="s">
        <v>37</v>
      </c>
      <c r="AX1138" s="11" t="s">
        <v>75</v>
      </c>
      <c r="AY1138" s="214" t="s">
        <v>162</v>
      </c>
    </row>
    <row r="1139" spans="2:65" s="11" customFormat="1" ht="13.5">
      <c r="B1139" s="203"/>
      <c r="C1139" s="204"/>
      <c r="D1139" s="215" t="s">
        <v>171</v>
      </c>
      <c r="E1139" s="216" t="s">
        <v>2858</v>
      </c>
      <c r="F1139" s="217" t="s">
        <v>2859</v>
      </c>
      <c r="G1139" s="204"/>
      <c r="H1139" s="218">
        <v>21.35</v>
      </c>
      <c r="I1139" s="209"/>
      <c r="J1139" s="204"/>
      <c r="K1139" s="204"/>
      <c r="L1139" s="210"/>
      <c r="M1139" s="211"/>
      <c r="N1139" s="212"/>
      <c r="O1139" s="212"/>
      <c r="P1139" s="212"/>
      <c r="Q1139" s="212"/>
      <c r="R1139" s="212"/>
      <c r="S1139" s="212"/>
      <c r="T1139" s="213"/>
      <c r="AT1139" s="214" t="s">
        <v>171</v>
      </c>
      <c r="AU1139" s="214" t="s">
        <v>84</v>
      </c>
      <c r="AV1139" s="11" t="s">
        <v>84</v>
      </c>
      <c r="AW1139" s="11" t="s">
        <v>37</v>
      </c>
      <c r="AX1139" s="11" t="s">
        <v>75</v>
      </c>
      <c r="AY1139" s="214" t="s">
        <v>162</v>
      </c>
    </row>
    <row r="1140" spans="2:65" s="11" customFormat="1" ht="13.5">
      <c r="B1140" s="203"/>
      <c r="C1140" s="204"/>
      <c r="D1140" s="215" t="s">
        <v>171</v>
      </c>
      <c r="E1140" s="216" t="s">
        <v>2860</v>
      </c>
      <c r="F1140" s="217" t="s">
        <v>2861</v>
      </c>
      <c r="G1140" s="204"/>
      <c r="H1140" s="218">
        <v>10.15</v>
      </c>
      <c r="I1140" s="209"/>
      <c r="J1140" s="204"/>
      <c r="K1140" s="204"/>
      <c r="L1140" s="210"/>
      <c r="M1140" s="211"/>
      <c r="N1140" s="212"/>
      <c r="O1140" s="212"/>
      <c r="P1140" s="212"/>
      <c r="Q1140" s="212"/>
      <c r="R1140" s="212"/>
      <c r="S1140" s="212"/>
      <c r="T1140" s="213"/>
      <c r="AT1140" s="214" t="s">
        <v>171</v>
      </c>
      <c r="AU1140" s="214" t="s">
        <v>84</v>
      </c>
      <c r="AV1140" s="11" t="s">
        <v>84</v>
      </c>
      <c r="AW1140" s="11" t="s">
        <v>37</v>
      </c>
      <c r="AX1140" s="11" t="s">
        <v>75</v>
      </c>
      <c r="AY1140" s="214" t="s">
        <v>162</v>
      </c>
    </row>
    <row r="1141" spans="2:65" s="11" customFormat="1" ht="13.5">
      <c r="B1141" s="203"/>
      <c r="C1141" s="204"/>
      <c r="D1141" s="215" t="s">
        <v>171</v>
      </c>
      <c r="E1141" s="216" t="s">
        <v>2862</v>
      </c>
      <c r="F1141" s="217" t="s">
        <v>2863</v>
      </c>
      <c r="G1141" s="204"/>
      <c r="H1141" s="218">
        <v>12.154999999999999</v>
      </c>
      <c r="I1141" s="209"/>
      <c r="J1141" s="204"/>
      <c r="K1141" s="204"/>
      <c r="L1141" s="210"/>
      <c r="M1141" s="211"/>
      <c r="N1141" s="212"/>
      <c r="O1141" s="212"/>
      <c r="P1141" s="212"/>
      <c r="Q1141" s="212"/>
      <c r="R1141" s="212"/>
      <c r="S1141" s="212"/>
      <c r="T1141" s="213"/>
      <c r="AT1141" s="214" t="s">
        <v>171</v>
      </c>
      <c r="AU1141" s="214" t="s">
        <v>84</v>
      </c>
      <c r="AV1141" s="11" t="s">
        <v>84</v>
      </c>
      <c r="AW1141" s="11" t="s">
        <v>37</v>
      </c>
      <c r="AX1141" s="11" t="s">
        <v>75</v>
      </c>
      <c r="AY1141" s="214" t="s">
        <v>162</v>
      </c>
    </row>
    <row r="1142" spans="2:65" s="11" customFormat="1" ht="13.5">
      <c r="B1142" s="203"/>
      <c r="C1142" s="204"/>
      <c r="D1142" s="215" t="s">
        <v>171</v>
      </c>
      <c r="E1142" s="216" t="s">
        <v>2864</v>
      </c>
      <c r="F1142" s="217" t="s">
        <v>2865</v>
      </c>
      <c r="G1142" s="204"/>
      <c r="H1142" s="218">
        <v>24.36</v>
      </c>
      <c r="I1142" s="209"/>
      <c r="J1142" s="204"/>
      <c r="K1142" s="204"/>
      <c r="L1142" s="210"/>
      <c r="M1142" s="211"/>
      <c r="N1142" s="212"/>
      <c r="O1142" s="212"/>
      <c r="P1142" s="212"/>
      <c r="Q1142" s="212"/>
      <c r="R1142" s="212"/>
      <c r="S1142" s="212"/>
      <c r="T1142" s="213"/>
      <c r="AT1142" s="214" t="s">
        <v>171</v>
      </c>
      <c r="AU1142" s="214" t="s">
        <v>84</v>
      </c>
      <c r="AV1142" s="11" t="s">
        <v>84</v>
      </c>
      <c r="AW1142" s="11" t="s">
        <v>37</v>
      </c>
      <c r="AX1142" s="11" t="s">
        <v>75</v>
      </c>
      <c r="AY1142" s="214" t="s">
        <v>162</v>
      </c>
    </row>
    <row r="1143" spans="2:65" s="11" customFormat="1" ht="13.5">
      <c r="B1143" s="203"/>
      <c r="C1143" s="204"/>
      <c r="D1143" s="205" t="s">
        <v>171</v>
      </c>
      <c r="E1143" s="206" t="s">
        <v>2866</v>
      </c>
      <c r="F1143" s="207" t="s">
        <v>2867</v>
      </c>
      <c r="G1143" s="204"/>
      <c r="H1143" s="208">
        <v>4</v>
      </c>
      <c r="I1143" s="209"/>
      <c r="J1143" s="204"/>
      <c r="K1143" s="204"/>
      <c r="L1143" s="210"/>
      <c r="M1143" s="211"/>
      <c r="N1143" s="212"/>
      <c r="O1143" s="212"/>
      <c r="P1143" s="212"/>
      <c r="Q1143" s="212"/>
      <c r="R1143" s="212"/>
      <c r="S1143" s="212"/>
      <c r="T1143" s="213"/>
      <c r="AT1143" s="214" t="s">
        <v>171</v>
      </c>
      <c r="AU1143" s="214" t="s">
        <v>84</v>
      </c>
      <c r="AV1143" s="11" t="s">
        <v>84</v>
      </c>
      <c r="AW1143" s="11" t="s">
        <v>37</v>
      </c>
      <c r="AX1143" s="11" t="s">
        <v>75</v>
      </c>
      <c r="AY1143" s="214" t="s">
        <v>162</v>
      </c>
    </row>
    <row r="1144" spans="2:65" s="1" customFormat="1" ht="22.5" customHeight="1">
      <c r="B1144" s="39"/>
      <c r="C1144" s="191" t="s">
        <v>2868</v>
      </c>
      <c r="D1144" s="191" t="s">
        <v>165</v>
      </c>
      <c r="E1144" s="192" t="s">
        <v>2869</v>
      </c>
      <c r="F1144" s="193" t="s">
        <v>2870</v>
      </c>
      <c r="G1144" s="194" t="s">
        <v>254</v>
      </c>
      <c r="H1144" s="195">
        <v>295.48700000000002</v>
      </c>
      <c r="I1144" s="196"/>
      <c r="J1144" s="197">
        <f>ROUND(I1144*H1144,0)</f>
        <v>0</v>
      </c>
      <c r="K1144" s="193" t="s">
        <v>169</v>
      </c>
      <c r="L1144" s="59"/>
      <c r="M1144" s="198" t="s">
        <v>23</v>
      </c>
      <c r="N1144" s="199" t="s">
        <v>46</v>
      </c>
      <c r="O1144" s="40"/>
      <c r="P1144" s="200">
        <f>O1144*H1144</f>
        <v>0</v>
      </c>
      <c r="Q1144" s="200">
        <v>2.9999999999999997E-4</v>
      </c>
      <c r="R1144" s="200">
        <f>Q1144*H1144</f>
        <v>8.8646100000000005E-2</v>
      </c>
      <c r="S1144" s="200">
        <v>0</v>
      </c>
      <c r="T1144" s="201">
        <f>S1144*H1144</f>
        <v>0</v>
      </c>
      <c r="AR1144" s="22" t="s">
        <v>164</v>
      </c>
      <c r="AT1144" s="22" t="s">
        <v>165</v>
      </c>
      <c r="AU1144" s="22" t="s">
        <v>84</v>
      </c>
      <c r="AY1144" s="22" t="s">
        <v>162</v>
      </c>
      <c r="BE1144" s="202">
        <f>IF(N1144="základní",J1144,0)</f>
        <v>0</v>
      </c>
      <c r="BF1144" s="202">
        <f>IF(N1144="snížená",J1144,0)</f>
        <v>0</v>
      </c>
      <c r="BG1144" s="202">
        <f>IF(N1144="zákl. přenesená",J1144,0)</f>
        <v>0</v>
      </c>
      <c r="BH1144" s="202">
        <f>IF(N1144="sníž. přenesená",J1144,0)</f>
        <v>0</v>
      </c>
      <c r="BI1144" s="202">
        <f>IF(N1144="nulová",J1144,0)</f>
        <v>0</v>
      </c>
      <c r="BJ1144" s="22" t="s">
        <v>10</v>
      </c>
      <c r="BK1144" s="202">
        <f>ROUND(I1144*H1144,0)</f>
        <v>0</v>
      </c>
      <c r="BL1144" s="22" t="s">
        <v>164</v>
      </c>
      <c r="BM1144" s="22" t="s">
        <v>2871</v>
      </c>
    </row>
    <row r="1145" spans="2:65" s="1" customFormat="1" ht="22.5" customHeight="1">
      <c r="B1145" s="39"/>
      <c r="C1145" s="191" t="s">
        <v>2872</v>
      </c>
      <c r="D1145" s="191" t="s">
        <v>165</v>
      </c>
      <c r="E1145" s="192" t="s">
        <v>2873</v>
      </c>
      <c r="F1145" s="193" t="s">
        <v>2874</v>
      </c>
      <c r="G1145" s="194" t="s">
        <v>596</v>
      </c>
      <c r="H1145" s="195">
        <v>141.755</v>
      </c>
      <c r="I1145" s="196"/>
      <c r="J1145" s="197">
        <f>ROUND(I1145*H1145,0)</f>
        <v>0</v>
      </c>
      <c r="K1145" s="193" t="s">
        <v>169</v>
      </c>
      <c r="L1145" s="59"/>
      <c r="M1145" s="198" t="s">
        <v>23</v>
      </c>
      <c r="N1145" s="199" t="s">
        <v>46</v>
      </c>
      <c r="O1145" s="40"/>
      <c r="P1145" s="200">
        <f>O1145*H1145</f>
        <v>0</v>
      </c>
      <c r="Q1145" s="200">
        <v>3.0000000000000001E-5</v>
      </c>
      <c r="R1145" s="200">
        <f>Q1145*H1145</f>
        <v>4.2526500000000002E-3</v>
      </c>
      <c r="S1145" s="200">
        <v>0</v>
      </c>
      <c r="T1145" s="201">
        <f>S1145*H1145</f>
        <v>0</v>
      </c>
      <c r="AR1145" s="22" t="s">
        <v>164</v>
      </c>
      <c r="AT1145" s="22" t="s">
        <v>165</v>
      </c>
      <c r="AU1145" s="22" t="s">
        <v>84</v>
      </c>
      <c r="AY1145" s="22" t="s">
        <v>162</v>
      </c>
      <c r="BE1145" s="202">
        <f>IF(N1145="základní",J1145,0)</f>
        <v>0</v>
      </c>
      <c r="BF1145" s="202">
        <f>IF(N1145="snížená",J1145,0)</f>
        <v>0</v>
      </c>
      <c r="BG1145" s="202">
        <f>IF(N1145="zákl. přenesená",J1145,0)</f>
        <v>0</v>
      </c>
      <c r="BH1145" s="202">
        <f>IF(N1145="sníž. přenesená",J1145,0)</f>
        <v>0</v>
      </c>
      <c r="BI1145" s="202">
        <f>IF(N1145="nulová",J1145,0)</f>
        <v>0</v>
      </c>
      <c r="BJ1145" s="22" t="s">
        <v>10</v>
      </c>
      <c r="BK1145" s="202">
        <f>ROUND(I1145*H1145,0)</f>
        <v>0</v>
      </c>
      <c r="BL1145" s="22" t="s">
        <v>164</v>
      </c>
      <c r="BM1145" s="22" t="s">
        <v>2875</v>
      </c>
    </row>
    <row r="1146" spans="2:65" s="11" customFormat="1" ht="13.5">
      <c r="B1146" s="203"/>
      <c r="C1146" s="204"/>
      <c r="D1146" s="215" t="s">
        <v>171</v>
      </c>
      <c r="E1146" s="216" t="s">
        <v>2876</v>
      </c>
      <c r="F1146" s="217" t="s">
        <v>2877</v>
      </c>
      <c r="G1146" s="204"/>
      <c r="H1146" s="218">
        <v>13.46</v>
      </c>
      <c r="I1146" s="209"/>
      <c r="J1146" s="204"/>
      <c r="K1146" s="204"/>
      <c r="L1146" s="210"/>
      <c r="M1146" s="211"/>
      <c r="N1146" s="212"/>
      <c r="O1146" s="212"/>
      <c r="P1146" s="212"/>
      <c r="Q1146" s="212"/>
      <c r="R1146" s="212"/>
      <c r="S1146" s="212"/>
      <c r="T1146" s="213"/>
      <c r="AT1146" s="214" t="s">
        <v>171</v>
      </c>
      <c r="AU1146" s="214" t="s">
        <v>84</v>
      </c>
      <c r="AV1146" s="11" t="s">
        <v>84</v>
      </c>
      <c r="AW1146" s="11" t="s">
        <v>37</v>
      </c>
      <c r="AX1146" s="11" t="s">
        <v>75</v>
      </c>
      <c r="AY1146" s="214" t="s">
        <v>162</v>
      </c>
    </row>
    <row r="1147" spans="2:65" s="11" customFormat="1" ht="13.5">
      <c r="B1147" s="203"/>
      <c r="C1147" s="204"/>
      <c r="D1147" s="215" t="s">
        <v>171</v>
      </c>
      <c r="E1147" s="216" t="s">
        <v>2878</v>
      </c>
      <c r="F1147" s="217" t="s">
        <v>2879</v>
      </c>
      <c r="G1147" s="204"/>
      <c r="H1147" s="218">
        <v>15</v>
      </c>
      <c r="I1147" s="209"/>
      <c r="J1147" s="204"/>
      <c r="K1147" s="204"/>
      <c r="L1147" s="210"/>
      <c r="M1147" s="211"/>
      <c r="N1147" s="212"/>
      <c r="O1147" s="212"/>
      <c r="P1147" s="212"/>
      <c r="Q1147" s="212"/>
      <c r="R1147" s="212"/>
      <c r="S1147" s="212"/>
      <c r="T1147" s="213"/>
      <c r="AT1147" s="214" t="s">
        <v>171</v>
      </c>
      <c r="AU1147" s="214" t="s">
        <v>84</v>
      </c>
      <c r="AV1147" s="11" t="s">
        <v>84</v>
      </c>
      <c r="AW1147" s="11" t="s">
        <v>37</v>
      </c>
      <c r="AX1147" s="11" t="s">
        <v>75</v>
      </c>
      <c r="AY1147" s="214" t="s">
        <v>162</v>
      </c>
    </row>
    <row r="1148" spans="2:65" s="11" customFormat="1" ht="13.5">
      <c r="B1148" s="203"/>
      <c r="C1148" s="204"/>
      <c r="D1148" s="215" t="s">
        <v>171</v>
      </c>
      <c r="E1148" s="216" t="s">
        <v>2880</v>
      </c>
      <c r="F1148" s="217" t="s">
        <v>2881</v>
      </c>
      <c r="G1148" s="204"/>
      <c r="H1148" s="218">
        <v>17.940000000000001</v>
      </c>
      <c r="I1148" s="209"/>
      <c r="J1148" s="204"/>
      <c r="K1148" s="204"/>
      <c r="L1148" s="210"/>
      <c r="M1148" s="211"/>
      <c r="N1148" s="212"/>
      <c r="O1148" s="212"/>
      <c r="P1148" s="212"/>
      <c r="Q1148" s="212"/>
      <c r="R1148" s="212"/>
      <c r="S1148" s="212"/>
      <c r="T1148" s="213"/>
      <c r="AT1148" s="214" t="s">
        <v>171</v>
      </c>
      <c r="AU1148" s="214" t="s">
        <v>84</v>
      </c>
      <c r="AV1148" s="11" t="s">
        <v>84</v>
      </c>
      <c r="AW1148" s="11" t="s">
        <v>37</v>
      </c>
      <c r="AX1148" s="11" t="s">
        <v>75</v>
      </c>
      <c r="AY1148" s="214" t="s">
        <v>162</v>
      </c>
    </row>
    <row r="1149" spans="2:65" s="11" customFormat="1" ht="13.5">
      <c r="B1149" s="203"/>
      <c r="C1149" s="204"/>
      <c r="D1149" s="215" t="s">
        <v>171</v>
      </c>
      <c r="E1149" s="216" t="s">
        <v>2882</v>
      </c>
      <c r="F1149" s="217" t="s">
        <v>2883</v>
      </c>
      <c r="G1149" s="204"/>
      <c r="H1149" s="218">
        <v>9.1</v>
      </c>
      <c r="I1149" s="209"/>
      <c r="J1149" s="204"/>
      <c r="K1149" s="204"/>
      <c r="L1149" s="210"/>
      <c r="M1149" s="211"/>
      <c r="N1149" s="212"/>
      <c r="O1149" s="212"/>
      <c r="P1149" s="212"/>
      <c r="Q1149" s="212"/>
      <c r="R1149" s="212"/>
      <c r="S1149" s="212"/>
      <c r="T1149" s="213"/>
      <c r="AT1149" s="214" t="s">
        <v>171</v>
      </c>
      <c r="AU1149" s="214" t="s">
        <v>84</v>
      </c>
      <c r="AV1149" s="11" t="s">
        <v>84</v>
      </c>
      <c r="AW1149" s="11" t="s">
        <v>37</v>
      </c>
      <c r="AX1149" s="11" t="s">
        <v>75</v>
      </c>
      <c r="AY1149" s="214" t="s">
        <v>162</v>
      </c>
    </row>
    <row r="1150" spans="2:65" s="11" customFormat="1" ht="13.5">
      <c r="B1150" s="203"/>
      <c r="C1150" s="204"/>
      <c r="D1150" s="215" t="s">
        <v>171</v>
      </c>
      <c r="E1150" s="216" t="s">
        <v>2884</v>
      </c>
      <c r="F1150" s="217" t="s">
        <v>2885</v>
      </c>
      <c r="G1150" s="204"/>
      <c r="H1150" s="218">
        <v>7.79</v>
      </c>
      <c r="I1150" s="209"/>
      <c r="J1150" s="204"/>
      <c r="K1150" s="204"/>
      <c r="L1150" s="210"/>
      <c r="M1150" s="211"/>
      <c r="N1150" s="212"/>
      <c r="O1150" s="212"/>
      <c r="P1150" s="212"/>
      <c r="Q1150" s="212"/>
      <c r="R1150" s="212"/>
      <c r="S1150" s="212"/>
      <c r="T1150" s="213"/>
      <c r="AT1150" s="214" t="s">
        <v>171</v>
      </c>
      <c r="AU1150" s="214" t="s">
        <v>84</v>
      </c>
      <c r="AV1150" s="11" t="s">
        <v>84</v>
      </c>
      <c r="AW1150" s="11" t="s">
        <v>37</v>
      </c>
      <c r="AX1150" s="11" t="s">
        <v>75</v>
      </c>
      <c r="AY1150" s="214" t="s">
        <v>162</v>
      </c>
    </row>
    <row r="1151" spans="2:65" s="11" customFormat="1" ht="13.5">
      <c r="B1151" s="203"/>
      <c r="C1151" s="204"/>
      <c r="D1151" s="215" t="s">
        <v>171</v>
      </c>
      <c r="E1151" s="216" t="s">
        <v>2886</v>
      </c>
      <c r="F1151" s="217" t="s">
        <v>2857</v>
      </c>
      <c r="G1151" s="204"/>
      <c r="H1151" s="218">
        <v>23.4</v>
      </c>
      <c r="I1151" s="209"/>
      <c r="J1151" s="204"/>
      <c r="K1151" s="204"/>
      <c r="L1151" s="210"/>
      <c r="M1151" s="211"/>
      <c r="N1151" s="212"/>
      <c r="O1151" s="212"/>
      <c r="P1151" s="212"/>
      <c r="Q1151" s="212"/>
      <c r="R1151" s="212"/>
      <c r="S1151" s="212"/>
      <c r="T1151" s="213"/>
      <c r="AT1151" s="214" t="s">
        <v>171</v>
      </c>
      <c r="AU1151" s="214" t="s">
        <v>84</v>
      </c>
      <c r="AV1151" s="11" t="s">
        <v>84</v>
      </c>
      <c r="AW1151" s="11" t="s">
        <v>37</v>
      </c>
      <c r="AX1151" s="11" t="s">
        <v>75</v>
      </c>
      <c r="AY1151" s="214" t="s">
        <v>162</v>
      </c>
    </row>
    <row r="1152" spans="2:65" s="11" customFormat="1" ht="13.5">
      <c r="B1152" s="203"/>
      <c r="C1152" s="204"/>
      <c r="D1152" s="215" t="s">
        <v>171</v>
      </c>
      <c r="E1152" s="216" t="s">
        <v>2887</v>
      </c>
      <c r="F1152" s="217" t="s">
        <v>2859</v>
      </c>
      <c r="G1152" s="204"/>
      <c r="H1152" s="218">
        <v>21.35</v>
      </c>
      <c r="I1152" s="209"/>
      <c r="J1152" s="204"/>
      <c r="K1152" s="204"/>
      <c r="L1152" s="210"/>
      <c r="M1152" s="211"/>
      <c r="N1152" s="212"/>
      <c r="O1152" s="212"/>
      <c r="P1152" s="212"/>
      <c r="Q1152" s="212"/>
      <c r="R1152" s="212"/>
      <c r="S1152" s="212"/>
      <c r="T1152" s="213"/>
      <c r="AT1152" s="214" t="s">
        <v>171</v>
      </c>
      <c r="AU1152" s="214" t="s">
        <v>84</v>
      </c>
      <c r="AV1152" s="11" t="s">
        <v>84</v>
      </c>
      <c r="AW1152" s="11" t="s">
        <v>37</v>
      </c>
      <c r="AX1152" s="11" t="s">
        <v>75</v>
      </c>
      <c r="AY1152" s="214" t="s">
        <v>162</v>
      </c>
    </row>
    <row r="1153" spans="2:65" s="11" customFormat="1" ht="13.5">
      <c r="B1153" s="203"/>
      <c r="C1153" s="204"/>
      <c r="D1153" s="215" t="s">
        <v>171</v>
      </c>
      <c r="E1153" s="216" t="s">
        <v>2888</v>
      </c>
      <c r="F1153" s="217" t="s">
        <v>2889</v>
      </c>
      <c r="G1153" s="204"/>
      <c r="H1153" s="218">
        <v>8.1549999999999994</v>
      </c>
      <c r="I1153" s="209"/>
      <c r="J1153" s="204"/>
      <c r="K1153" s="204"/>
      <c r="L1153" s="210"/>
      <c r="M1153" s="211"/>
      <c r="N1153" s="212"/>
      <c r="O1153" s="212"/>
      <c r="P1153" s="212"/>
      <c r="Q1153" s="212"/>
      <c r="R1153" s="212"/>
      <c r="S1153" s="212"/>
      <c r="T1153" s="213"/>
      <c r="AT1153" s="214" t="s">
        <v>171</v>
      </c>
      <c r="AU1153" s="214" t="s">
        <v>84</v>
      </c>
      <c r="AV1153" s="11" t="s">
        <v>84</v>
      </c>
      <c r="AW1153" s="11" t="s">
        <v>37</v>
      </c>
      <c r="AX1153" s="11" t="s">
        <v>75</v>
      </c>
      <c r="AY1153" s="214" t="s">
        <v>162</v>
      </c>
    </row>
    <row r="1154" spans="2:65" s="11" customFormat="1" ht="13.5">
      <c r="B1154" s="203"/>
      <c r="C1154" s="204"/>
      <c r="D1154" s="205" t="s">
        <v>171</v>
      </c>
      <c r="E1154" s="206" t="s">
        <v>2890</v>
      </c>
      <c r="F1154" s="207" t="s">
        <v>2891</v>
      </c>
      <c r="G1154" s="204"/>
      <c r="H1154" s="208">
        <v>25.56</v>
      </c>
      <c r="I1154" s="209"/>
      <c r="J1154" s="204"/>
      <c r="K1154" s="204"/>
      <c r="L1154" s="210"/>
      <c r="M1154" s="211"/>
      <c r="N1154" s="212"/>
      <c r="O1154" s="212"/>
      <c r="P1154" s="212"/>
      <c r="Q1154" s="212"/>
      <c r="R1154" s="212"/>
      <c r="S1154" s="212"/>
      <c r="T1154" s="213"/>
      <c r="AT1154" s="214" t="s">
        <v>171</v>
      </c>
      <c r="AU1154" s="214" t="s">
        <v>84</v>
      </c>
      <c r="AV1154" s="11" t="s">
        <v>84</v>
      </c>
      <c r="AW1154" s="11" t="s">
        <v>37</v>
      </c>
      <c r="AX1154" s="11" t="s">
        <v>75</v>
      </c>
      <c r="AY1154" s="214" t="s">
        <v>162</v>
      </c>
    </row>
    <row r="1155" spans="2:65" s="1" customFormat="1" ht="22.5" customHeight="1">
      <c r="B1155" s="39"/>
      <c r="C1155" s="191" t="s">
        <v>2892</v>
      </c>
      <c r="D1155" s="191" t="s">
        <v>165</v>
      </c>
      <c r="E1155" s="192" t="s">
        <v>2893</v>
      </c>
      <c r="F1155" s="193" t="s">
        <v>2894</v>
      </c>
      <c r="G1155" s="194" t="s">
        <v>241</v>
      </c>
      <c r="H1155" s="195">
        <v>6.9950000000000001</v>
      </c>
      <c r="I1155" s="196"/>
      <c r="J1155" s="197">
        <f>ROUND(I1155*H1155,0)</f>
        <v>0</v>
      </c>
      <c r="K1155" s="193" t="s">
        <v>169</v>
      </c>
      <c r="L1155" s="59"/>
      <c r="M1155" s="198" t="s">
        <v>23</v>
      </c>
      <c r="N1155" s="199" t="s">
        <v>46</v>
      </c>
      <c r="O1155" s="40"/>
      <c r="P1155" s="200">
        <f>O1155*H1155</f>
        <v>0</v>
      </c>
      <c r="Q1155" s="200">
        <v>0</v>
      </c>
      <c r="R1155" s="200">
        <f>Q1155*H1155</f>
        <v>0</v>
      </c>
      <c r="S1155" s="200">
        <v>0</v>
      </c>
      <c r="T1155" s="201">
        <f>S1155*H1155</f>
        <v>0</v>
      </c>
      <c r="AR1155" s="22" t="s">
        <v>164</v>
      </c>
      <c r="AT1155" s="22" t="s">
        <v>165</v>
      </c>
      <c r="AU1155" s="22" t="s">
        <v>84</v>
      </c>
      <c r="AY1155" s="22" t="s">
        <v>162</v>
      </c>
      <c r="BE1155" s="202">
        <f>IF(N1155="základní",J1155,0)</f>
        <v>0</v>
      </c>
      <c r="BF1155" s="202">
        <f>IF(N1155="snížená",J1155,0)</f>
        <v>0</v>
      </c>
      <c r="BG1155" s="202">
        <f>IF(N1155="zákl. přenesená",J1155,0)</f>
        <v>0</v>
      </c>
      <c r="BH1155" s="202">
        <f>IF(N1155="sníž. přenesená",J1155,0)</f>
        <v>0</v>
      </c>
      <c r="BI1155" s="202">
        <f>IF(N1155="nulová",J1155,0)</f>
        <v>0</v>
      </c>
      <c r="BJ1155" s="22" t="s">
        <v>10</v>
      </c>
      <c r="BK1155" s="202">
        <f>ROUND(I1155*H1155,0)</f>
        <v>0</v>
      </c>
      <c r="BL1155" s="22" t="s">
        <v>164</v>
      </c>
      <c r="BM1155" s="22" t="s">
        <v>2895</v>
      </c>
    </row>
    <row r="1156" spans="2:65" s="10" customFormat="1" ht="29.85" customHeight="1">
      <c r="B1156" s="174"/>
      <c r="C1156" s="175"/>
      <c r="D1156" s="188" t="s">
        <v>74</v>
      </c>
      <c r="E1156" s="189" t="s">
        <v>2896</v>
      </c>
      <c r="F1156" s="189" t="s">
        <v>2897</v>
      </c>
      <c r="G1156" s="175"/>
      <c r="H1156" s="175"/>
      <c r="I1156" s="178"/>
      <c r="J1156" s="190">
        <f>BK1156</f>
        <v>0</v>
      </c>
      <c r="K1156" s="175"/>
      <c r="L1156" s="180"/>
      <c r="M1156" s="181"/>
      <c r="N1156" s="182"/>
      <c r="O1156" s="182"/>
      <c r="P1156" s="183">
        <f>SUM(P1157:P1163)</f>
        <v>0</v>
      </c>
      <c r="Q1156" s="182"/>
      <c r="R1156" s="183">
        <f>SUM(R1157:R1163)</f>
        <v>1.038037E-2</v>
      </c>
      <c r="S1156" s="182"/>
      <c r="T1156" s="184">
        <f>SUM(T1157:T1163)</f>
        <v>0</v>
      </c>
      <c r="AR1156" s="185" t="s">
        <v>164</v>
      </c>
      <c r="AT1156" s="186" t="s">
        <v>74</v>
      </c>
      <c r="AU1156" s="186" t="s">
        <v>10</v>
      </c>
      <c r="AY1156" s="185" t="s">
        <v>162</v>
      </c>
      <c r="BK1156" s="187">
        <f>SUM(BK1157:BK1163)</f>
        <v>0</v>
      </c>
    </row>
    <row r="1157" spans="2:65" s="1" customFormat="1" ht="22.5" customHeight="1">
      <c r="B1157" s="39"/>
      <c r="C1157" s="191" t="s">
        <v>2898</v>
      </c>
      <c r="D1157" s="191" t="s">
        <v>165</v>
      </c>
      <c r="E1157" s="192" t="s">
        <v>2899</v>
      </c>
      <c r="F1157" s="193" t="s">
        <v>2900</v>
      </c>
      <c r="G1157" s="194" t="s">
        <v>254</v>
      </c>
      <c r="H1157" s="195">
        <v>61.061</v>
      </c>
      <c r="I1157" s="196"/>
      <c r="J1157" s="197">
        <f>ROUND(I1157*H1157,0)</f>
        <v>0</v>
      </c>
      <c r="K1157" s="193" t="s">
        <v>169</v>
      </c>
      <c r="L1157" s="59"/>
      <c r="M1157" s="198" t="s">
        <v>23</v>
      </c>
      <c r="N1157" s="199" t="s">
        <v>46</v>
      </c>
      <c r="O1157" s="40"/>
      <c r="P1157" s="200">
        <f>O1157*H1157</f>
        <v>0</v>
      </c>
      <c r="Q1157" s="200">
        <v>1.7000000000000001E-4</v>
      </c>
      <c r="R1157" s="200">
        <f>Q1157*H1157</f>
        <v>1.038037E-2</v>
      </c>
      <c r="S1157" s="200">
        <v>0</v>
      </c>
      <c r="T1157" s="201">
        <f>S1157*H1157</f>
        <v>0</v>
      </c>
      <c r="AR1157" s="22" t="s">
        <v>164</v>
      </c>
      <c r="AT1157" s="22" t="s">
        <v>165</v>
      </c>
      <c r="AU1157" s="22" t="s">
        <v>84</v>
      </c>
      <c r="AY1157" s="22" t="s">
        <v>162</v>
      </c>
      <c r="BE1157" s="202">
        <f>IF(N1157="základní",J1157,0)</f>
        <v>0</v>
      </c>
      <c r="BF1157" s="202">
        <f>IF(N1157="snížená",J1157,0)</f>
        <v>0</v>
      </c>
      <c r="BG1157" s="202">
        <f>IF(N1157="zákl. přenesená",J1157,0)</f>
        <v>0</v>
      </c>
      <c r="BH1157" s="202">
        <f>IF(N1157="sníž. přenesená",J1157,0)</f>
        <v>0</v>
      </c>
      <c r="BI1157" s="202">
        <f>IF(N1157="nulová",J1157,0)</f>
        <v>0</v>
      </c>
      <c r="BJ1157" s="22" t="s">
        <v>10</v>
      </c>
      <c r="BK1157" s="202">
        <f>ROUND(I1157*H1157,0)</f>
        <v>0</v>
      </c>
      <c r="BL1157" s="22" t="s">
        <v>164</v>
      </c>
      <c r="BM1157" s="22" t="s">
        <v>2901</v>
      </c>
    </row>
    <row r="1158" spans="2:65" s="11" customFormat="1" ht="13.5">
      <c r="B1158" s="203"/>
      <c r="C1158" s="204"/>
      <c r="D1158" s="215" t="s">
        <v>171</v>
      </c>
      <c r="E1158" s="216" t="s">
        <v>2902</v>
      </c>
      <c r="F1158" s="217" t="s">
        <v>2903</v>
      </c>
      <c r="G1158" s="204"/>
      <c r="H1158" s="218">
        <v>9.6</v>
      </c>
      <c r="I1158" s="209"/>
      <c r="J1158" s="204"/>
      <c r="K1158" s="204"/>
      <c r="L1158" s="210"/>
      <c r="M1158" s="211"/>
      <c r="N1158" s="212"/>
      <c r="O1158" s="212"/>
      <c r="P1158" s="212"/>
      <c r="Q1158" s="212"/>
      <c r="R1158" s="212"/>
      <c r="S1158" s="212"/>
      <c r="T1158" s="213"/>
      <c r="AT1158" s="214" t="s">
        <v>171</v>
      </c>
      <c r="AU1158" s="214" t="s">
        <v>84</v>
      </c>
      <c r="AV1158" s="11" t="s">
        <v>84</v>
      </c>
      <c r="AW1158" s="11" t="s">
        <v>37</v>
      </c>
      <c r="AX1158" s="11" t="s">
        <v>75</v>
      </c>
      <c r="AY1158" s="214" t="s">
        <v>162</v>
      </c>
    </row>
    <row r="1159" spans="2:65" s="11" customFormat="1" ht="13.5">
      <c r="B1159" s="203"/>
      <c r="C1159" s="204"/>
      <c r="D1159" s="215" t="s">
        <v>171</v>
      </c>
      <c r="E1159" s="216" t="s">
        <v>2904</v>
      </c>
      <c r="F1159" s="217" t="s">
        <v>2905</v>
      </c>
      <c r="G1159" s="204"/>
      <c r="H1159" s="218">
        <v>14.64</v>
      </c>
      <c r="I1159" s="209"/>
      <c r="J1159" s="204"/>
      <c r="K1159" s="204"/>
      <c r="L1159" s="210"/>
      <c r="M1159" s="211"/>
      <c r="N1159" s="212"/>
      <c r="O1159" s="212"/>
      <c r="P1159" s="212"/>
      <c r="Q1159" s="212"/>
      <c r="R1159" s="212"/>
      <c r="S1159" s="212"/>
      <c r="T1159" s="213"/>
      <c r="AT1159" s="214" t="s">
        <v>171</v>
      </c>
      <c r="AU1159" s="214" t="s">
        <v>84</v>
      </c>
      <c r="AV1159" s="11" t="s">
        <v>84</v>
      </c>
      <c r="AW1159" s="11" t="s">
        <v>37</v>
      </c>
      <c r="AX1159" s="11" t="s">
        <v>75</v>
      </c>
      <c r="AY1159" s="214" t="s">
        <v>162</v>
      </c>
    </row>
    <row r="1160" spans="2:65" s="11" customFormat="1" ht="13.5">
      <c r="B1160" s="203"/>
      <c r="C1160" s="204"/>
      <c r="D1160" s="215" t="s">
        <v>171</v>
      </c>
      <c r="E1160" s="216" t="s">
        <v>2906</v>
      </c>
      <c r="F1160" s="217" t="s">
        <v>2907</v>
      </c>
      <c r="G1160" s="204"/>
      <c r="H1160" s="218">
        <v>3.149</v>
      </c>
      <c r="I1160" s="209"/>
      <c r="J1160" s="204"/>
      <c r="K1160" s="204"/>
      <c r="L1160" s="210"/>
      <c r="M1160" s="211"/>
      <c r="N1160" s="212"/>
      <c r="O1160" s="212"/>
      <c r="P1160" s="212"/>
      <c r="Q1160" s="212"/>
      <c r="R1160" s="212"/>
      <c r="S1160" s="212"/>
      <c r="T1160" s="213"/>
      <c r="AT1160" s="214" t="s">
        <v>171</v>
      </c>
      <c r="AU1160" s="214" t="s">
        <v>84</v>
      </c>
      <c r="AV1160" s="11" t="s">
        <v>84</v>
      </c>
      <c r="AW1160" s="11" t="s">
        <v>37</v>
      </c>
      <c r="AX1160" s="11" t="s">
        <v>75</v>
      </c>
      <c r="AY1160" s="214" t="s">
        <v>162</v>
      </c>
    </row>
    <row r="1161" spans="2:65" s="11" customFormat="1" ht="13.5">
      <c r="B1161" s="203"/>
      <c r="C1161" s="204"/>
      <c r="D1161" s="215" t="s">
        <v>171</v>
      </c>
      <c r="E1161" s="216" t="s">
        <v>2908</v>
      </c>
      <c r="F1161" s="217" t="s">
        <v>2909</v>
      </c>
      <c r="G1161" s="204"/>
      <c r="H1161" s="218">
        <v>9.1199999999999992</v>
      </c>
      <c r="I1161" s="209"/>
      <c r="J1161" s="204"/>
      <c r="K1161" s="204"/>
      <c r="L1161" s="210"/>
      <c r="M1161" s="211"/>
      <c r="N1161" s="212"/>
      <c r="O1161" s="212"/>
      <c r="P1161" s="212"/>
      <c r="Q1161" s="212"/>
      <c r="R1161" s="212"/>
      <c r="S1161" s="212"/>
      <c r="T1161" s="213"/>
      <c r="AT1161" s="214" t="s">
        <v>171</v>
      </c>
      <c r="AU1161" s="214" t="s">
        <v>84</v>
      </c>
      <c r="AV1161" s="11" t="s">
        <v>84</v>
      </c>
      <c r="AW1161" s="11" t="s">
        <v>37</v>
      </c>
      <c r="AX1161" s="11" t="s">
        <v>75</v>
      </c>
      <c r="AY1161" s="214" t="s">
        <v>162</v>
      </c>
    </row>
    <row r="1162" spans="2:65" s="11" customFormat="1" ht="13.5">
      <c r="B1162" s="203"/>
      <c r="C1162" s="204"/>
      <c r="D1162" s="215" t="s">
        <v>171</v>
      </c>
      <c r="E1162" s="216" t="s">
        <v>2910</v>
      </c>
      <c r="F1162" s="217" t="s">
        <v>2911</v>
      </c>
      <c r="G1162" s="204"/>
      <c r="H1162" s="218">
        <v>21.312000000000001</v>
      </c>
      <c r="I1162" s="209"/>
      <c r="J1162" s="204"/>
      <c r="K1162" s="204"/>
      <c r="L1162" s="210"/>
      <c r="M1162" s="211"/>
      <c r="N1162" s="212"/>
      <c r="O1162" s="212"/>
      <c r="P1162" s="212"/>
      <c r="Q1162" s="212"/>
      <c r="R1162" s="212"/>
      <c r="S1162" s="212"/>
      <c r="T1162" s="213"/>
      <c r="AT1162" s="214" t="s">
        <v>171</v>
      </c>
      <c r="AU1162" s="214" t="s">
        <v>84</v>
      </c>
      <c r="AV1162" s="11" t="s">
        <v>84</v>
      </c>
      <c r="AW1162" s="11" t="s">
        <v>37</v>
      </c>
      <c r="AX1162" s="11" t="s">
        <v>75</v>
      </c>
      <c r="AY1162" s="214" t="s">
        <v>162</v>
      </c>
    </row>
    <row r="1163" spans="2:65" s="11" customFormat="1" ht="13.5">
      <c r="B1163" s="203"/>
      <c r="C1163" s="204"/>
      <c r="D1163" s="215" t="s">
        <v>171</v>
      </c>
      <c r="E1163" s="216" t="s">
        <v>23</v>
      </c>
      <c r="F1163" s="217" t="s">
        <v>2912</v>
      </c>
      <c r="G1163" s="204"/>
      <c r="H1163" s="218">
        <v>3.24</v>
      </c>
      <c r="I1163" s="209"/>
      <c r="J1163" s="204"/>
      <c r="K1163" s="204"/>
      <c r="L1163" s="210"/>
      <c r="M1163" s="211"/>
      <c r="N1163" s="212"/>
      <c r="O1163" s="212"/>
      <c r="P1163" s="212"/>
      <c r="Q1163" s="212"/>
      <c r="R1163" s="212"/>
      <c r="S1163" s="212"/>
      <c r="T1163" s="213"/>
      <c r="AT1163" s="214" t="s">
        <v>171</v>
      </c>
      <c r="AU1163" s="214" t="s">
        <v>84</v>
      </c>
      <c r="AV1163" s="11" t="s">
        <v>84</v>
      </c>
      <c r="AW1163" s="11" t="s">
        <v>37</v>
      </c>
      <c r="AX1163" s="11" t="s">
        <v>75</v>
      </c>
      <c r="AY1163" s="214" t="s">
        <v>162</v>
      </c>
    </row>
    <row r="1164" spans="2:65" s="10" customFormat="1" ht="29.85" customHeight="1">
      <c r="B1164" s="174"/>
      <c r="C1164" s="175"/>
      <c r="D1164" s="188" t="s">
        <v>74</v>
      </c>
      <c r="E1164" s="189" t="s">
        <v>2913</v>
      </c>
      <c r="F1164" s="189" t="s">
        <v>2914</v>
      </c>
      <c r="G1164" s="175"/>
      <c r="H1164" s="175"/>
      <c r="I1164" s="178"/>
      <c r="J1164" s="190">
        <f>BK1164</f>
        <v>0</v>
      </c>
      <c r="K1164" s="175"/>
      <c r="L1164" s="180"/>
      <c r="M1164" s="181"/>
      <c r="N1164" s="182"/>
      <c r="O1164" s="182"/>
      <c r="P1164" s="183">
        <f>SUM(P1165:P1173)</f>
        <v>0</v>
      </c>
      <c r="Q1164" s="182"/>
      <c r="R1164" s="183">
        <f>SUM(R1165:R1173)</f>
        <v>1.3014866899999999</v>
      </c>
      <c r="S1164" s="182"/>
      <c r="T1164" s="184">
        <f>SUM(T1165:T1173)</f>
        <v>3.641175E-2</v>
      </c>
      <c r="AR1164" s="185" t="s">
        <v>164</v>
      </c>
      <c r="AT1164" s="186" t="s">
        <v>74</v>
      </c>
      <c r="AU1164" s="186" t="s">
        <v>10</v>
      </c>
      <c r="AY1164" s="185" t="s">
        <v>162</v>
      </c>
      <c r="BK1164" s="187">
        <f>SUM(BK1165:BK1173)</f>
        <v>0</v>
      </c>
    </row>
    <row r="1165" spans="2:65" s="1" customFormat="1" ht="22.5" customHeight="1">
      <c r="B1165" s="39"/>
      <c r="C1165" s="191" t="s">
        <v>2915</v>
      </c>
      <c r="D1165" s="191" t="s">
        <v>165</v>
      </c>
      <c r="E1165" s="192" t="s">
        <v>2916</v>
      </c>
      <c r="F1165" s="193" t="s">
        <v>2917</v>
      </c>
      <c r="G1165" s="194" t="s">
        <v>254</v>
      </c>
      <c r="H1165" s="195">
        <v>242.745</v>
      </c>
      <c r="I1165" s="196"/>
      <c r="J1165" s="197">
        <f>ROUND(I1165*H1165,0)</f>
        <v>0</v>
      </c>
      <c r="K1165" s="193" t="s">
        <v>169</v>
      </c>
      <c r="L1165" s="59"/>
      <c r="M1165" s="198" t="s">
        <v>23</v>
      </c>
      <c r="N1165" s="199" t="s">
        <v>46</v>
      </c>
      <c r="O1165" s="40"/>
      <c r="P1165" s="200">
        <f>O1165*H1165</f>
        <v>0</v>
      </c>
      <c r="Q1165" s="200">
        <v>0</v>
      </c>
      <c r="R1165" s="200">
        <f>Q1165*H1165</f>
        <v>0</v>
      </c>
      <c r="S1165" s="200">
        <v>1.4999999999999999E-4</v>
      </c>
      <c r="T1165" s="201">
        <f>S1165*H1165</f>
        <v>3.641175E-2</v>
      </c>
      <c r="AR1165" s="22" t="s">
        <v>164</v>
      </c>
      <c r="AT1165" s="22" t="s">
        <v>165</v>
      </c>
      <c r="AU1165" s="22" t="s">
        <v>84</v>
      </c>
      <c r="AY1165" s="22" t="s">
        <v>162</v>
      </c>
      <c r="BE1165" s="202">
        <f>IF(N1165="základní",J1165,0)</f>
        <v>0</v>
      </c>
      <c r="BF1165" s="202">
        <f>IF(N1165="snížená",J1165,0)</f>
        <v>0</v>
      </c>
      <c r="BG1165" s="202">
        <f>IF(N1165="zákl. přenesená",J1165,0)</f>
        <v>0</v>
      </c>
      <c r="BH1165" s="202">
        <f>IF(N1165="sníž. přenesená",J1165,0)</f>
        <v>0</v>
      </c>
      <c r="BI1165" s="202">
        <f>IF(N1165="nulová",J1165,0)</f>
        <v>0</v>
      </c>
      <c r="BJ1165" s="22" t="s">
        <v>10</v>
      </c>
      <c r="BK1165" s="202">
        <f>ROUND(I1165*H1165,0)</f>
        <v>0</v>
      </c>
      <c r="BL1165" s="22" t="s">
        <v>164</v>
      </c>
      <c r="BM1165" s="22" t="s">
        <v>2918</v>
      </c>
    </row>
    <row r="1166" spans="2:65" s="11" customFormat="1" ht="40.5">
      <c r="B1166" s="203"/>
      <c r="C1166" s="204"/>
      <c r="D1166" s="205" t="s">
        <v>171</v>
      </c>
      <c r="E1166" s="206" t="s">
        <v>2919</v>
      </c>
      <c r="F1166" s="207" t="s">
        <v>2920</v>
      </c>
      <c r="G1166" s="204"/>
      <c r="H1166" s="208">
        <v>242.745</v>
      </c>
      <c r="I1166" s="209"/>
      <c r="J1166" s="204"/>
      <c r="K1166" s="204"/>
      <c r="L1166" s="210"/>
      <c r="M1166" s="211"/>
      <c r="N1166" s="212"/>
      <c r="O1166" s="212"/>
      <c r="P1166" s="212"/>
      <c r="Q1166" s="212"/>
      <c r="R1166" s="212"/>
      <c r="S1166" s="212"/>
      <c r="T1166" s="213"/>
      <c r="AT1166" s="214" t="s">
        <v>171</v>
      </c>
      <c r="AU1166" s="214" t="s">
        <v>84</v>
      </c>
      <c r="AV1166" s="11" t="s">
        <v>84</v>
      </c>
      <c r="AW1166" s="11" t="s">
        <v>37</v>
      </c>
      <c r="AX1166" s="11" t="s">
        <v>75</v>
      </c>
      <c r="AY1166" s="214" t="s">
        <v>162</v>
      </c>
    </row>
    <row r="1167" spans="2:65" s="1" customFormat="1" ht="22.5" customHeight="1">
      <c r="B1167" s="39"/>
      <c r="C1167" s="191" t="s">
        <v>2921</v>
      </c>
      <c r="D1167" s="191" t="s">
        <v>165</v>
      </c>
      <c r="E1167" s="192" t="s">
        <v>2922</v>
      </c>
      <c r="F1167" s="193" t="s">
        <v>2923</v>
      </c>
      <c r="G1167" s="194" t="s">
        <v>254</v>
      </c>
      <c r="H1167" s="195">
        <v>2620.4430000000002</v>
      </c>
      <c r="I1167" s="196"/>
      <c r="J1167" s="197">
        <f>ROUND(I1167*H1167,0)</f>
        <v>0</v>
      </c>
      <c r="K1167" s="193" t="s">
        <v>169</v>
      </c>
      <c r="L1167" s="59"/>
      <c r="M1167" s="198" t="s">
        <v>23</v>
      </c>
      <c r="N1167" s="199" t="s">
        <v>46</v>
      </c>
      <c r="O1167" s="40"/>
      <c r="P1167" s="200">
        <f>O1167*H1167</f>
        <v>0</v>
      </c>
      <c r="Q1167" s="200">
        <v>2.0000000000000001E-4</v>
      </c>
      <c r="R1167" s="200">
        <f>Q1167*H1167</f>
        <v>0.52408860000000002</v>
      </c>
      <c r="S1167" s="200">
        <v>0</v>
      </c>
      <c r="T1167" s="201">
        <f>S1167*H1167</f>
        <v>0</v>
      </c>
      <c r="AR1167" s="22" t="s">
        <v>164</v>
      </c>
      <c r="AT1167" s="22" t="s">
        <v>165</v>
      </c>
      <c r="AU1167" s="22" t="s">
        <v>84</v>
      </c>
      <c r="AY1167" s="22" t="s">
        <v>162</v>
      </c>
      <c r="BE1167" s="202">
        <f>IF(N1167="základní",J1167,0)</f>
        <v>0</v>
      </c>
      <c r="BF1167" s="202">
        <f>IF(N1167="snížená",J1167,0)</f>
        <v>0</v>
      </c>
      <c r="BG1167" s="202">
        <f>IF(N1167="zákl. přenesená",J1167,0)</f>
        <v>0</v>
      </c>
      <c r="BH1167" s="202">
        <f>IF(N1167="sníž. přenesená",J1167,0)</f>
        <v>0</v>
      </c>
      <c r="BI1167" s="202">
        <f>IF(N1167="nulová",J1167,0)</f>
        <v>0</v>
      </c>
      <c r="BJ1167" s="22" t="s">
        <v>10</v>
      </c>
      <c r="BK1167" s="202">
        <f>ROUND(I1167*H1167,0)</f>
        <v>0</v>
      </c>
      <c r="BL1167" s="22" t="s">
        <v>164</v>
      </c>
      <c r="BM1167" s="22" t="s">
        <v>2924</v>
      </c>
    </row>
    <row r="1168" spans="2:65" s="11" customFormat="1" ht="13.5">
      <c r="B1168" s="203"/>
      <c r="C1168" s="204"/>
      <c r="D1168" s="215" t="s">
        <v>171</v>
      </c>
      <c r="E1168" s="216" t="s">
        <v>2925</v>
      </c>
      <c r="F1168" s="217" t="s">
        <v>2926</v>
      </c>
      <c r="G1168" s="204"/>
      <c r="H1168" s="218">
        <v>1558.0989999999999</v>
      </c>
      <c r="I1168" s="209"/>
      <c r="J1168" s="204"/>
      <c r="K1168" s="204"/>
      <c r="L1168" s="210"/>
      <c r="M1168" s="211"/>
      <c r="N1168" s="212"/>
      <c r="O1168" s="212"/>
      <c r="P1168" s="212"/>
      <c r="Q1168" s="212"/>
      <c r="R1168" s="212"/>
      <c r="S1168" s="212"/>
      <c r="T1168" s="213"/>
      <c r="AT1168" s="214" t="s">
        <v>171</v>
      </c>
      <c r="AU1168" s="214" t="s">
        <v>84</v>
      </c>
      <c r="AV1168" s="11" t="s">
        <v>84</v>
      </c>
      <c r="AW1168" s="11" t="s">
        <v>37</v>
      </c>
      <c r="AX1168" s="11" t="s">
        <v>75</v>
      </c>
      <c r="AY1168" s="214" t="s">
        <v>162</v>
      </c>
    </row>
    <row r="1169" spans="2:65" s="11" customFormat="1" ht="13.5">
      <c r="B1169" s="203"/>
      <c r="C1169" s="204"/>
      <c r="D1169" s="215" t="s">
        <v>171</v>
      </c>
      <c r="E1169" s="216" t="s">
        <v>2927</v>
      </c>
      <c r="F1169" s="217" t="s">
        <v>2928</v>
      </c>
      <c r="G1169" s="204"/>
      <c r="H1169" s="218">
        <v>242.745</v>
      </c>
      <c r="I1169" s="209"/>
      <c r="J1169" s="204"/>
      <c r="K1169" s="204"/>
      <c r="L1169" s="210"/>
      <c r="M1169" s="211"/>
      <c r="N1169" s="212"/>
      <c r="O1169" s="212"/>
      <c r="P1169" s="212"/>
      <c r="Q1169" s="212"/>
      <c r="R1169" s="212"/>
      <c r="S1169" s="212"/>
      <c r="T1169" s="213"/>
      <c r="AT1169" s="214" t="s">
        <v>171</v>
      </c>
      <c r="AU1169" s="214" t="s">
        <v>84</v>
      </c>
      <c r="AV1169" s="11" t="s">
        <v>84</v>
      </c>
      <c r="AW1169" s="11" t="s">
        <v>37</v>
      </c>
      <c r="AX1169" s="11" t="s">
        <v>75</v>
      </c>
      <c r="AY1169" s="214" t="s">
        <v>162</v>
      </c>
    </row>
    <row r="1170" spans="2:65" s="11" customFormat="1" ht="13.5">
      <c r="B1170" s="203"/>
      <c r="C1170" s="204"/>
      <c r="D1170" s="205" t="s">
        <v>171</v>
      </c>
      <c r="E1170" s="206" t="s">
        <v>2929</v>
      </c>
      <c r="F1170" s="207" t="s">
        <v>2930</v>
      </c>
      <c r="G1170" s="204"/>
      <c r="H1170" s="208">
        <v>819.59900000000005</v>
      </c>
      <c r="I1170" s="209"/>
      <c r="J1170" s="204"/>
      <c r="K1170" s="204"/>
      <c r="L1170" s="210"/>
      <c r="M1170" s="211"/>
      <c r="N1170" s="212"/>
      <c r="O1170" s="212"/>
      <c r="P1170" s="212"/>
      <c r="Q1170" s="212"/>
      <c r="R1170" s="212"/>
      <c r="S1170" s="212"/>
      <c r="T1170" s="213"/>
      <c r="AT1170" s="214" t="s">
        <v>171</v>
      </c>
      <c r="AU1170" s="214" t="s">
        <v>84</v>
      </c>
      <c r="AV1170" s="11" t="s">
        <v>84</v>
      </c>
      <c r="AW1170" s="11" t="s">
        <v>37</v>
      </c>
      <c r="AX1170" s="11" t="s">
        <v>75</v>
      </c>
      <c r="AY1170" s="214" t="s">
        <v>162</v>
      </c>
    </row>
    <row r="1171" spans="2:65" s="1" customFormat="1" ht="31.5" customHeight="1">
      <c r="B1171" s="39"/>
      <c r="C1171" s="191" t="s">
        <v>2931</v>
      </c>
      <c r="D1171" s="191" t="s">
        <v>165</v>
      </c>
      <c r="E1171" s="192" t="s">
        <v>2932</v>
      </c>
      <c r="F1171" s="193" t="s">
        <v>2933</v>
      </c>
      <c r="G1171" s="194" t="s">
        <v>254</v>
      </c>
      <c r="H1171" s="195">
        <v>2620.4430000000002</v>
      </c>
      <c r="I1171" s="196"/>
      <c r="J1171" s="197">
        <f>ROUND(I1171*H1171,0)</f>
        <v>0</v>
      </c>
      <c r="K1171" s="193" t="s">
        <v>169</v>
      </c>
      <c r="L1171" s="59"/>
      <c r="M1171" s="198" t="s">
        <v>23</v>
      </c>
      <c r="N1171" s="199" t="s">
        <v>46</v>
      </c>
      <c r="O1171" s="40"/>
      <c r="P1171" s="200">
        <f>O1171*H1171</f>
        <v>0</v>
      </c>
      <c r="Q1171" s="200">
        <v>2.9E-4</v>
      </c>
      <c r="R1171" s="200">
        <f>Q1171*H1171</f>
        <v>0.75992847000000008</v>
      </c>
      <c r="S1171" s="200">
        <v>0</v>
      </c>
      <c r="T1171" s="201">
        <f>S1171*H1171</f>
        <v>0</v>
      </c>
      <c r="AR1171" s="22" t="s">
        <v>164</v>
      </c>
      <c r="AT1171" s="22" t="s">
        <v>165</v>
      </c>
      <c r="AU1171" s="22" t="s">
        <v>84</v>
      </c>
      <c r="AY1171" s="22" t="s">
        <v>162</v>
      </c>
      <c r="BE1171" s="202">
        <f>IF(N1171="základní",J1171,0)</f>
        <v>0</v>
      </c>
      <c r="BF1171" s="202">
        <f>IF(N1171="snížená",J1171,0)</f>
        <v>0</v>
      </c>
      <c r="BG1171" s="202">
        <f>IF(N1171="zákl. přenesená",J1171,0)</f>
        <v>0</v>
      </c>
      <c r="BH1171" s="202">
        <f>IF(N1171="sníž. přenesená",J1171,0)</f>
        <v>0</v>
      </c>
      <c r="BI1171" s="202">
        <f>IF(N1171="nulová",J1171,0)</f>
        <v>0</v>
      </c>
      <c r="BJ1171" s="22" t="s">
        <v>10</v>
      </c>
      <c r="BK1171" s="202">
        <f>ROUND(I1171*H1171,0)</f>
        <v>0</v>
      </c>
      <c r="BL1171" s="22" t="s">
        <v>164</v>
      </c>
      <c r="BM1171" s="22" t="s">
        <v>2934</v>
      </c>
    </row>
    <row r="1172" spans="2:65" s="1" customFormat="1" ht="31.5" customHeight="1">
      <c r="B1172" s="39"/>
      <c r="C1172" s="191" t="s">
        <v>2935</v>
      </c>
      <c r="D1172" s="191" t="s">
        <v>165</v>
      </c>
      <c r="E1172" s="192" t="s">
        <v>2936</v>
      </c>
      <c r="F1172" s="193" t="s">
        <v>2937</v>
      </c>
      <c r="G1172" s="194" t="s">
        <v>254</v>
      </c>
      <c r="H1172" s="195">
        <v>1746.962</v>
      </c>
      <c r="I1172" s="196"/>
      <c r="J1172" s="197">
        <f>ROUND(I1172*H1172,0)</f>
        <v>0</v>
      </c>
      <c r="K1172" s="193" t="s">
        <v>169</v>
      </c>
      <c r="L1172" s="59"/>
      <c r="M1172" s="198" t="s">
        <v>23</v>
      </c>
      <c r="N1172" s="199" t="s">
        <v>46</v>
      </c>
      <c r="O1172" s="40"/>
      <c r="P1172" s="200">
        <f>O1172*H1172</f>
        <v>0</v>
      </c>
      <c r="Q1172" s="200">
        <v>1.0000000000000001E-5</v>
      </c>
      <c r="R1172" s="200">
        <f>Q1172*H1172</f>
        <v>1.7469620000000002E-2</v>
      </c>
      <c r="S1172" s="200">
        <v>0</v>
      </c>
      <c r="T1172" s="201">
        <f>S1172*H1172</f>
        <v>0</v>
      </c>
      <c r="AR1172" s="22" t="s">
        <v>164</v>
      </c>
      <c r="AT1172" s="22" t="s">
        <v>165</v>
      </c>
      <c r="AU1172" s="22" t="s">
        <v>84</v>
      </c>
      <c r="AY1172" s="22" t="s">
        <v>162</v>
      </c>
      <c r="BE1172" s="202">
        <f>IF(N1172="základní",J1172,0)</f>
        <v>0</v>
      </c>
      <c r="BF1172" s="202">
        <f>IF(N1172="snížená",J1172,0)</f>
        <v>0</v>
      </c>
      <c r="BG1172" s="202">
        <f>IF(N1172="zákl. přenesená",J1172,0)</f>
        <v>0</v>
      </c>
      <c r="BH1172" s="202">
        <f>IF(N1172="sníž. přenesená",J1172,0)</f>
        <v>0</v>
      </c>
      <c r="BI1172" s="202">
        <f>IF(N1172="nulová",J1172,0)</f>
        <v>0</v>
      </c>
      <c r="BJ1172" s="22" t="s">
        <v>10</v>
      </c>
      <c r="BK1172" s="202">
        <f>ROUND(I1172*H1172,0)</f>
        <v>0</v>
      </c>
      <c r="BL1172" s="22" t="s">
        <v>164</v>
      </c>
      <c r="BM1172" s="22" t="s">
        <v>2938</v>
      </c>
    </row>
    <row r="1173" spans="2:65" s="11" customFormat="1" ht="13.5">
      <c r="B1173" s="203"/>
      <c r="C1173" s="204"/>
      <c r="D1173" s="215" t="s">
        <v>171</v>
      </c>
      <c r="E1173" s="216" t="s">
        <v>2939</v>
      </c>
      <c r="F1173" s="217" t="s">
        <v>2940</v>
      </c>
      <c r="G1173" s="204"/>
      <c r="H1173" s="218">
        <v>1746.962</v>
      </c>
      <c r="I1173" s="209"/>
      <c r="J1173" s="204"/>
      <c r="K1173" s="204"/>
      <c r="L1173" s="210"/>
      <c r="M1173" s="211"/>
      <c r="N1173" s="212"/>
      <c r="O1173" s="212"/>
      <c r="P1173" s="212"/>
      <c r="Q1173" s="212"/>
      <c r="R1173" s="212"/>
      <c r="S1173" s="212"/>
      <c r="T1173" s="213"/>
      <c r="AT1173" s="214" t="s">
        <v>171</v>
      </c>
      <c r="AU1173" s="214" t="s">
        <v>84</v>
      </c>
      <c r="AV1173" s="11" t="s">
        <v>84</v>
      </c>
      <c r="AW1173" s="11" t="s">
        <v>37</v>
      </c>
      <c r="AX1173" s="11" t="s">
        <v>75</v>
      </c>
      <c r="AY1173" s="214" t="s">
        <v>162</v>
      </c>
    </row>
    <row r="1174" spans="2:65" s="10" customFormat="1" ht="29.85" customHeight="1">
      <c r="B1174" s="174"/>
      <c r="C1174" s="175"/>
      <c r="D1174" s="188" t="s">
        <v>74</v>
      </c>
      <c r="E1174" s="189" t="s">
        <v>2941</v>
      </c>
      <c r="F1174" s="189" t="s">
        <v>2942</v>
      </c>
      <c r="G1174" s="175"/>
      <c r="H1174" s="175"/>
      <c r="I1174" s="178"/>
      <c r="J1174" s="190">
        <f>BK1174</f>
        <v>0</v>
      </c>
      <c r="K1174" s="175"/>
      <c r="L1174" s="180"/>
      <c r="M1174" s="181"/>
      <c r="N1174" s="182"/>
      <c r="O1174" s="182"/>
      <c r="P1174" s="183">
        <f>SUM(P1175:P1181)</f>
        <v>0</v>
      </c>
      <c r="Q1174" s="182"/>
      <c r="R1174" s="183">
        <f>SUM(R1175:R1181)</f>
        <v>0</v>
      </c>
      <c r="S1174" s="182"/>
      <c r="T1174" s="184">
        <f>SUM(T1175:T1181)</f>
        <v>0</v>
      </c>
      <c r="AR1174" s="185" t="s">
        <v>164</v>
      </c>
      <c r="AT1174" s="186" t="s">
        <v>74</v>
      </c>
      <c r="AU1174" s="186" t="s">
        <v>10</v>
      </c>
      <c r="AY1174" s="185" t="s">
        <v>162</v>
      </c>
      <c r="BK1174" s="187">
        <f>SUM(BK1175:BK1181)</f>
        <v>0</v>
      </c>
    </row>
    <row r="1175" spans="2:65" s="1" customFormat="1" ht="22.5" customHeight="1">
      <c r="B1175" s="39"/>
      <c r="C1175" s="191" t="s">
        <v>2943</v>
      </c>
      <c r="D1175" s="191" t="s">
        <v>165</v>
      </c>
      <c r="E1175" s="192" t="s">
        <v>2944</v>
      </c>
      <c r="F1175" s="193" t="s">
        <v>2945</v>
      </c>
      <c r="G1175" s="194" t="s">
        <v>273</v>
      </c>
      <c r="H1175" s="195">
        <v>30.9</v>
      </c>
      <c r="I1175" s="196"/>
      <c r="J1175" s="197">
        <f>ROUND(I1175*H1175,0)</f>
        <v>0</v>
      </c>
      <c r="K1175" s="193" t="s">
        <v>23</v>
      </c>
      <c r="L1175" s="59"/>
      <c r="M1175" s="198" t="s">
        <v>23</v>
      </c>
      <c r="N1175" s="199" t="s">
        <v>46</v>
      </c>
      <c r="O1175" s="40"/>
      <c r="P1175" s="200">
        <f>O1175*H1175</f>
        <v>0</v>
      </c>
      <c r="Q1175" s="200">
        <v>0</v>
      </c>
      <c r="R1175" s="200">
        <f>Q1175*H1175</f>
        <v>0</v>
      </c>
      <c r="S1175" s="200">
        <v>0</v>
      </c>
      <c r="T1175" s="201">
        <f>S1175*H1175</f>
        <v>0</v>
      </c>
      <c r="AR1175" s="22" t="s">
        <v>164</v>
      </c>
      <c r="AT1175" s="22" t="s">
        <v>165</v>
      </c>
      <c r="AU1175" s="22" t="s">
        <v>84</v>
      </c>
      <c r="AY1175" s="22" t="s">
        <v>162</v>
      </c>
      <c r="BE1175" s="202">
        <f>IF(N1175="základní",J1175,0)</f>
        <v>0</v>
      </c>
      <c r="BF1175" s="202">
        <f>IF(N1175="snížená",J1175,0)</f>
        <v>0</v>
      </c>
      <c r="BG1175" s="202">
        <f>IF(N1175="zákl. přenesená",J1175,0)</f>
        <v>0</v>
      </c>
      <c r="BH1175" s="202">
        <f>IF(N1175="sníž. přenesená",J1175,0)</f>
        <v>0</v>
      </c>
      <c r="BI1175" s="202">
        <f>IF(N1175="nulová",J1175,0)</f>
        <v>0</v>
      </c>
      <c r="BJ1175" s="22" t="s">
        <v>10</v>
      </c>
      <c r="BK1175" s="202">
        <f>ROUND(I1175*H1175,0)</f>
        <v>0</v>
      </c>
      <c r="BL1175" s="22" t="s">
        <v>164</v>
      </c>
      <c r="BM1175" s="22" t="s">
        <v>2946</v>
      </c>
    </row>
    <row r="1176" spans="2:65" s="1" customFormat="1" ht="22.5" customHeight="1">
      <c r="B1176" s="39"/>
      <c r="C1176" s="191" t="s">
        <v>2947</v>
      </c>
      <c r="D1176" s="191" t="s">
        <v>165</v>
      </c>
      <c r="E1176" s="192" t="s">
        <v>2948</v>
      </c>
      <c r="F1176" s="193" t="s">
        <v>2949</v>
      </c>
      <c r="G1176" s="194" t="s">
        <v>654</v>
      </c>
      <c r="H1176" s="195">
        <v>71.007000000000005</v>
      </c>
      <c r="I1176" s="196"/>
      <c r="J1176" s="197">
        <f>ROUND(I1176*H1176,0)</f>
        <v>0</v>
      </c>
      <c r="K1176" s="193" t="s">
        <v>23</v>
      </c>
      <c r="L1176" s="59"/>
      <c r="M1176" s="198" t="s">
        <v>23</v>
      </c>
      <c r="N1176" s="199" t="s">
        <v>46</v>
      </c>
      <c r="O1176" s="40"/>
      <c r="P1176" s="200">
        <f>O1176*H1176</f>
        <v>0</v>
      </c>
      <c r="Q1176" s="200">
        <v>0</v>
      </c>
      <c r="R1176" s="200">
        <f>Q1176*H1176</f>
        <v>0</v>
      </c>
      <c r="S1176" s="200">
        <v>0</v>
      </c>
      <c r="T1176" s="201">
        <f>S1176*H1176</f>
        <v>0</v>
      </c>
      <c r="AR1176" s="22" t="s">
        <v>164</v>
      </c>
      <c r="AT1176" s="22" t="s">
        <v>165</v>
      </c>
      <c r="AU1176" s="22" t="s">
        <v>84</v>
      </c>
      <c r="AY1176" s="22" t="s">
        <v>162</v>
      </c>
      <c r="BE1176" s="202">
        <f>IF(N1176="základní",J1176,0)</f>
        <v>0</v>
      </c>
      <c r="BF1176" s="202">
        <f>IF(N1176="snížená",J1176,0)</f>
        <v>0</v>
      </c>
      <c r="BG1176" s="202">
        <f>IF(N1176="zákl. přenesená",J1176,0)</f>
        <v>0</v>
      </c>
      <c r="BH1176" s="202">
        <f>IF(N1176="sníž. přenesená",J1176,0)</f>
        <v>0</v>
      </c>
      <c r="BI1176" s="202">
        <f>IF(N1176="nulová",J1176,0)</f>
        <v>0</v>
      </c>
      <c r="BJ1176" s="22" t="s">
        <v>10</v>
      </c>
      <c r="BK1176" s="202">
        <f>ROUND(I1176*H1176,0)</f>
        <v>0</v>
      </c>
      <c r="BL1176" s="22" t="s">
        <v>164</v>
      </c>
      <c r="BM1176" s="22" t="s">
        <v>2950</v>
      </c>
    </row>
    <row r="1177" spans="2:65" s="11" customFormat="1" ht="13.5">
      <c r="B1177" s="203"/>
      <c r="C1177" s="204"/>
      <c r="D1177" s="205" t="s">
        <v>171</v>
      </c>
      <c r="E1177" s="206" t="s">
        <v>2951</v>
      </c>
      <c r="F1177" s="207" t="s">
        <v>2952</v>
      </c>
      <c r="G1177" s="204"/>
      <c r="H1177" s="208">
        <v>71.007000000000005</v>
      </c>
      <c r="I1177" s="209"/>
      <c r="J1177" s="204"/>
      <c r="K1177" s="204"/>
      <c r="L1177" s="210"/>
      <c r="M1177" s="211"/>
      <c r="N1177" s="212"/>
      <c r="O1177" s="212"/>
      <c r="P1177" s="212"/>
      <c r="Q1177" s="212"/>
      <c r="R1177" s="212"/>
      <c r="S1177" s="212"/>
      <c r="T1177" s="213"/>
      <c r="AT1177" s="214" t="s">
        <v>171</v>
      </c>
      <c r="AU1177" s="214" t="s">
        <v>84</v>
      </c>
      <c r="AV1177" s="11" t="s">
        <v>84</v>
      </c>
      <c r="AW1177" s="11" t="s">
        <v>37</v>
      </c>
      <c r="AX1177" s="11" t="s">
        <v>75</v>
      </c>
      <c r="AY1177" s="214" t="s">
        <v>162</v>
      </c>
    </row>
    <row r="1178" spans="2:65" s="1" customFormat="1" ht="22.5" customHeight="1">
      <c r="B1178" s="39"/>
      <c r="C1178" s="191" t="s">
        <v>2953</v>
      </c>
      <c r="D1178" s="191" t="s">
        <v>165</v>
      </c>
      <c r="E1178" s="192" t="s">
        <v>2954</v>
      </c>
      <c r="F1178" s="193" t="s">
        <v>2955</v>
      </c>
      <c r="G1178" s="194" t="s">
        <v>633</v>
      </c>
      <c r="H1178" s="195">
        <v>14</v>
      </c>
      <c r="I1178" s="196"/>
      <c r="J1178" s="197">
        <f>ROUND(I1178*H1178,0)</f>
        <v>0</v>
      </c>
      <c r="K1178" s="193" t="s">
        <v>23</v>
      </c>
      <c r="L1178" s="59"/>
      <c r="M1178" s="198" t="s">
        <v>23</v>
      </c>
      <c r="N1178" s="199" t="s">
        <v>46</v>
      </c>
      <c r="O1178" s="40"/>
      <c r="P1178" s="200">
        <f>O1178*H1178</f>
        <v>0</v>
      </c>
      <c r="Q1178" s="200">
        <v>0</v>
      </c>
      <c r="R1178" s="200">
        <f>Q1178*H1178</f>
        <v>0</v>
      </c>
      <c r="S1178" s="200">
        <v>0</v>
      </c>
      <c r="T1178" s="201">
        <f>S1178*H1178</f>
        <v>0</v>
      </c>
      <c r="AR1178" s="22" t="s">
        <v>164</v>
      </c>
      <c r="AT1178" s="22" t="s">
        <v>165</v>
      </c>
      <c r="AU1178" s="22" t="s">
        <v>84</v>
      </c>
      <c r="AY1178" s="22" t="s">
        <v>162</v>
      </c>
      <c r="BE1178" s="202">
        <f>IF(N1178="základní",J1178,0)</f>
        <v>0</v>
      </c>
      <c r="BF1178" s="202">
        <f>IF(N1178="snížená",J1178,0)</f>
        <v>0</v>
      </c>
      <c r="BG1178" s="202">
        <f>IF(N1178="zákl. přenesená",J1178,0)</f>
        <v>0</v>
      </c>
      <c r="BH1178" s="202">
        <f>IF(N1178="sníž. přenesená",J1178,0)</f>
        <v>0</v>
      </c>
      <c r="BI1178" s="202">
        <f>IF(N1178="nulová",J1178,0)</f>
        <v>0</v>
      </c>
      <c r="BJ1178" s="22" t="s">
        <v>10</v>
      </c>
      <c r="BK1178" s="202">
        <f>ROUND(I1178*H1178,0)</f>
        <v>0</v>
      </c>
      <c r="BL1178" s="22" t="s">
        <v>164</v>
      </c>
      <c r="BM1178" s="22" t="s">
        <v>2956</v>
      </c>
    </row>
    <row r="1179" spans="2:65" s="11" customFormat="1" ht="13.5">
      <c r="B1179" s="203"/>
      <c r="C1179" s="204"/>
      <c r="D1179" s="205" t="s">
        <v>171</v>
      </c>
      <c r="E1179" s="206" t="s">
        <v>2957</v>
      </c>
      <c r="F1179" s="207" t="s">
        <v>272</v>
      </c>
      <c r="G1179" s="204"/>
      <c r="H1179" s="208">
        <v>14</v>
      </c>
      <c r="I1179" s="209"/>
      <c r="J1179" s="204"/>
      <c r="K1179" s="204"/>
      <c r="L1179" s="210"/>
      <c r="M1179" s="211"/>
      <c r="N1179" s="212"/>
      <c r="O1179" s="212"/>
      <c r="P1179" s="212"/>
      <c r="Q1179" s="212"/>
      <c r="R1179" s="212"/>
      <c r="S1179" s="212"/>
      <c r="T1179" s="213"/>
      <c r="AT1179" s="214" t="s">
        <v>171</v>
      </c>
      <c r="AU1179" s="214" t="s">
        <v>84</v>
      </c>
      <c r="AV1179" s="11" t="s">
        <v>84</v>
      </c>
      <c r="AW1179" s="11" t="s">
        <v>37</v>
      </c>
      <c r="AX1179" s="11" t="s">
        <v>75</v>
      </c>
      <c r="AY1179" s="214" t="s">
        <v>162</v>
      </c>
    </row>
    <row r="1180" spans="2:65" s="1" customFormat="1" ht="22.5" customHeight="1">
      <c r="B1180" s="39"/>
      <c r="C1180" s="191" t="s">
        <v>2958</v>
      </c>
      <c r="D1180" s="191" t="s">
        <v>165</v>
      </c>
      <c r="E1180" s="192" t="s">
        <v>2959</v>
      </c>
      <c r="F1180" s="193" t="s">
        <v>2960</v>
      </c>
      <c r="G1180" s="194" t="s">
        <v>273</v>
      </c>
      <c r="H1180" s="195">
        <v>70.16</v>
      </c>
      <c r="I1180" s="196"/>
      <c r="J1180" s="197">
        <f>ROUND(I1180*H1180,0)</f>
        <v>0</v>
      </c>
      <c r="K1180" s="193" t="s">
        <v>23</v>
      </c>
      <c r="L1180" s="59"/>
      <c r="M1180" s="198" t="s">
        <v>23</v>
      </c>
      <c r="N1180" s="199" t="s">
        <v>46</v>
      </c>
      <c r="O1180" s="40"/>
      <c r="P1180" s="200">
        <f>O1180*H1180</f>
        <v>0</v>
      </c>
      <c r="Q1180" s="200">
        <v>0</v>
      </c>
      <c r="R1180" s="200">
        <f>Q1180*H1180</f>
        <v>0</v>
      </c>
      <c r="S1180" s="200">
        <v>0</v>
      </c>
      <c r="T1180" s="201">
        <f>S1180*H1180</f>
        <v>0</v>
      </c>
      <c r="AR1180" s="22" t="s">
        <v>164</v>
      </c>
      <c r="AT1180" s="22" t="s">
        <v>165</v>
      </c>
      <c r="AU1180" s="22" t="s">
        <v>84</v>
      </c>
      <c r="AY1180" s="22" t="s">
        <v>162</v>
      </c>
      <c r="BE1180" s="202">
        <f>IF(N1180="základní",J1180,0)</f>
        <v>0</v>
      </c>
      <c r="BF1180" s="202">
        <f>IF(N1180="snížená",J1180,0)</f>
        <v>0</v>
      </c>
      <c r="BG1180" s="202">
        <f>IF(N1180="zákl. přenesená",J1180,0)</f>
        <v>0</v>
      </c>
      <c r="BH1180" s="202">
        <f>IF(N1180="sníž. přenesená",J1180,0)</f>
        <v>0</v>
      </c>
      <c r="BI1180" s="202">
        <f>IF(N1180="nulová",J1180,0)</f>
        <v>0</v>
      </c>
      <c r="BJ1180" s="22" t="s">
        <v>10</v>
      </c>
      <c r="BK1180" s="202">
        <f>ROUND(I1180*H1180,0)</f>
        <v>0</v>
      </c>
      <c r="BL1180" s="22" t="s">
        <v>164</v>
      </c>
      <c r="BM1180" s="22" t="s">
        <v>2961</v>
      </c>
    </row>
    <row r="1181" spans="2:65" s="1" customFormat="1" ht="22.5" customHeight="1">
      <c r="B1181" s="39"/>
      <c r="C1181" s="191" t="s">
        <v>2962</v>
      </c>
      <c r="D1181" s="191" t="s">
        <v>165</v>
      </c>
      <c r="E1181" s="192" t="s">
        <v>2963</v>
      </c>
      <c r="F1181" s="193" t="s">
        <v>2964</v>
      </c>
      <c r="G1181" s="194" t="s">
        <v>2425</v>
      </c>
      <c r="H1181" s="240"/>
      <c r="I1181" s="196"/>
      <c r="J1181" s="197">
        <f>ROUND(I1181*H1181,0)</f>
        <v>0</v>
      </c>
      <c r="K1181" s="193" t="s">
        <v>169</v>
      </c>
      <c r="L1181" s="59"/>
      <c r="M1181" s="198" t="s">
        <v>23</v>
      </c>
      <c r="N1181" s="199" t="s">
        <v>46</v>
      </c>
      <c r="O1181" s="40"/>
      <c r="P1181" s="200">
        <f>O1181*H1181</f>
        <v>0</v>
      </c>
      <c r="Q1181" s="200">
        <v>0</v>
      </c>
      <c r="R1181" s="200">
        <f>Q1181*H1181</f>
        <v>0</v>
      </c>
      <c r="S1181" s="200">
        <v>0</v>
      </c>
      <c r="T1181" s="201">
        <f>S1181*H1181</f>
        <v>0</v>
      </c>
      <c r="AR1181" s="22" t="s">
        <v>164</v>
      </c>
      <c r="AT1181" s="22" t="s">
        <v>165</v>
      </c>
      <c r="AU1181" s="22" t="s">
        <v>84</v>
      </c>
      <c r="AY1181" s="22" t="s">
        <v>162</v>
      </c>
      <c r="BE1181" s="202">
        <f>IF(N1181="základní",J1181,0)</f>
        <v>0</v>
      </c>
      <c r="BF1181" s="202">
        <f>IF(N1181="snížená",J1181,0)</f>
        <v>0</v>
      </c>
      <c r="BG1181" s="202">
        <f>IF(N1181="zákl. přenesená",J1181,0)</f>
        <v>0</v>
      </c>
      <c r="BH1181" s="202">
        <f>IF(N1181="sníž. přenesená",J1181,0)</f>
        <v>0</v>
      </c>
      <c r="BI1181" s="202">
        <f>IF(N1181="nulová",J1181,0)</f>
        <v>0</v>
      </c>
      <c r="BJ1181" s="22" t="s">
        <v>10</v>
      </c>
      <c r="BK1181" s="202">
        <f>ROUND(I1181*H1181,0)</f>
        <v>0</v>
      </c>
      <c r="BL1181" s="22" t="s">
        <v>164</v>
      </c>
      <c r="BM1181" s="22" t="s">
        <v>2965</v>
      </c>
    </row>
    <row r="1182" spans="2:65" s="10" customFormat="1" ht="37.35" customHeight="1">
      <c r="B1182" s="174"/>
      <c r="C1182" s="175"/>
      <c r="D1182" s="176" t="s">
        <v>74</v>
      </c>
      <c r="E1182" s="177" t="s">
        <v>273</v>
      </c>
      <c r="F1182" s="177" t="s">
        <v>2966</v>
      </c>
      <c r="G1182" s="175"/>
      <c r="H1182" s="175"/>
      <c r="I1182" s="178"/>
      <c r="J1182" s="179">
        <f>BK1182</f>
        <v>0</v>
      </c>
      <c r="K1182" s="175"/>
      <c r="L1182" s="180"/>
      <c r="M1182" s="181"/>
      <c r="N1182" s="182"/>
      <c r="O1182" s="182"/>
      <c r="P1182" s="183">
        <f>P1183+P1186</f>
        <v>0</v>
      </c>
      <c r="Q1182" s="182"/>
      <c r="R1182" s="183">
        <f>R1183+R1186</f>
        <v>1.8615900000000001</v>
      </c>
      <c r="S1182" s="182"/>
      <c r="T1182" s="184">
        <f>T1183+T1186</f>
        <v>0</v>
      </c>
      <c r="AR1182" s="185" t="s">
        <v>183</v>
      </c>
      <c r="AT1182" s="186" t="s">
        <v>74</v>
      </c>
      <c r="AU1182" s="186" t="s">
        <v>75</v>
      </c>
      <c r="AY1182" s="185" t="s">
        <v>162</v>
      </c>
      <c r="BK1182" s="187">
        <f>BK1183+BK1186</f>
        <v>0</v>
      </c>
    </row>
    <row r="1183" spans="2:65" s="10" customFormat="1" ht="19.899999999999999" customHeight="1">
      <c r="B1183" s="174"/>
      <c r="C1183" s="175"/>
      <c r="D1183" s="188" t="s">
        <v>74</v>
      </c>
      <c r="E1183" s="189" t="s">
        <v>2967</v>
      </c>
      <c r="F1183" s="189" t="s">
        <v>2968</v>
      </c>
      <c r="G1183" s="175"/>
      <c r="H1183" s="175"/>
      <c r="I1183" s="178"/>
      <c r="J1183" s="190">
        <f>BK1183</f>
        <v>0</v>
      </c>
      <c r="K1183" s="175"/>
      <c r="L1183" s="180"/>
      <c r="M1183" s="181"/>
      <c r="N1183" s="182"/>
      <c r="O1183" s="182"/>
      <c r="P1183" s="183">
        <f>SUM(P1184:P1185)</f>
        <v>0</v>
      </c>
      <c r="Q1183" s="182"/>
      <c r="R1183" s="183">
        <f>SUM(R1184:R1185)</f>
        <v>4.0890000000000003E-2</v>
      </c>
      <c r="S1183" s="182"/>
      <c r="T1183" s="184">
        <f>SUM(T1184:T1185)</f>
        <v>0</v>
      </c>
      <c r="AR1183" s="185" t="s">
        <v>164</v>
      </c>
      <c r="AT1183" s="186" t="s">
        <v>74</v>
      </c>
      <c r="AU1183" s="186" t="s">
        <v>10</v>
      </c>
      <c r="AY1183" s="185" t="s">
        <v>162</v>
      </c>
      <c r="BK1183" s="187">
        <f>SUM(BK1184:BK1185)</f>
        <v>0</v>
      </c>
    </row>
    <row r="1184" spans="2:65" s="1" customFormat="1" ht="22.5" customHeight="1">
      <c r="B1184" s="39"/>
      <c r="C1184" s="191" t="s">
        <v>2969</v>
      </c>
      <c r="D1184" s="191" t="s">
        <v>165</v>
      </c>
      <c r="E1184" s="192" t="s">
        <v>2970</v>
      </c>
      <c r="F1184" s="193" t="s">
        <v>2971</v>
      </c>
      <c r="G1184" s="194" t="s">
        <v>880</v>
      </c>
      <c r="H1184" s="195">
        <v>1</v>
      </c>
      <c r="I1184" s="196"/>
      <c r="J1184" s="197">
        <f>ROUND(I1184*H1184,0)</f>
        <v>0</v>
      </c>
      <c r="K1184" s="193" t="s">
        <v>23</v>
      </c>
      <c r="L1184" s="59"/>
      <c r="M1184" s="198" t="s">
        <v>23</v>
      </c>
      <c r="N1184" s="199" t="s">
        <v>46</v>
      </c>
      <c r="O1184" s="40"/>
      <c r="P1184" s="200">
        <f>O1184*H1184</f>
        <v>0</v>
      </c>
      <c r="Q1184" s="200">
        <v>4.0890000000000003E-2</v>
      </c>
      <c r="R1184" s="200">
        <f>Q1184*H1184</f>
        <v>4.0890000000000003E-2</v>
      </c>
      <c r="S1184" s="200">
        <v>0</v>
      </c>
      <c r="T1184" s="201">
        <f>S1184*H1184</f>
        <v>0</v>
      </c>
      <c r="AR1184" s="22" t="s">
        <v>164</v>
      </c>
      <c r="AT1184" s="22" t="s">
        <v>165</v>
      </c>
      <c r="AU1184" s="22" t="s">
        <v>84</v>
      </c>
      <c r="AY1184" s="22" t="s">
        <v>162</v>
      </c>
      <c r="BE1184" s="202">
        <f>IF(N1184="základní",J1184,0)</f>
        <v>0</v>
      </c>
      <c r="BF1184" s="202">
        <f>IF(N1184="snížená",J1184,0)</f>
        <v>0</v>
      </c>
      <c r="BG1184" s="202">
        <f>IF(N1184="zákl. přenesená",J1184,0)</f>
        <v>0</v>
      </c>
      <c r="BH1184" s="202">
        <f>IF(N1184="sníž. přenesená",J1184,0)</f>
        <v>0</v>
      </c>
      <c r="BI1184" s="202">
        <f>IF(N1184="nulová",J1184,0)</f>
        <v>0</v>
      </c>
      <c r="BJ1184" s="22" t="s">
        <v>10</v>
      </c>
      <c r="BK1184" s="202">
        <f>ROUND(I1184*H1184,0)</f>
        <v>0</v>
      </c>
      <c r="BL1184" s="22" t="s">
        <v>164</v>
      </c>
      <c r="BM1184" s="22" t="s">
        <v>2972</v>
      </c>
    </row>
    <row r="1185" spans="2:65" s="1" customFormat="1" ht="22.5" customHeight="1">
      <c r="B1185" s="39"/>
      <c r="C1185" s="191" t="s">
        <v>2973</v>
      </c>
      <c r="D1185" s="191" t="s">
        <v>165</v>
      </c>
      <c r="E1185" s="192" t="s">
        <v>2974</v>
      </c>
      <c r="F1185" s="193" t="s">
        <v>2975</v>
      </c>
      <c r="G1185" s="194" t="s">
        <v>2425</v>
      </c>
      <c r="H1185" s="240"/>
      <c r="I1185" s="196"/>
      <c r="J1185" s="197">
        <f>ROUND(I1185*H1185,0)</f>
        <v>0</v>
      </c>
      <c r="K1185" s="193" t="s">
        <v>23</v>
      </c>
      <c r="L1185" s="59"/>
      <c r="M1185" s="198" t="s">
        <v>23</v>
      </c>
      <c r="N1185" s="199" t="s">
        <v>46</v>
      </c>
      <c r="O1185" s="40"/>
      <c r="P1185" s="200">
        <f>O1185*H1185</f>
        <v>0</v>
      </c>
      <c r="Q1185" s="200">
        <v>4.0890000000000003E-2</v>
      </c>
      <c r="R1185" s="200">
        <f>Q1185*H1185</f>
        <v>0</v>
      </c>
      <c r="S1185" s="200">
        <v>0</v>
      </c>
      <c r="T1185" s="201">
        <f>S1185*H1185</f>
        <v>0</v>
      </c>
      <c r="AR1185" s="22" t="s">
        <v>164</v>
      </c>
      <c r="AT1185" s="22" t="s">
        <v>165</v>
      </c>
      <c r="AU1185" s="22" t="s">
        <v>84</v>
      </c>
      <c r="AY1185" s="22" t="s">
        <v>162</v>
      </c>
      <c r="BE1185" s="202">
        <f>IF(N1185="základní",J1185,0)</f>
        <v>0</v>
      </c>
      <c r="BF1185" s="202">
        <f>IF(N1185="snížená",J1185,0)</f>
        <v>0</v>
      </c>
      <c r="BG1185" s="202">
        <f>IF(N1185="zákl. přenesená",J1185,0)</f>
        <v>0</v>
      </c>
      <c r="BH1185" s="202">
        <f>IF(N1185="sníž. přenesená",J1185,0)</f>
        <v>0</v>
      </c>
      <c r="BI1185" s="202">
        <f>IF(N1185="nulová",J1185,0)</f>
        <v>0</v>
      </c>
      <c r="BJ1185" s="22" t="s">
        <v>10</v>
      </c>
      <c r="BK1185" s="202">
        <f>ROUND(I1185*H1185,0)</f>
        <v>0</v>
      </c>
      <c r="BL1185" s="22" t="s">
        <v>164</v>
      </c>
      <c r="BM1185" s="22" t="s">
        <v>2976</v>
      </c>
    </row>
    <row r="1186" spans="2:65" s="10" customFormat="1" ht="29.85" customHeight="1">
      <c r="B1186" s="174"/>
      <c r="C1186" s="175"/>
      <c r="D1186" s="188" t="s">
        <v>74</v>
      </c>
      <c r="E1186" s="189" t="s">
        <v>2977</v>
      </c>
      <c r="F1186" s="189" t="s">
        <v>2978</v>
      </c>
      <c r="G1186" s="175"/>
      <c r="H1186" s="175"/>
      <c r="I1186" s="178"/>
      <c r="J1186" s="190">
        <f>BK1186</f>
        <v>0</v>
      </c>
      <c r="K1186" s="175"/>
      <c r="L1186" s="180"/>
      <c r="M1186" s="181"/>
      <c r="N1186" s="182"/>
      <c r="O1186" s="182"/>
      <c r="P1186" s="183">
        <f>SUM(P1187:P1191)</f>
        <v>0</v>
      </c>
      <c r="Q1186" s="182"/>
      <c r="R1186" s="183">
        <f>SUM(R1187:R1191)</f>
        <v>1.8207</v>
      </c>
      <c r="S1186" s="182"/>
      <c r="T1186" s="184">
        <f>SUM(T1187:T1191)</f>
        <v>0</v>
      </c>
      <c r="AR1186" s="185" t="s">
        <v>164</v>
      </c>
      <c r="AT1186" s="186" t="s">
        <v>74</v>
      </c>
      <c r="AU1186" s="186" t="s">
        <v>10</v>
      </c>
      <c r="AY1186" s="185" t="s">
        <v>162</v>
      </c>
      <c r="BK1186" s="187">
        <f>SUM(BK1187:BK1191)</f>
        <v>0</v>
      </c>
    </row>
    <row r="1187" spans="2:65" s="1" customFormat="1" ht="31.5" customHeight="1">
      <c r="B1187" s="39"/>
      <c r="C1187" s="191" t="s">
        <v>2979</v>
      </c>
      <c r="D1187" s="191" t="s">
        <v>165</v>
      </c>
      <c r="E1187" s="192" t="s">
        <v>2980</v>
      </c>
      <c r="F1187" s="193" t="s">
        <v>2981</v>
      </c>
      <c r="G1187" s="194" t="s">
        <v>596</v>
      </c>
      <c r="H1187" s="195">
        <v>6.3</v>
      </c>
      <c r="I1187" s="196"/>
      <c r="J1187" s="197">
        <f>ROUND(I1187*H1187,0)</f>
        <v>0</v>
      </c>
      <c r="K1187" s="193" t="s">
        <v>169</v>
      </c>
      <c r="L1187" s="59"/>
      <c r="M1187" s="198" t="s">
        <v>23</v>
      </c>
      <c r="N1187" s="199" t="s">
        <v>46</v>
      </c>
      <c r="O1187" s="40"/>
      <c r="P1187" s="200">
        <f>O1187*H1187</f>
        <v>0</v>
      </c>
      <c r="Q1187" s="200">
        <v>0</v>
      </c>
      <c r="R1187" s="200">
        <f>Q1187*H1187</f>
        <v>0</v>
      </c>
      <c r="S1187" s="200">
        <v>0</v>
      </c>
      <c r="T1187" s="201">
        <f>S1187*H1187</f>
        <v>0</v>
      </c>
      <c r="AR1187" s="22" t="s">
        <v>164</v>
      </c>
      <c r="AT1187" s="22" t="s">
        <v>165</v>
      </c>
      <c r="AU1187" s="22" t="s">
        <v>84</v>
      </c>
      <c r="AY1187" s="22" t="s">
        <v>162</v>
      </c>
      <c r="BE1187" s="202">
        <f>IF(N1187="základní",J1187,0)</f>
        <v>0</v>
      </c>
      <c r="BF1187" s="202">
        <f>IF(N1187="snížená",J1187,0)</f>
        <v>0</v>
      </c>
      <c r="BG1187" s="202">
        <f>IF(N1187="zákl. přenesená",J1187,0)</f>
        <v>0</v>
      </c>
      <c r="BH1187" s="202">
        <f>IF(N1187="sníž. přenesená",J1187,0)</f>
        <v>0</v>
      </c>
      <c r="BI1187" s="202">
        <f>IF(N1187="nulová",J1187,0)</f>
        <v>0</v>
      </c>
      <c r="BJ1187" s="22" t="s">
        <v>10</v>
      </c>
      <c r="BK1187" s="202">
        <f>ROUND(I1187*H1187,0)</f>
        <v>0</v>
      </c>
      <c r="BL1187" s="22" t="s">
        <v>164</v>
      </c>
      <c r="BM1187" s="22" t="s">
        <v>2982</v>
      </c>
    </row>
    <row r="1188" spans="2:65" s="1" customFormat="1" ht="31.5" customHeight="1">
      <c r="B1188" s="39"/>
      <c r="C1188" s="191" t="s">
        <v>2983</v>
      </c>
      <c r="D1188" s="191" t="s">
        <v>165</v>
      </c>
      <c r="E1188" s="192" t="s">
        <v>2984</v>
      </c>
      <c r="F1188" s="193" t="s">
        <v>2985</v>
      </c>
      <c r="G1188" s="194" t="s">
        <v>596</v>
      </c>
      <c r="H1188" s="195">
        <v>6.3</v>
      </c>
      <c r="I1188" s="196"/>
      <c r="J1188" s="197">
        <f>ROUND(I1188*H1188,0)</f>
        <v>0</v>
      </c>
      <c r="K1188" s="193" t="s">
        <v>169</v>
      </c>
      <c r="L1188" s="59"/>
      <c r="M1188" s="198" t="s">
        <v>23</v>
      </c>
      <c r="N1188" s="199" t="s">
        <v>46</v>
      </c>
      <c r="O1188" s="40"/>
      <c r="P1188" s="200">
        <f>O1188*H1188</f>
        <v>0</v>
      </c>
      <c r="Q1188" s="200">
        <v>0.20300000000000001</v>
      </c>
      <c r="R1188" s="200">
        <f>Q1188*H1188</f>
        <v>1.2789000000000001</v>
      </c>
      <c r="S1188" s="200">
        <v>0</v>
      </c>
      <c r="T1188" s="201">
        <f>S1188*H1188</f>
        <v>0</v>
      </c>
      <c r="AR1188" s="22" t="s">
        <v>164</v>
      </c>
      <c r="AT1188" s="22" t="s">
        <v>165</v>
      </c>
      <c r="AU1188" s="22" t="s">
        <v>84</v>
      </c>
      <c r="AY1188" s="22" t="s">
        <v>162</v>
      </c>
      <c r="BE1188" s="202">
        <f>IF(N1188="základní",J1188,0)</f>
        <v>0</v>
      </c>
      <c r="BF1188" s="202">
        <f>IF(N1188="snížená",J1188,0)</f>
        <v>0</v>
      </c>
      <c r="BG1188" s="202">
        <f>IF(N1188="zákl. přenesená",J1188,0)</f>
        <v>0</v>
      </c>
      <c r="BH1188" s="202">
        <f>IF(N1188="sníž. přenesená",J1188,0)</f>
        <v>0</v>
      </c>
      <c r="BI1188" s="202">
        <f>IF(N1188="nulová",J1188,0)</f>
        <v>0</v>
      </c>
      <c r="BJ1188" s="22" t="s">
        <v>10</v>
      </c>
      <c r="BK1188" s="202">
        <f>ROUND(I1188*H1188,0)</f>
        <v>0</v>
      </c>
      <c r="BL1188" s="22" t="s">
        <v>164</v>
      </c>
      <c r="BM1188" s="22" t="s">
        <v>2986</v>
      </c>
    </row>
    <row r="1189" spans="2:65" s="1" customFormat="1" ht="22.5" customHeight="1">
      <c r="B1189" s="39"/>
      <c r="C1189" s="191" t="s">
        <v>2987</v>
      </c>
      <c r="D1189" s="191" t="s">
        <v>165</v>
      </c>
      <c r="E1189" s="192" t="s">
        <v>2988</v>
      </c>
      <c r="F1189" s="193" t="s">
        <v>2989</v>
      </c>
      <c r="G1189" s="194" t="s">
        <v>596</v>
      </c>
      <c r="H1189" s="195">
        <v>12.6</v>
      </c>
      <c r="I1189" s="196"/>
      <c r="J1189" s="197">
        <f>ROUND(I1189*H1189,0)</f>
        <v>0</v>
      </c>
      <c r="K1189" s="193" t="s">
        <v>169</v>
      </c>
      <c r="L1189" s="59"/>
      <c r="M1189" s="198" t="s">
        <v>23</v>
      </c>
      <c r="N1189" s="199" t="s">
        <v>46</v>
      </c>
      <c r="O1189" s="40"/>
      <c r="P1189" s="200">
        <f>O1189*H1189</f>
        <v>0</v>
      </c>
      <c r="Q1189" s="200">
        <v>4.2999999999999997E-2</v>
      </c>
      <c r="R1189" s="200">
        <f>Q1189*H1189</f>
        <v>0.54179999999999995</v>
      </c>
      <c r="S1189" s="200">
        <v>0</v>
      </c>
      <c r="T1189" s="201">
        <f>S1189*H1189</f>
        <v>0</v>
      </c>
      <c r="AR1189" s="22" t="s">
        <v>164</v>
      </c>
      <c r="AT1189" s="22" t="s">
        <v>165</v>
      </c>
      <c r="AU1189" s="22" t="s">
        <v>84</v>
      </c>
      <c r="AY1189" s="22" t="s">
        <v>162</v>
      </c>
      <c r="BE1189" s="202">
        <f>IF(N1189="základní",J1189,0)</f>
        <v>0</v>
      </c>
      <c r="BF1189" s="202">
        <f>IF(N1189="snížená",J1189,0)</f>
        <v>0</v>
      </c>
      <c r="BG1189" s="202">
        <f>IF(N1189="zákl. přenesená",J1189,0)</f>
        <v>0</v>
      </c>
      <c r="BH1189" s="202">
        <f>IF(N1189="sníž. přenesená",J1189,0)</f>
        <v>0</v>
      </c>
      <c r="BI1189" s="202">
        <f>IF(N1189="nulová",J1189,0)</f>
        <v>0</v>
      </c>
      <c r="BJ1189" s="22" t="s">
        <v>10</v>
      </c>
      <c r="BK1189" s="202">
        <f>ROUND(I1189*H1189,0)</f>
        <v>0</v>
      </c>
      <c r="BL1189" s="22" t="s">
        <v>164</v>
      </c>
      <c r="BM1189" s="22" t="s">
        <v>2990</v>
      </c>
    </row>
    <row r="1190" spans="2:65" s="11" customFormat="1" ht="13.5">
      <c r="B1190" s="203"/>
      <c r="C1190" s="204"/>
      <c r="D1190" s="205" t="s">
        <v>171</v>
      </c>
      <c r="E1190" s="206" t="s">
        <v>2991</v>
      </c>
      <c r="F1190" s="207" t="s">
        <v>2992</v>
      </c>
      <c r="G1190" s="204"/>
      <c r="H1190" s="208">
        <v>12.6</v>
      </c>
      <c r="I1190" s="209"/>
      <c r="J1190" s="204"/>
      <c r="K1190" s="204"/>
      <c r="L1190" s="210"/>
      <c r="M1190" s="211"/>
      <c r="N1190" s="212"/>
      <c r="O1190" s="212"/>
      <c r="P1190" s="212"/>
      <c r="Q1190" s="212"/>
      <c r="R1190" s="212"/>
      <c r="S1190" s="212"/>
      <c r="T1190" s="213"/>
      <c r="AT1190" s="214" t="s">
        <v>171</v>
      </c>
      <c r="AU1190" s="214" t="s">
        <v>84</v>
      </c>
      <c r="AV1190" s="11" t="s">
        <v>84</v>
      </c>
      <c r="AW1190" s="11" t="s">
        <v>37</v>
      </c>
      <c r="AX1190" s="11" t="s">
        <v>75</v>
      </c>
      <c r="AY1190" s="214" t="s">
        <v>162</v>
      </c>
    </row>
    <row r="1191" spans="2:65" s="1" customFormat="1" ht="22.5" customHeight="1">
      <c r="B1191" s="39"/>
      <c r="C1191" s="191" t="s">
        <v>2993</v>
      </c>
      <c r="D1191" s="191" t="s">
        <v>165</v>
      </c>
      <c r="E1191" s="192" t="s">
        <v>2994</v>
      </c>
      <c r="F1191" s="193" t="s">
        <v>2995</v>
      </c>
      <c r="G1191" s="194" t="s">
        <v>596</v>
      </c>
      <c r="H1191" s="195">
        <v>6.3</v>
      </c>
      <c r="I1191" s="196"/>
      <c r="J1191" s="197">
        <f>ROUND(I1191*H1191,0)</f>
        <v>0</v>
      </c>
      <c r="K1191" s="193" t="s">
        <v>169</v>
      </c>
      <c r="L1191" s="59"/>
      <c r="M1191" s="198" t="s">
        <v>23</v>
      </c>
      <c r="N1191" s="241" t="s">
        <v>46</v>
      </c>
      <c r="O1191" s="242"/>
      <c r="P1191" s="243">
        <f>O1191*H1191</f>
        <v>0</v>
      </c>
      <c r="Q1191" s="243">
        <v>0</v>
      </c>
      <c r="R1191" s="243">
        <f>Q1191*H1191</f>
        <v>0</v>
      </c>
      <c r="S1191" s="243">
        <v>0</v>
      </c>
      <c r="T1191" s="244">
        <f>S1191*H1191</f>
        <v>0</v>
      </c>
      <c r="AR1191" s="22" t="s">
        <v>164</v>
      </c>
      <c r="AT1191" s="22" t="s">
        <v>165</v>
      </c>
      <c r="AU1191" s="22" t="s">
        <v>84</v>
      </c>
      <c r="AY1191" s="22" t="s">
        <v>162</v>
      </c>
      <c r="BE1191" s="202">
        <f>IF(N1191="základní",J1191,0)</f>
        <v>0</v>
      </c>
      <c r="BF1191" s="202">
        <f>IF(N1191="snížená",J1191,0)</f>
        <v>0</v>
      </c>
      <c r="BG1191" s="202">
        <f>IF(N1191="zákl. přenesená",J1191,0)</f>
        <v>0</v>
      </c>
      <c r="BH1191" s="202">
        <f>IF(N1191="sníž. přenesená",J1191,0)</f>
        <v>0</v>
      </c>
      <c r="BI1191" s="202">
        <f>IF(N1191="nulová",J1191,0)</f>
        <v>0</v>
      </c>
      <c r="BJ1191" s="22" t="s">
        <v>10</v>
      </c>
      <c r="BK1191" s="202">
        <f>ROUND(I1191*H1191,0)</f>
        <v>0</v>
      </c>
      <c r="BL1191" s="22" t="s">
        <v>164</v>
      </c>
      <c r="BM1191" s="22" t="s">
        <v>2996</v>
      </c>
    </row>
    <row r="1192" spans="2:65" s="1" customFormat="1" ht="6.95" customHeight="1">
      <c r="B1192" s="54"/>
      <c r="C1192" s="55"/>
      <c r="D1192" s="55"/>
      <c r="E1192" s="55"/>
      <c r="F1192" s="55"/>
      <c r="G1192" s="55"/>
      <c r="H1192" s="55"/>
      <c r="I1192" s="137"/>
      <c r="J1192" s="55"/>
      <c r="K1192" s="55"/>
      <c r="L1192" s="59"/>
    </row>
  </sheetData>
  <sheetProtection password="CC35" sheet="1" objects="1" scenarios="1" formatCells="0" formatColumns="0" formatRows="0" sort="0" autoFilter="0"/>
  <autoFilter ref="C108:K1191"/>
  <mergeCells count="9">
    <mergeCell ref="E99:H99"/>
    <mergeCell ref="E101:H101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10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90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100</v>
      </c>
      <c r="G1" s="370" t="s">
        <v>101</v>
      </c>
      <c r="H1" s="370"/>
      <c r="I1" s="113"/>
      <c r="J1" s="112" t="s">
        <v>102</v>
      </c>
      <c r="K1" s="111" t="s">
        <v>103</v>
      </c>
      <c r="L1" s="112" t="s">
        <v>104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2" t="s">
        <v>87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84</v>
      </c>
    </row>
    <row r="4" spans="1:70" ht="36.950000000000003" customHeight="1">
      <c r="B4" s="26"/>
      <c r="C4" s="27"/>
      <c r="D4" s="28" t="s">
        <v>105</v>
      </c>
      <c r="E4" s="27"/>
      <c r="F4" s="27"/>
      <c r="G4" s="27"/>
      <c r="H4" s="27"/>
      <c r="I4" s="115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20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63" t="str">
        <f>'Rekapitulace stavby'!K6</f>
        <v>Přístavba a nástavba MŠ Radomyšl na parcelách č.st.335, 210 a 186/1 v k.ú.Radomyšl</v>
      </c>
      <c r="F7" s="364"/>
      <c r="G7" s="364"/>
      <c r="H7" s="364"/>
      <c r="I7" s="115"/>
      <c r="J7" s="27"/>
      <c r="K7" s="29"/>
    </row>
    <row r="8" spans="1:70" s="1" customFormat="1">
      <c r="B8" s="39"/>
      <c r="C8" s="40"/>
      <c r="D8" s="35" t="s">
        <v>106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5" t="s">
        <v>2997</v>
      </c>
      <c r="F9" s="366"/>
      <c r="G9" s="366"/>
      <c r="H9" s="366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22</v>
      </c>
      <c r="E11" s="40"/>
      <c r="F11" s="33" t="s">
        <v>23</v>
      </c>
      <c r="G11" s="40"/>
      <c r="H11" s="40"/>
      <c r="I11" s="117" t="s">
        <v>24</v>
      </c>
      <c r="J11" s="33" t="s">
        <v>23</v>
      </c>
      <c r="K11" s="43"/>
    </row>
    <row r="12" spans="1:70" s="1" customFormat="1" ht="14.45" customHeight="1">
      <c r="B12" s="39"/>
      <c r="C12" s="40"/>
      <c r="D12" s="35" t="s">
        <v>25</v>
      </c>
      <c r="E12" s="40"/>
      <c r="F12" s="33" t="s">
        <v>26</v>
      </c>
      <c r="G12" s="40"/>
      <c r="H12" s="40"/>
      <c r="I12" s="117" t="s">
        <v>27</v>
      </c>
      <c r="J12" s="118" t="str">
        <f>'Rekapitulace stavby'!AN8</f>
        <v>15.2.2017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31</v>
      </c>
      <c r="E14" s="40"/>
      <c r="F14" s="40"/>
      <c r="G14" s="40"/>
      <c r="H14" s="40"/>
      <c r="I14" s="117" t="s">
        <v>32</v>
      </c>
      <c r="J14" s="33" t="s">
        <v>23</v>
      </c>
      <c r="K14" s="43"/>
    </row>
    <row r="15" spans="1:70" s="1" customFormat="1" ht="18" customHeight="1">
      <c r="B15" s="39"/>
      <c r="C15" s="40"/>
      <c r="D15" s="40"/>
      <c r="E15" s="33" t="s">
        <v>33</v>
      </c>
      <c r="F15" s="40"/>
      <c r="G15" s="40"/>
      <c r="H15" s="40"/>
      <c r="I15" s="117" t="s">
        <v>34</v>
      </c>
      <c r="J15" s="33" t="s">
        <v>23</v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35</v>
      </c>
      <c r="E17" s="40"/>
      <c r="F17" s="40"/>
      <c r="G17" s="40"/>
      <c r="H17" s="40"/>
      <c r="I17" s="117" t="s">
        <v>32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34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38</v>
      </c>
      <c r="E20" s="40"/>
      <c r="F20" s="40"/>
      <c r="G20" s="40"/>
      <c r="H20" s="40"/>
      <c r="I20" s="117" t="s">
        <v>32</v>
      </c>
      <c r="J20" s="33" t="s">
        <v>23</v>
      </c>
      <c r="K20" s="43"/>
    </row>
    <row r="21" spans="2:11" s="1" customFormat="1" ht="18" customHeight="1">
      <c r="B21" s="39"/>
      <c r="C21" s="40"/>
      <c r="D21" s="40"/>
      <c r="E21" s="33" t="s">
        <v>39</v>
      </c>
      <c r="F21" s="40"/>
      <c r="G21" s="40"/>
      <c r="H21" s="40"/>
      <c r="I21" s="117" t="s">
        <v>34</v>
      </c>
      <c r="J21" s="33" t="s">
        <v>23</v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40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32" t="s">
        <v>23</v>
      </c>
      <c r="F24" s="332"/>
      <c r="G24" s="332"/>
      <c r="H24" s="332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41</v>
      </c>
      <c r="E27" s="40"/>
      <c r="F27" s="40"/>
      <c r="G27" s="40"/>
      <c r="H27" s="40"/>
      <c r="I27" s="116"/>
      <c r="J27" s="126">
        <f>ROUND(J95,2)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43</v>
      </c>
      <c r="G29" s="40"/>
      <c r="H29" s="40"/>
      <c r="I29" s="127" t="s">
        <v>42</v>
      </c>
      <c r="J29" s="44" t="s">
        <v>44</v>
      </c>
      <c r="K29" s="43"/>
    </row>
    <row r="30" spans="2:11" s="1" customFormat="1" ht="14.45" customHeight="1">
      <c r="B30" s="39"/>
      <c r="C30" s="40"/>
      <c r="D30" s="47" t="s">
        <v>45</v>
      </c>
      <c r="E30" s="47" t="s">
        <v>46</v>
      </c>
      <c r="F30" s="128">
        <f>ROUND(SUM(BE95:BE289), 2)</f>
        <v>0</v>
      </c>
      <c r="G30" s="40"/>
      <c r="H30" s="40"/>
      <c r="I30" s="129">
        <v>0.21</v>
      </c>
      <c r="J30" s="128">
        <f>ROUND(ROUND((SUM(BE95:BE289)),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47</v>
      </c>
      <c r="F31" s="128">
        <f>ROUND(SUM(BF95:BF289), 2)</f>
        <v>0</v>
      </c>
      <c r="G31" s="40"/>
      <c r="H31" s="40"/>
      <c r="I31" s="129">
        <v>0.15</v>
      </c>
      <c r="J31" s="128">
        <f>ROUND(ROUND((SUM(BF95:BF289)),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48</v>
      </c>
      <c r="F32" s="128">
        <f>ROUND(SUM(BG95:BG289),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49</v>
      </c>
      <c r="F33" s="128">
        <f>ROUND(SUM(BH95:BH289),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50</v>
      </c>
      <c r="F34" s="128">
        <f>ROUND(SUM(BI95:BI289),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51</v>
      </c>
      <c r="E36" s="77"/>
      <c r="F36" s="77"/>
      <c r="G36" s="132" t="s">
        <v>52</v>
      </c>
      <c r="H36" s="133" t="s">
        <v>53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108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20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63" t="str">
        <f>E7</f>
        <v>Přístavba a nástavba MŠ Radomyšl na parcelách č.st.335, 210 a 186/1 v k.ú.Radomyšl</v>
      </c>
      <c r="F45" s="364"/>
      <c r="G45" s="364"/>
      <c r="H45" s="364"/>
      <c r="I45" s="116"/>
      <c r="J45" s="40"/>
      <c r="K45" s="43"/>
    </row>
    <row r="46" spans="2:11" s="1" customFormat="1" ht="14.45" customHeight="1">
      <c r="B46" s="39"/>
      <c r="C46" s="35" t="s">
        <v>106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65" t="str">
        <f>E9</f>
        <v>020 - Stavební část - etapa II</v>
      </c>
      <c r="F47" s="366"/>
      <c r="G47" s="366"/>
      <c r="H47" s="36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25</v>
      </c>
      <c r="D49" s="40"/>
      <c r="E49" s="40"/>
      <c r="F49" s="33" t="str">
        <f>F12</f>
        <v>Radomyšl</v>
      </c>
      <c r="G49" s="40"/>
      <c r="H49" s="40"/>
      <c r="I49" s="117" t="s">
        <v>27</v>
      </c>
      <c r="J49" s="118" t="str">
        <f>IF(J12="","",J12)</f>
        <v>15.2.2017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31</v>
      </c>
      <c r="D51" s="40"/>
      <c r="E51" s="40"/>
      <c r="F51" s="33" t="str">
        <f>E15</f>
        <v>Městys Radomyšl</v>
      </c>
      <c r="G51" s="40"/>
      <c r="H51" s="40"/>
      <c r="I51" s="117" t="s">
        <v>38</v>
      </c>
      <c r="J51" s="33" t="str">
        <f>E21</f>
        <v>Ing. Škoda Martin</v>
      </c>
      <c r="K51" s="43"/>
    </row>
    <row r="52" spans="2:47" s="1" customFormat="1" ht="14.45" customHeight="1">
      <c r="B52" s="39"/>
      <c r="C52" s="35" t="s">
        <v>35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109</v>
      </c>
      <c r="D54" s="130"/>
      <c r="E54" s="130"/>
      <c r="F54" s="130"/>
      <c r="G54" s="130"/>
      <c r="H54" s="130"/>
      <c r="I54" s="143"/>
      <c r="J54" s="144" t="s">
        <v>110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111</v>
      </c>
      <c r="D56" s="40"/>
      <c r="E56" s="40"/>
      <c r="F56" s="40"/>
      <c r="G56" s="40"/>
      <c r="H56" s="40"/>
      <c r="I56" s="116"/>
      <c r="J56" s="126">
        <f>J95</f>
        <v>0</v>
      </c>
      <c r="K56" s="43"/>
      <c r="AU56" s="22" t="s">
        <v>112</v>
      </c>
    </row>
    <row r="57" spans="2:47" s="7" customFormat="1" ht="24.95" customHeight="1">
      <c r="B57" s="147"/>
      <c r="C57" s="148"/>
      <c r="D57" s="149" t="s">
        <v>113</v>
      </c>
      <c r="E57" s="150"/>
      <c r="F57" s="150"/>
      <c r="G57" s="150"/>
      <c r="H57" s="150"/>
      <c r="I57" s="151"/>
      <c r="J57" s="152">
        <f>J96</f>
        <v>0</v>
      </c>
      <c r="K57" s="153"/>
    </row>
    <row r="58" spans="2:47" s="8" customFormat="1" ht="19.899999999999999" customHeight="1">
      <c r="B58" s="154"/>
      <c r="C58" s="155"/>
      <c r="D58" s="156" t="s">
        <v>116</v>
      </c>
      <c r="E58" s="157"/>
      <c r="F58" s="157"/>
      <c r="G58" s="157"/>
      <c r="H58" s="157"/>
      <c r="I58" s="158"/>
      <c r="J58" s="159">
        <f>J97</f>
        <v>0</v>
      </c>
      <c r="K58" s="160"/>
    </row>
    <row r="59" spans="2:47" s="8" customFormat="1" ht="19.899999999999999" customHeight="1">
      <c r="B59" s="154"/>
      <c r="C59" s="155"/>
      <c r="D59" s="156" t="s">
        <v>117</v>
      </c>
      <c r="E59" s="157"/>
      <c r="F59" s="157"/>
      <c r="G59" s="157"/>
      <c r="H59" s="157"/>
      <c r="I59" s="158"/>
      <c r="J59" s="159">
        <f>J113</f>
        <v>0</v>
      </c>
      <c r="K59" s="160"/>
    </row>
    <row r="60" spans="2:47" s="8" customFormat="1" ht="19.899999999999999" customHeight="1">
      <c r="B60" s="154"/>
      <c r="C60" s="155"/>
      <c r="D60" s="156" t="s">
        <v>119</v>
      </c>
      <c r="E60" s="157"/>
      <c r="F60" s="157"/>
      <c r="G60" s="157"/>
      <c r="H60" s="157"/>
      <c r="I60" s="158"/>
      <c r="J60" s="159">
        <f>J119</f>
        <v>0</v>
      </c>
      <c r="K60" s="160"/>
    </row>
    <row r="61" spans="2:47" s="8" customFormat="1" ht="19.899999999999999" customHeight="1">
      <c r="B61" s="154"/>
      <c r="C61" s="155"/>
      <c r="D61" s="156" t="s">
        <v>120</v>
      </c>
      <c r="E61" s="157"/>
      <c r="F61" s="157"/>
      <c r="G61" s="157"/>
      <c r="H61" s="157"/>
      <c r="I61" s="158"/>
      <c r="J61" s="159">
        <f>J135</f>
        <v>0</v>
      </c>
      <c r="K61" s="160"/>
    </row>
    <row r="62" spans="2:47" s="8" customFormat="1" ht="19.899999999999999" customHeight="1">
      <c r="B62" s="154"/>
      <c r="C62" s="155"/>
      <c r="D62" s="156" t="s">
        <v>121</v>
      </c>
      <c r="E62" s="157"/>
      <c r="F62" s="157"/>
      <c r="G62" s="157"/>
      <c r="H62" s="157"/>
      <c r="I62" s="158"/>
      <c r="J62" s="159">
        <f>J140</f>
        <v>0</v>
      </c>
      <c r="K62" s="160"/>
    </row>
    <row r="63" spans="2:47" s="8" customFormat="1" ht="19.899999999999999" customHeight="1">
      <c r="B63" s="154"/>
      <c r="C63" s="155"/>
      <c r="D63" s="156" t="s">
        <v>122</v>
      </c>
      <c r="E63" s="157"/>
      <c r="F63" s="157"/>
      <c r="G63" s="157"/>
      <c r="H63" s="157"/>
      <c r="I63" s="158"/>
      <c r="J63" s="159">
        <f>J146</f>
        <v>0</v>
      </c>
      <c r="K63" s="160"/>
    </row>
    <row r="64" spans="2:47" s="8" customFormat="1" ht="19.899999999999999" customHeight="1">
      <c r="B64" s="154"/>
      <c r="C64" s="155"/>
      <c r="D64" s="156" t="s">
        <v>123</v>
      </c>
      <c r="E64" s="157"/>
      <c r="F64" s="157"/>
      <c r="G64" s="157"/>
      <c r="H64" s="157"/>
      <c r="I64" s="158"/>
      <c r="J64" s="159">
        <f>J153</f>
        <v>0</v>
      </c>
      <c r="K64" s="160"/>
    </row>
    <row r="65" spans="2:11" s="8" customFormat="1" ht="19.899999999999999" customHeight="1">
      <c r="B65" s="154"/>
      <c r="C65" s="155"/>
      <c r="D65" s="156" t="s">
        <v>124</v>
      </c>
      <c r="E65" s="157"/>
      <c r="F65" s="157"/>
      <c r="G65" s="157"/>
      <c r="H65" s="157"/>
      <c r="I65" s="158"/>
      <c r="J65" s="159">
        <f>J174</f>
        <v>0</v>
      </c>
      <c r="K65" s="160"/>
    </row>
    <row r="66" spans="2:11" s="8" customFormat="1" ht="19.899999999999999" customHeight="1">
      <c r="B66" s="154"/>
      <c r="C66" s="155"/>
      <c r="D66" s="156" t="s">
        <v>125</v>
      </c>
      <c r="E66" s="157"/>
      <c r="F66" s="157"/>
      <c r="G66" s="157"/>
      <c r="H66" s="157"/>
      <c r="I66" s="158"/>
      <c r="J66" s="159">
        <f>J180</f>
        <v>0</v>
      </c>
      <c r="K66" s="160"/>
    </row>
    <row r="67" spans="2:11" s="7" customFormat="1" ht="24.95" customHeight="1">
      <c r="B67" s="147"/>
      <c r="C67" s="148"/>
      <c r="D67" s="149" t="s">
        <v>126</v>
      </c>
      <c r="E67" s="150"/>
      <c r="F67" s="150"/>
      <c r="G67" s="150"/>
      <c r="H67" s="150"/>
      <c r="I67" s="151"/>
      <c r="J67" s="152">
        <f>J182</f>
        <v>0</v>
      </c>
      <c r="K67" s="153"/>
    </row>
    <row r="68" spans="2:11" s="8" customFormat="1" ht="19.899999999999999" customHeight="1">
      <c r="B68" s="154"/>
      <c r="C68" s="155"/>
      <c r="D68" s="156" t="s">
        <v>133</v>
      </c>
      <c r="E68" s="157"/>
      <c r="F68" s="157"/>
      <c r="G68" s="157"/>
      <c r="H68" s="157"/>
      <c r="I68" s="158"/>
      <c r="J68" s="159">
        <f>J183</f>
        <v>0</v>
      </c>
      <c r="K68" s="160"/>
    </row>
    <row r="69" spans="2:11" s="8" customFormat="1" ht="19.899999999999999" customHeight="1">
      <c r="B69" s="154"/>
      <c r="C69" s="155"/>
      <c r="D69" s="156" t="s">
        <v>135</v>
      </c>
      <c r="E69" s="157"/>
      <c r="F69" s="157"/>
      <c r="G69" s="157"/>
      <c r="H69" s="157"/>
      <c r="I69" s="158"/>
      <c r="J69" s="159">
        <f>J191</f>
        <v>0</v>
      </c>
      <c r="K69" s="160"/>
    </row>
    <row r="70" spans="2:11" s="8" customFormat="1" ht="19.899999999999999" customHeight="1">
      <c r="B70" s="154"/>
      <c r="C70" s="155"/>
      <c r="D70" s="156" t="s">
        <v>137</v>
      </c>
      <c r="E70" s="157"/>
      <c r="F70" s="157"/>
      <c r="G70" s="157"/>
      <c r="H70" s="157"/>
      <c r="I70" s="158"/>
      <c r="J70" s="159">
        <f>J216</f>
        <v>0</v>
      </c>
      <c r="K70" s="160"/>
    </row>
    <row r="71" spans="2:11" s="8" customFormat="1" ht="19.899999999999999" customHeight="1">
      <c r="B71" s="154"/>
      <c r="C71" s="155"/>
      <c r="D71" s="156" t="s">
        <v>138</v>
      </c>
      <c r="E71" s="157"/>
      <c r="F71" s="157"/>
      <c r="G71" s="157"/>
      <c r="H71" s="157"/>
      <c r="I71" s="158"/>
      <c r="J71" s="159">
        <f>J235</f>
        <v>0</v>
      </c>
      <c r="K71" s="160"/>
    </row>
    <row r="72" spans="2:11" s="8" customFormat="1" ht="19.899999999999999" customHeight="1">
      <c r="B72" s="154"/>
      <c r="C72" s="155"/>
      <c r="D72" s="156" t="s">
        <v>139</v>
      </c>
      <c r="E72" s="157"/>
      <c r="F72" s="157"/>
      <c r="G72" s="157"/>
      <c r="H72" s="157"/>
      <c r="I72" s="158"/>
      <c r="J72" s="159">
        <f>J240</f>
        <v>0</v>
      </c>
      <c r="K72" s="160"/>
    </row>
    <row r="73" spans="2:11" s="8" customFormat="1" ht="19.899999999999999" customHeight="1">
      <c r="B73" s="154"/>
      <c r="C73" s="155"/>
      <c r="D73" s="156" t="s">
        <v>140</v>
      </c>
      <c r="E73" s="157"/>
      <c r="F73" s="157"/>
      <c r="G73" s="157"/>
      <c r="H73" s="157"/>
      <c r="I73" s="158"/>
      <c r="J73" s="159">
        <f>J259</f>
        <v>0</v>
      </c>
      <c r="K73" s="160"/>
    </row>
    <row r="74" spans="2:11" s="8" customFormat="1" ht="19.899999999999999" customHeight="1">
      <c r="B74" s="154"/>
      <c r="C74" s="155"/>
      <c r="D74" s="156" t="s">
        <v>141</v>
      </c>
      <c r="E74" s="157"/>
      <c r="F74" s="157"/>
      <c r="G74" s="157"/>
      <c r="H74" s="157"/>
      <c r="I74" s="158"/>
      <c r="J74" s="159">
        <f>J268</f>
        <v>0</v>
      </c>
      <c r="K74" s="160"/>
    </row>
    <row r="75" spans="2:11" s="8" customFormat="1" ht="19.899999999999999" customHeight="1">
      <c r="B75" s="154"/>
      <c r="C75" s="155"/>
      <c r="D75" s="156" t="s">
        <v>142</v>
      </c>
      <c r="E75" s="157"/>
      <c r="F75" s="157"/>
      <c r="G75" s="157"/>
      <c r="H75" s="157"/>
      <c r="I75" s="158"/>
      <c r="J75" s="159">
        <f>J281</f>
        <v>0</v>
      </c>
      <c r="K75" s="160"/>
    </row>
    <row r="76" spans="2:11" s="1" customFormat="1" ht="21.75" customHeight="1">
      <c r="B76" s="39"/>
      <c r="C76" s="40"/>
      <c r="D76" s="40"/>
      <c r="E76" s="40"/>
      <c r="F76" s="40"/>
      <c r="G76" s="40"/>
      <c r="H76" s="40"/>
      <c r="I76" s="116"/>
      <c r="J76" s="40"/>
      <c r="K76" s="43"/>
    </row>
    <row r="77" spans="2:11" s="1" customFormat="1" ht="6.95" customHeight="1">
      <c r="B77" s="54"/>
      <c r="C77" s="55"/>
      <c r="D77" s="55"/>
      <c r="E77" s="55"/>
      <c r="F77" s="55"/>
      <c r="G77" s="55"/>
      <c r="H77" s="55"/>
      <c r="I77" s="137"/>
      <c r="J77" s="55"/>
      <c r="K77" s="56"/>
    </row>
    <row r="81" spans="2:63" s="1" customFormat="1" ht="6.95" customHeight="1">
      <c r="B81" s="57"/>
      <c r="C81" s="58"/>
      <c r="D81" s="58"/>
      <c r="E81" s="58"/>
      <c r="F81" s="58"/>
      <c r="G81" s="58"/>
      <c r="H81" s="58"/>
      <c r="I81" s="140"/>
      <c r="J81" s="58"/>
      <c r="K81" s="58"/>
      <c r="L81" s="59"/>
    </row>
    <row r="82" spans="2:63" s="1" customFormat="1" ht="36.950000000000003" customHeight="1">
      <c r="B82" s="39"/>
      <c r="C82" s="60" t="s">
        <v>146</v>
      </c>
      <c r="D82" s="61"/>
      <c r="E82" s="61"/>
      <c r="F82" s="61"/>
      <c r="G82" s="61"/>
      <c r="H82" s="61"/>
      <c r="I82" s="161"/>
      <c r="J82" s="61"/>
      <c r="K82" s="61"/>
      <c r="L82" s="59"/>
    </row>
    <row r="83" spans="2:63" s="1" customFormat="1" ht="6.95" customHeight="1">
      <c r="B83" s="39"/>
      <c r="C83" s="61"/>
      <c r="D83" s="61"/>
      <c r="E83" s="61"/>
      <c r="F83" s="61"/>
      <c r="G83" s="61"/>
      <c r="H83" s="61"/>
      <c r="I83" s="161"/>
      <c r="J83" s="61"/>
      <c r="K83" s="61"/>
      <c r="L83" s="59"/>
    </row>
    <row r="84" spans="2:63" s="1" customFormat="1" ht="14.45" customHeight="1">
      <c r="B84" s="39"/>
      <c r="C84" s="63" t="s">
        <v>20</v>
      </c>
      <c r="D84" s="61"/>
      <c r="E84" s="61"/>
      <c r="F84" s="61"/>
      <c r="G84" s="61"/>
      <c r="H84" s="61"/>
      <c r="I84" s="161"/>
      <c r="J84" s="61"/>
      <c r="K84" s="61"/>
      <c r="L84" s="59"/>
    </row>
    <row r="85" spans="2:63" s="1" customFormat="1" ht="22.5" customHeight="1">
      <c r="B85" s="39"/>
      <c r="C85" s="61"/>
      <c r="D85" s="61"/>
      <c r="E85" s="367" t="str">
        <f>E7</f>
        <v>Přístavba a nástavba MŠ Radomyšl na parcelách č.st.335, 210 a 186/1 v k.ú.Radomyšl</v>
      </c>
      <c r="F85" s="368"/>
      <c r="G85" s="368"/>
      <c r="H85" s="368"/>
      <c r="I85" s="161"/>
      <c r="J85" s="61"/>
      <c r="K85" s="61"/>
      <c r="L85" s="59"/>
    </row>
    <row r="86" spans="2:63" s="1" customFormat="1" ht="14.45" customHeight="1">
      <c r="B86" s="39"/>
      <c r="C86" s="63" t="s">
        <v>106</v>
      </c>
      <c r="D86" s="61"/>
      <c r="E86" s="61"/>
      <c r="F86" s="61"/>
      <c r="G86" s="61"/>
      <c r="H86" s="61"/>
      <c r="I86" s="161"/>
      <c r="J86" s="61"/>
      <c r="K86" s="61"/>
      <c r="L86" s="59"/>
    </row>
    <row r="87" spans="2:63" s="1" customFormat="1" ht="23.25" customHeight="1">
      <c r="B87" s="39"/>
      <c r="C87" s="61"/>
      <c r="D87" s="61"/>
      <c r="E87" s="343" t="str">
        <f>E9</f>
        <v>020 - Stavební část - etapa II</v>
      </c>
      <c r="F87" s="369"/>
      <c r="G87" s="369"/>
      <c r="H87" s="369"/>
      <c r="I87" s="161"/>
      <c r="J87" s="61"/>
      <c r="K87" s="61"/>
      <c r="L87" s="59"/>
    </row>
    <row r="88" spans="2:63" s="1" customFormat="1" ht="6.95" customHeight="1">
      <c r="B88" s="39"/>
      <c r="C88" s="61"/>
      <c r="D88" s="61"/>
      <c r="E88" s="61"/>
      <c r="F88" s="61"/>
      <c r="G88" s="61"/>
      <c r="H88" s="61"/>
      <c r="I88" s="161"/>
      <c r="J88" s="61"/>
      <c r="K88" s="61"/>
      <c r="L88" s="59"/>
    </row>
    <row r="89" spans="2:63" s="1" customFormat="1" ht="18" customHeight="1">
      <c r="B89" s="39"/>
      <c r="C89" s="63" t="s">
        <v>25</v>
      </c>
      <c r="D89" s="61"/>
      <c r="E89" s="61"/>
      <c r="F89" s="162" t="str">
        <f>F12</f>
        <v>Radomyšl</v>
      </c>
      <c r="G89" s="61"/>
      <c r="H89" s="61"/>
      <c r="I89" s="163" t="s">
        <v>27</v>
      </c>
      <c r="J89" s="71" t="str">
        <f>IF(J12="","",J12)</f>
        <v>15.2.2017</v>
      </c>
      <c r="K89" s="61"/>
      <c r="L89" s="59"/>
    </row>
    <row r="90" spans="2:63" s="1" customFormat="1" ht="6.95" customHeight="1">
      <c r="B90" s="39"/>
      <c r="C90" s="61"/>
      <c r="D90" s="61"/>
      <c r="E90" s="61"/>
      <c r="F90" s="61"/>
      <c r="G90" s="61"/>
      <c r="H90" s="61"/>
      <c r="I90" s="161"/>
      <c r="J90" s="61"/>
      <c r="K90" s="61"/>
      <c r="L90" s="59"/>
    </row>
    <row r="91" spans="2:63" s="1" customFormat="1">
      <c r="B91" s="39"/>
      <c r="C91" s="63" t="s">
        <v>31</v>
      </c>
      <c r="D91" s="61"/>
      <c r="E91" s="61"/>
      <c r="F91" s="162" t="str">
        <f>E15</f>
        <v>Městys Radomyšl</v>
      </c>
      <c r="G91" s="61"/>
      <c r="H91" s="61"/>
      <c r="I91" s="163" t="s">
        <v>38</v>
      </c>
      <c r="J91" s="162" t="str">
        <f>E21</f>
        <v>Ing. Škoda Martin</v>
      </c>
      <c r="K91" s="61"/>
      <c r="L91" s="59"/>
    </row>
    <row r="92" spans="2:63" s="1" customFormat="1" ht="14.45" customHeight="1">
      <c r="B92" s="39"/>
      <c r="C92" s="63" t="s">
        <v>35</v>
      </c>
      <c r="D92" s="61"/>
      <c r="E92" s="61"/>
      <c r="F92" s="162" t="str">
        <f>IF(E18="","",E18)</f>
        <v/>
      </c>
      <c r="G92" s="61"/>
      <c r="H92" s="61"/>
      <c r="I92" s="161"/>
      <c r="J92" s="61"/>
      <c r="K92" s="61"/>
      <c r="L92" s="59"/>
    </row>
    <row r="93" spans="2:63" s="1" customFormat="1" ht="10.35" customHeight="1">
      <c r="B93" s="39"/>
      <c r="C93" s="61"/>
      <c r="D93" s="61"/>
      <c r="E93" s="61"/>
      <c r="F93" s="61"/>
      <c r="G93" s="61"/>
      <c r="H93" s="61"/>
      <c r="I93" s="161"/>
      <c r="J93" s="61"/>
      <c r="K93" s="61"/>
      <c r="L93" s="59"/>
    </row>
    <row r="94" spans="2:63" s="9" customFormat="1" ht="29.25" customHeight="1">
      <c r="B94" s="164"/>
      <c r="C94" s="165" t="s">
        <v>147</v>
      </c>
      <c r="D94" s="166" t="s">
        <v>60</v>
      </c>
      <c r="E94" s="166" t="s">
        <v>56</v>
      </c>
      <c r="F94" s="166" t="s">
        <v>148</v>
      </c>
      <c r="G94" s="166" t="s">
        <v>149</v>
      </c>
      <c r="H94" s="166" t="s">
        <v>150</v>
      </c>
      <c r="I94" s="167" t="s">
        <v>151</v>
      </c>
      <c r="J94" s="166" t="s">
        <v>110</v>
      </c>
      <c r="K94" s="168" t="s">
        <v>152</v>
      </c>
      <c r="L94" s="169"/>
      <c r="M94" s="79" t="s">
        <v>153</v>
      </c>
      <c r="N94" s="80" t="s">
        <v>45</v>
      </c>
      <c r="O94" s="80" t="s">
        <v>154</v>
      </c>
      <c r="P94" s="80" t="s">
        <v>155</v>
      </c>
      <c r="Q94" s="80" t="s">
        <v>156</v>
      </c>
      <c r="R94" s="80" t="s">
        <v>157</v>
      </c>
      <c r="S94" s="80" t="s">
        <v>158</v>
      </c>
      <c r="T94" s="81" t="s">
        <v>159</v>
      </c>
    </row>
    <row r="95" spans="2:63" s="1" customFormat="1" ht="29.25" customHeight="1">
      <c r="B95" s="39"/>
      <c r="C95" s="85" t="s">
        <v>111</v>
      </c>
      <c r="D95" s="61"/>
      <c r="E95" s="61"/>
      <c r="F95" s="61"/>
      <c r="G95" s="61"/>
      <c r="H95" s="61"/>
      <c r="I95" s="161"/>
      <c r="J95" s="170">
        <f>BK95</f>
        <v>0</v>
      </c>
      <c r="K95" s="61"/>
      <c r="L95" s="59"/>
      <c r="M95" s="82"/>
      <c r="N95" s="83"/>
      <c r="O95" s="83"/>
      <c r="P95" s="171">
        <f>P96+P182</f>
        <v>0</v>
      </c>
      <c r="Q95" s="83"/>
      <c r="R95" s="171">
        <f>R96+R182</f>
        <v>13.554122379999999</v>
      </c>
      <c r="S95" s="83"/>
      <c r="T95" s="172">
        <f>T96+T182</f>
        <v>13.443647800000001</v>
      </c>
      <c r="AT95" s="22" t="s">
        <v>74</v>
      </c>
      <c r="AU95" s="22" t="s">
        <v>112</v>
      </c>
      <c r="BK95" s="173">
        <f>BK96+BK182</f>
        <v>0</v>
      </c>
    </row>
    <row r="96" spans="2:63" s="10" customFormat="1" ht="37.35" customHeight="1">
      <c r="B96" s="174"/>
      <c r="C96" s="175"/>
      <c r="D96" s="176" t="s">
        <v>74</v>
      </c>
      <c r="E96" s="177" t="s">
        <v>160</v>
      </c>
      <c r="F96" s="177" t="s">
        <v>161</v>
      </c>
      <c r="G96" s="175"/>
      <c r="H96" s="175"/>
      <c r="I96" s="178"/>
      <c r="J96" s="179">
        <f>BK96</f>
        <v>0</v>
      </c>
      <c r="K96" s="175"/>
      <c r="L96" s="180"/>
      <c r="M96" s="181"/>
      <c r="N96" s="182"/>
      <c r="O96" s="182"/>
      <c r="P96" s="183">
        <f>P97+P113+P119+P135+P140+P146+P153+P174+P180</f>
        <v>0</v>
      </c>
      <c r="Q96" s="182"/>
      <c r="R96" s="183">
        <f>R97+R113+R119+R135+R140+R146+R153+R174+R180</f>
        <v>7.0175358599999997</v>
      </c>
      <c r="S96" s="182"/>
      <c r="T96" s="184">
        <f>T97+T113+T119+T135+T140+T146+T153+T174+T180</f>
        <v>13.169360000000001</v>
      </c>
      <c r="AR96" s="185" t="s">
        <v>10</v>
      </c>
      <c r="AT96" s="186" t="s">
        <v>74</v>
      </c>
      <c r="AU96" s="186" t="s">
        <v>75</v>
      </c>
      <c r="AY96" s="185" t="s">
        <v>162</v>
      </c>
      <c r="BK96" s="187">
        <f>BK97+BK113+BK119+BK135+BK140+BK146+BK153+BK174+BK180</f>
        <v>0</v>
      </c>
    </row>
    <row r="97" spans="2:65" s="10" customFormat="1" ht="19.899999999999999" customHeight="1">
      <c r="B97" s="174"/>
      <c r="C97" s="175"/>
      <c r="D97" s="188" t="s">
        <v>74</v>
      </c>
      <c r="E97" s="189" t="s">
        <v>183</v>
      </c>
      <c r="F97" s="189" t="s">
        <v>350</v>
      </c>
      <c r="G97" s="175"/>
      <c r="H97" s="175"/>
      <c r="I97" s="178"/>
      <c r="J97" s="190">
        <f>BK97</f>
        <v>0</v>
      </c>
      <c r="K97" s="175"/>
      <c r="L97" s="180"/>
      <c r="M97" s="181"/>
      <c r="N97" s="182"/>
      <c r="O97" s="182"/>
      <c r="P97" s="183">
        <f>SUM(P98:P112)</f>
        <v>0</v>
      </c>
      <c r="Q97" s="182"/>
      <c r="R97" s="183">
        <f>SUM(R98:R112)</f>
        <v>4.4451541599999995</v>
      </c>
      <c r="S97" s="182"/>
      <c r="T97" s="184">
        <f>SUM(T98:T112)</f>
        <v>0</v>
      </c>
      <c r="AR97" s="185" t="s">
        <v>164</v>
      </c>
      <c r="AT97" s="186" t="s">
        <v>74</v>
      </c>
      <c r="AU97" s="186" t="s">
        <v>10</v>
      </c>
      <c r="AY97" s="185" t="s">
        <v>162</v>
      </c>
      <c r="BK97" s="187">
        <f>SUM(BK98:BK112)</f>
        <v>0</v>
      </c>
    </row>
    <row r="98" spans="2:65" s="1" customFormat="1" ht="22.5" customHeight="1">
      <c r="B98" s="39"/>
      <c r="C98" s="191" t="s">
        <v>10</v>
      </c>
      <c r="D98" s="191" t="s">
        <v>165</v>
      </c>
      <c r="E98" s="192" t="s">
        <v>465</v>
      </c>
      <c r="F98" s="193" t="s">
        <v>466</v>
      </c>
      <c r="G98" s="194" t="s">
        <v>168</v>
      </c>
      <c r="H98" s="195">
        <v>0.49199999999999999</v>
      </c>
      <c r="I98" s="196"/>
      <c r="J98" s="197">
        <f>ROUND(I98*H98,0)</f>
        <v>0</v>
      </c>
      <c r="K98" s="193" t="s">
        <v>169</v>
      </c>
      <c r="L98" s="59"/>
      <c r="M98" s="198" t="s">
        <v>23</v>
      </c>
      <c r="N98" s="199" t="s">
        <v>46</v>
      </c>
      <c r="O98" s="40"/>
      <c r="P98" s="200">
        <f>O98*H98</f>
        <v>0</v>
      </c>
      <c r="Q98" s="200">
        <v>1.94302</v>
      </c>
      <c r="R98" s="200">
        <f>Q98*H98</f>
        <v>0.95596583999999996</v>
      </c>
      <c r="S98" s="200">
        <v>0</v>
      </c>
      <c r="T98" s="201">
        <f>S98*H98</f>
        <v>0</v>
      </c>
      <c r="AR98" s="22" t="s">
        <v>164</v>
      </c>
      <c r="AT98" s="22" t="s">
        <v>165</v>
      </c>
      <c r="AU98" s="22" t="s">
        <v>84</v>
      </c>
      <c r="AY98" s="22" t="s">
        <v>162</v>
      </c>
      <c r="BE98" s="202">
        <f>IF(N98="základní",J98,0)</f>
        <v>0</v>
      </c>
      <c r="BF98" s="202">
        <f>IF(N98="snížená",J98,0)</f>
        <v>0</v>
      </c>
      <c r="BG98" s="202">
        <f>IF(N98="zákl. přenesená",J98,0)</f>
        <v>0</v>
      </c>
      <c r="BH98" s="202">
        <f>IF(N98="sníž. přenesená",J98,0)</f>
        <v>0</v>
      </c>
      <c r="BI98" s="202">
        <f>IF(N98="nulová",J98,0)</f>
        <v>0</v>
      </c>
      <c r="BJ98" s="22" t="s">
        <v>10</v>
      </c>
      <c r="BK98" s="202">
        <f>ROUND(I98*H98,0)</f>
        <v>0</v>
      </c>
      <c r="BL98" s="22" t="s">
        <v>164</v>
      </c>
      <c r="BM98" s="22" t="s">
        <v>2998</v>
      </c>
    </row>
    <row r="99" spans="2:65" s="11" customFormat="1" ht="13.5">
      <c r="B99" s="203"/>
      <c r="C99" s="204"/>
      <c r="D99" s="205" t="s">
        <v>171</v>
      </c>
      <c r="E99" s="206" t="s">
        <v>172</v>
      </c>
      <c r="F99" s="207" t="s">
        <v>2999</v>
      </c>
      <c r="G99" s="204"/>
      <c r="H99" s="208">
        <v>0.49199999999999999</v>
      </c>
      <c r="I99" s="209"/>
      <c r="J99" s="204"/>
      <c r="K99" s="204"/>
      <c r="L99" s="210"/>
      <c r="M99" s="211"/>
      <c r="N99" s="212"/>
      <c r="O99" s="212"/>
      <c r="P99" s="212"/>
      <c r="Q99" s="212"/>
      <c r="R99" s="212"/>
      <c r="S99" s="212"/>
      <c r="T99" s="213"/>
      <c r="AT99" s="214" t="s">
        <v>171</v>
      </c>
      <c r="AU99" s="214" t="s">
        <v>84</v>
      </c>
      <c r="AV99" s="11" t="s">
        <v>84</v>
      </c>
      <c r="AW99" s="11" t="s">
        <v>37</v>
      </c>
      <c r="AX99" s="11" t="s">
        <v>75</v>
      </c>
      <c r="AY99" s="214" t="s">
        <v>162</v>
      </c>
    </row>
    <row r="100" spans="2:65" s="1" customFormat="1" ht="22.5" customHeight="1">
      <c r="B100" s="39"/>
      <c r="C100" s="191" t="s">
        <v>84</v>
      </c>
      <c r="D100" s="191" t="s">
        <v>165</v>
      </c>
      <c r="E100" s="192" t="s">
        <v>3000</v>
      </c>
      <c r="F100" s="193" t="s">
        <v>3001</v>
      </c>
      <c r="G100" s="194" t="s">
        <v>241</v>
      </c>
      <c r="H100" s="195">
        <v>0.44400000000000001</v>
      </c>
      <c r="I100" s="196"/>
      <c r="J100" s="197">
        <f>ROUND(I100*H100,0)</f>
        <v>0</v>
      </c>
      <c r="K100" s="193" t="s">
        <v>169</v>
      </c>
      <c r="L100" s="59"/>
      <c r="M100" s="198" t="s">
        <v>23</v>
      </c>
      <c r="N100" s="199" t="s">
        <v>46</v>
      </c>
      <c r="O100" s="40"/>
      <c r="P100" s="200">
        <f>O100*H100</f>
        <v>0</v>
      </c>
      <c r="Q100" s="200">
        <v>1.0900000000000001</v>
      </c>
      <c r="R100" s="200">
        <f>Q100*H100</f>
        <v>0.48396000000000006</v>
      </c>
      <c r="S100" s="200">
        <v>0</v>
      </c>
      <c r="T100" s="201">
        <f>S100*H100</f>
        <v>0</v>
      </c>
      <c r="AR100" s="22" t="s">
        <v>164</v>
      </c>
      <c r="AT100" s="22" t="s">
        <v>165</v>
      </c>
      <c r="AU100" s="22" t="s">
        <v>84</v>
      </c>
      <c r="AY100" s="22" t="s">
        <v>162</v>
      </c>
      <c r="BE100" s="202">
        <f>IF(N100="základní",J100,0)</f>
        <v>0</v>
      </c>
      <c r="BF100" s="202">
        <f>IF(N100="snížená",J100,0)</f>
        <v>0</v>
      </c>
      <c r="BG100" s="202">
        <f>IF(N100="zákl. přenesená",J100,0)</f>
        <v>0</v>
      </c>
      <c r="BH100" s="202">
        <f>IF(N100="sníž. přenesená",J100,0)</f>
        <v>0</v>
      </c>
      <c r="BI100" s="202">
        <f>IF(N100="nulová",J100,0)</f>
        <v>0</v>
      </c>
      <c r="BJ100" s="22" t="s">
        <v>10</v>
      </c>
      <c r="BK100" s="202">
        <f>ROUND(I100*H100,0)</f>
        <v>0</v>
      </c>
      <c r="BL100" s="22" t="s">
        <v>164</v>
      </c>
      <c r="BM100" s="22" t="s">
        <v>3002</v>
      </c>
    </row>
    <row r="101" spans="2:65" s="11" customFormat="1" ht="13.5">
      <c r="B101" s="203"/>
      <c r="C101" s="204"/>
      <c r="D101" s="205" t="s">
        <v>171</v>
      </c>
      <c r="E101" s="206" t="s">
        <v>23</v>
      </c>
      <c r="F101" s="207" t="s">
        <v>3003</v>
      </c>
      <c r="G101" s="204"/>
      <c r="H101" s="208">
        <v>0.44400000000000001</v>
      </c>
      <c r="I101" s="209"/>
      <c r="J101" s="204"/>
      <c r="K101" s="204"/>
      <c r="L101" s="210"/>
      <c r="M101" s="211"/>
      <c r="N101" s="212"/>
      <c r="O101" s="212"/>
      <c r="P101" s="212"/>
      <c r="Q101" s="212"/>
      <c r="R101" s="212"/>
      <c r="S101" s="212"/>
      <c r="T101" s="213"/>
      <c r="AT101" s="214" t="s">
        <v>171</v>
      </c>
      <c r="AU101" s="214" t="s">
        <v>84</v>
      </c>
      <c r="AV101" s="11" t="s">
        <v>84</v>
      </c>
      <c r="AW101" s="11" t="s">
        <v>37</v>
      </c>
      <c r="AX101" s="11" t="s">
        <v>75</v>
      </c>
      <c r="AY101" s="214" t="s">
        <v>162</v>
      </c>
    </row>
    <row r="102" spans="2:65" s="1" customFormat="1" ht="22.5" customHeight="1">
      <c r="B102" s="39"/>
      <c r="C102" s="191" t="s">
        <v>183</v>
      </c>
      <c r="D102" s="191" t="s">
        <v>165</v>
      </c>
      <c r="E102" s="192" t="s">
        <v>525</v>
      </c>
      <c r="F102" s="193" t="s">
        <v>526</v>
      </c>
      <c r="G102" s="194" t="s">
        <v>254</v>
      </c>
      <c r="H102" s="195">
        <v>3.74</v>
      </c>
      <c r="I102" s="196"/>
      <c r="J102" s="197">
        <f>ROUND(I102*H102,0)</f>
        <v>0</v>
      </c>
      <c r="K102" s="193" t="s">
        <v>169</v>
      </c>
      <c r="L102" s="59"/>
      <c r="M102" s="198" t="s">
        <v>23</v>
      </c>
      <c r="N102" s="199" t="s">
        <v>46</v>
      </c>
      <c r="O102" s="40"/>
      <c r="P102" s="200">
        <f>O102*H102</f>
        <v>0</v>
      </c>
      <c r="Q102" s="200">
        <v>4.795E-2</v>
      </c>
      <c r="R102" s="200">
        <f>Q102*H102</f>
        <v>0.17933300000000002</v>
      </c>
      <c r="S102" s="200">
        <v>0</v>
      </c>
      <c r="T102" s="201">
        <f>S102*H102</f>
        <v>0</v>
      </c>
      <c r="AR102" s="22" t="s">
        <v>164</v>
      </c>
      <c r="AT102" s="22" t="s">
        <v>165</v>
      </c>
      <c r="AU102" s="22" t="s">
        <v>84</v>
      </c>
      <c r="AY102" s="22" t="s">
        <v>162</v>
      </c>
      <c r="BE102" s="202">
        <f>IF(N102="základní",J102,0)</f>
        <v>0</v>
      </c>
      <c r="BF102" s="202">
        <f>IF(N102="snížená",J102,0)</f>
        <v>0</v>
      </c>
      <c r="BG102" s="202">
        <f>IF(N102="zákl. přenesená",J102,0)</f>
        <v>0</v>
      </c>
      <c r="BH102" s="202">
        <f>IF(N102="sníž. přenesená",J102,0)</f>
        <v>0</v>
      </c>
      <c r="BI102" s="202">
        <f>IF(N102="nulová",J102,0)</f>
        <v>0</v>
      </c>
      <c r="BJ102" s="22" t="s">
        <v>10</v>
      </c>
      <c r="BK102" s="202">
        <f>ROUND(I102*H102,0)</f>
        <v>0</v>
      </c>
      <c r="BL102" s="22" t="s">
        <v>164</v>
      </c>
      <c r="BM102" s="22" t="s">
        <v>3004</v>
      </c>
    </row>
    <row r="103" spans="2:65" s="11" customFormat="1" ht="13.5">
      <c r="B103" s="203"/>
      <c r="C103" s="204"/>
      <c r="D103" s="215" t="s">
        <v>171</v>
      </c>
      <c r="E103" s="216" t="s">
        <v>187</v>
      </c>
      <c r="F103" s="217" t="s">
        <v>3005</v>
      </c>
      <c r="G103" s="204"/>
      <c r="H103" s="218">
        <v>2.66</v>
      </c>
      <c r="I103" s="209"/>
      <c r="J103" s="204"/>
      <c r="K103" s="204"/>
      <c r="L103" s="210"/>
      <c r="M103" s="211"/>
      <c r="N103" s="212"/>
      <c r="O103" s="212"/>
      <c r="P103" s="212"/>
      <c r="Q103" s="212"/>
      <c r="R103" s="212"/>
      <c r="S103" s="212"/>
      <c r="T103" s="213"/>
      <c r="AT103" s="214" t="s">
        <v>171</v>
      </c>
      <c r="AU103" s="214" t="s">
        <v>84</v>
      </c>
      <c r="AV103" s="11" t="s">
        <v>84</v>
      </c>
      <c r="AW103" s="11" t="s">
        <v>37</v>
      </c>
      <c r="AX103" s="11" t="s">
        <v>75</v>
      </c>
      <c r="AY103" s="214" t="s">
        <v>162</v>
      </c>
    </row>
    <row r="104" spans="2:65" s="11" customFormat="1" ht="13.5">
      <c r="B104" s="203"/>
      <c r="C104" s="204"/>
      <c r="D104" s="205" t="s">
        <v>171</v>
      </c>
      <c r="E104" s="206" t="s">
        <v>3006</v>
      </c>
      <c r="F104" s="207" t="s">
        <v>3007</v>
      </c>
      <c r="G104" s="204"/>
      <c r="H104" s="208">
        <v>1.08</v>
      </c>
      <c r="I104" s="209"/>
      <c r="J104" s="204"/>
      <c r="K104" s="204"/>
      <c r="L104" s="210"/>
      <c r="M104" s="211"/>
      <c r="N104" s="212"/>
      <c r="O104" s="212"/>
      <c r="P104" s="212"/>
      <c r="Q104" s="212"/>
      <c r="R104" s="212"/>
      <c r="S104" s="212"/>
      <c r="T104" s="213"/>
      <c r="AT104" s="214" t="s">
        <v>171</v>
      </c>
      <c r="AU104" s="214" t="s">
        <v>84</v>
      </c>
      <c r="AV104" s="11" t="s">
        <v>84</v>
      </c>
      <c r="AW104" s="11" t="s">
        <v>37</v>
      </c>
      <c r="AX104" s="11" t="s">
        <v>75</v>
      </c>
      <c r="AY104" s="214" t="s">
        <v>162</v>
      </c>
    </row>
    <row r="105" spans="2:65" s="1" customFormat="1" ht="22.5" customHeight="1">
      <c r="B105" s="39"/>
      <c r="C105" s="191" t="s">
        <v>164</v>
      </c>
      <c r="D105" s="191" t="s">
        <v>165</v>
      </c>
      <c r="E105" s="192" t="s">
        <v>3008</v>
      </c>
      <c r="F105" s="193" t="s">
        <v>3009</v>
      </c>
      <c r="G105" s="194" t="s">
        <v>254</v>
      </c>
      <c r="H105" s="195">
        <v>0.84</v>
      </c>
      <c r="I105" s="196"/>
      <c r="J105" s="197">
        <f>ROUND(I105*H105,0)</f>
        <v>0</v>
      </c>
      <c r="K105" s="193" t="s">
        <v>169</v>
      </c>
      <c r="L105" s="59"/>
      <c r="M105" s="198" t="s">
        <v>23</v>
      </c>
      <c r="N105" s="199" t="s">
        <v>46</v>
      </c>
      <c r="O105" s="40"/>
      <c r="P105" s="200">
        <f>O105*H105</f>
        <v>0</v>
      </c>
      <c r="Q105" s="200">
        <v>0.12335</v>
      </c>
      <c r="R105" s="200">
        <f>Q105*H105</f>
        <v>0.103614</v>
      </c>
      <c r="S105" s="200">
        <v>0</v>
      </c>
      <c r="T105" s="201">
        <f>S105*H105</f>
        <v>0</v>
      </c>
      <c r="AR105" s="22" t="s">
        <v>164</v>
      </c>
      <c r="AT105" s="22" t="s">
        <v>165</v>
      </c>
      <c r="AU105" s="22" t="s">
        <v>84</v>
      </c>
      <c r="AY105" s="22" t="s">
        <v>162</v>
      </c>
      <c r="BE105" s="202">
        <f>IF(N105="základní",J105,0)</f>
        <v>0</v>
      </c>
      <c r="BF105" s="202">
        <f>IF(N105="snížená",J105,0)</f>
        <v>0</v>
      </c>
      <c r="BG105" s="202">
        <f>IF(N105="zákl. přenesená",J105,0)</f>
        <v>0</v>
      </c>
      <c r="BH105" s="202">
        <f>IF(N105="sníž. přenesená",J105,0)</f>
        <v>0</v>
      </c>
      <c r="BI105" s="202">
        <f>IF(N105="nulová",J105,0)</f>
        <v>0</v>
      </c>
      <c r="BJ105" s="22" t="s">
        <v>10</v>
      </c>
      <c r="BK105" s="202">
        <f>ROUND(I105*H105,0)</f>
        <v>0</v>
      </c>
      <c r="BL105" s="22" t="s">
        <v>164</v>
      </c>
      <c r="BM105" s="22" t="s">
        <v>3010</v>
      </c>
    </row>
    <row r="106" spans="2:65" s="11" customFormat="1" ht="13.5">
      <c r="B106" s="203"/>
      <c r="C106" s="204"/>
      <c r="D106" s="205" t="s">
        <v>171</v>
      </c>
      <c r="E106" s="206" t="s">
        <v>192</v>
      </c>
      <c r="F106" s="207" t="s">
        <v>3011</v>
      </c>
      <c r="G106" s="204"/>
      <c r="H106" s="208">
        <v>0.84</v>
      </c>
      <c r="I106" s="209"/>
      <c r="J106" s="204"/>
      <c r="K106" s="204"/>
      <c r="L106" s="210"/>
      <c r="M106" s="211"/>
      <c r="N106" s="212"/>
      <c r="O106" s="212"/>
      <c r="P106" s="212"/>
      <c r="Q106" s="212"/>
      <c r="R106" s="212"/>
      <c r="S106" s="212"/>
      <c r="T106" s="213"/>
      <c r="AT106" s="214" t="s">
        <v>171</v>
      </c>
      <c r="AU106" s="214" t="s">
        <v>84</v>
      </c>
      <c r="AV106" s="11" t="s">
        <v>84</v>
      </c>
      <c r="AW106" s="11" t="s">
        <v>37</v>
      </c>
      <c r="AX106" s="11" t="s">
        <v>75</v>
      </c>
      <c r="AY106" s="214" t="s">
        <v>162</v>
      </c>
    </row>
    <row r="107" spans="2:65" s="1" customFormat="1" ht="22.5" customHeight="1">
      <c r="B107" s="39"/>
      <c r="C107" s="191" t="s">
        <v>207</v>
      </c>
      <c r="D107" s="191" t="s">
        <v>165</v>
      </c>
      <c r="E107" s="192" t="s">
        <v>572</v>
      </c>
      <c r="F107" s="193" t="s">
        <v>573</v>
      </c>
      <c r="G107" s="194" t="s">
        <v>254</v>
      </c>
      <c r="H107" s="195">
        <v>1.377</v>
      </c>
      <c r="I107" s="196"/>
      <c r="J107" s="197">
        <f>ROUND(I107*H107,0)</f>
        <v>0</v>
      </c>
      <c r="K107" s="193" t="s">
        <v>169</v>
      </c>
      <c r="L107" s="59"/>
      <c r="M107" s="198" t="s">
        <v>23</v>
      </c>
      <c r="N107" s="199" t="s">
        <v>46</v>
      </c>
      <c r="O107" s="40"/>
      <c r="P107" s="200">
        <f>O107*H107</f>
        <v>0</v>
      </c>
      <c r="Q107" s="200">
        <v>9.2319999999999999E-2</v>
      </c>
      <c r="R107" s="200">
        <f>Q107*H107</f>
        <v>0.12712464000000001</v>
      </c>
      <c r="S107" s="200">
        <v>0</v>
      </c>
      <c r="T107" s="201">
        <f>S107*H107</f>
        <v>0</v>
      </c>
      <c r="AR107" s="22" t="s">
        <v>164</v>
      </c>
      <c r="AT107" s="22" t="s">
        <v>165</v>
      </c>
      <c r="AU107" s="22" t="s">
        <v>84</v>
      </c>
      <c r="AY107" s="22" t="s">
        <v>162</v>
      </c>
      <c r="BE107" s="202">
        <f>IF(N107="základní",J107,0)</f>
        <v>0</v>
      </c>
      <c r="BF107" s="202">
        <f>IF(N107="snížená",J107,0)</f>
        <v>0</v>
      </c>
      <c r="BG107" s="202">
        <f>IF(N107="zákl. přenesená",J107,0)</f>
        <v>0</v>
      </c>
      <c r="BH107" s="202">
        <f>IF(N107="sníž. přenesená",J107,0)</f>
        <v>0</v>
      </c>
      <c r="BI107" s="202">
        <f>IF(N107="nulová",J107,0)</f>
        <v>0</v>
      </c>
      <c r="BJ107" s="22" t="s">
        <v>10</v>
      </c>
      <c r="BK107" s="202">
        <f>ROUND(I107*H107,0)</f>
        <v>0</v>
      </c>
      <c r="BL107" s="22" t="s">
        <v>164</v>
      </c>
      <c r="BM107" s="22" t="s">
        <v>3012</v>
      </c>
    </row>
    <row r="108" spans="2:65" s="11" customFormat="1" ht="13.5">
      <c r="B108" s="203"/>
      <c r="C108" s="204"/>
      <c r="D108" s="205" t="s">
        <v>171</v>
      </c>
      <c r="E108" s="206" t="s">
        <v>211</v>
      </c>
      <c r="F108" s="207" t="s">
        <v>3013</v>
      </c>
      <c r="G108" s="204"/>
      <c r="H108" s="208">
        <v>1.377</v>
      </c>
      <c r="I108" s="209"/>
      <c r="J108" s="204"/>
      <c r="K108" s="204"/>
      <c r="L108" s="210"/>
      <c r="M108" s="211"/>
      <c r="N108" s="212"/>
      <c r="O108" s="212"/>
      <c r="P108" s="212"/>
      <c r="Q108" s="212"/>
      <c r="R108" s="212"/>
      <c r="S108" s="212"/>
      <c r="T108" s="213"/>
      <c r="AT108" s="214" t="s">
        <v>171</v>
      </c>
      <c r="AU108" s="214" t="s">
        <v>84</v>
      </c>
      <c r="AV108" s="11" t="s">
        <v>84</v>
      </c>
      <c r="AW108" s="11" t="s">
        <v>37</v>
      </c>
      <c r="AX108" s="11" t="s">
        <v>75</v>
      </c>
      <c r="AY108" s="214" t="s">
        <v>162</v>
      </c>
    </row>
    <row r="109" spans="2:65" s="1" customFormat="1" ht="22.5" customHeight="1">
      <c r="B109" s="39"/>
      <c r="C109" s="191" t="s">
        <v>217</v>
      </c>
      <c r="D109" s="191" t="s">
        <v>165</v>
      </c>
      <c r="E109" s="192" t="s">
        <v>611</v>
      </c>
      <c r="F109" s="193" t="s">
        <v>612</v>
      </c>
      <c r="G109" s="194" t="s">
        <v>254</v>
      </c>
      <c r="H109" s="195">
        <v>2.46</v>
      </c>
      <c r="I109" s="196"/>
      <c r="J109" s="197">
        <f>ROUND(I109*H109,0)</f>
        <v>0</v>
      </c>
      <c r="K109" s="193" t="s">
        <v>169</v>
      </c>
      <c r="L109" s="59"/>
      <c r="M109" s="198" t="s">
        <v>23</v>
      </c>
      <c r="N109" s="199" t="s">
        <v>46</v>
      </c>
      <c r="O109" s="40"/>
      <c r="P109" s="200">
        <f>O109*H109</f>
        <v>0</v>
      </c>
      <c r="Q109" s="200">
        <v>0.17330000000000001</v>
      </c>
      <c r="R109" s="200">
        <f>Q109*H109</f>
        <v>0.42631800000000003</v>
      </c>
      <c r="S109" s="200">
        <v>0</v>
      </c>
      <c r="T109" s="201">
        <f>S109*H109</f>
        <v>0</v>
      </c>
      <c r="AR109" s="22" t="s">
        <v>164</v>
      </c>
      <c r="AT109" s="22" t="s">
        <v>165</v>
      </c>
      <c r="AU109" s="22" t="s">
        <v>84</v>
      </c>
      <c r="AY109" s="22" t="s">
        <v>162</v>
      </c>
      <c r="BE109" s="202">
        <f>IF(N109="základní",J109,0)</f>
        <v>0</v>
      </c>
      <c r="BF109" s="202">
        <f>IF(N109="snížená",J109,0)</f>
        <v>0</v>
      </c>
      <c r="BG109" s="202">
        <f>IF(N109="zákl. přenesená",J109,0)</f>
        <v>0</v>
      </c>
      <c r="BH109" s="202">
        <f>IF(N109="sníž. přenesená",J109,0)</f>
        <v>0</v>
      </c>
      <c r="BI109" s="202">
        <f>IF(N109="nulová",J109,0)</f>
        <v>0</v>
      </c>
      <c r="BJ109" s="22" t="s">
        <v>10</v>
      </c>
      <c r="BK109" s="202">
        <f>ROUND(I109*H109,0)</f>
        <v>0</v>
      </c>
      <c r="BL109" s="22" t="s">
        <v>164</v>
      </c>
      <c r="BM109" s="22" t="s">
        <v>3014</v>
      </c>
    </row>
    <row r="110" spans="2:65" s="11" customFormat="1" ht="13.5">
      <c r="B110" s="203"/>
      <c r="C110" s="204"/>
      <c r="D110" s="205" t="s">
        <v>171</v>
      </c>
      <c r="E110" s="206" t="s">
        <v>3015</v>
      </c>
      <c r="F110" s="207" t="s">
        <v>3016</v>
      </c>
      <c r="G110" s="204"/>
      <c r="H110" s="208">
        <v>2.46</v>
      </c>
      <c r="I110" s="209"/>
      <c r="J110" s="204"/>
      <c r="K110" s="204"/>
      <c r="L110" s="210"/>
      <c r="M110" s="211"/>
      <c r="N110" s="212"/>
      <c r="O110" s="212"/>
      <c r="P110" s="212"/>
      <c r="Q110" s="212"/>
      <c r="R110" s="212"/>
      <c r="S110" s="212"/>
      <c r="T110" s="213"/>
      <c r="AT110" s="214" t="s">
        <v>171</v>
      </c>
      <c r="AU110" s="214" t="s">
        <v>84</v>
      </c>
      <c r="AV110" s="11" t="s">
        <v>84</v>
      </c>
      <c r="AW110" s="11" t="s">
        <v>37</v>
      </c>
      <c r="AX110" s="11" t="s">
        <v>75</v>
      </c>
      <c r="AY110" s="214" t="s">
        <v>162</v>
      </c>
    </row>
    <row r="111" spans="2:65" s="1" customFormat="1" ht="22.5" customHeight="1">
      <c r="B111" s="39"/>
      <c r="C111" s="191" t="s">
        <v>223</v>
      </c>
      <c r="D111" s="191" t="s">
        <v>165</v>
      </c>
      <c r="E111" s="192" t="s">
        <v>3017</v>
      </c>
      <c r="F111" s="193" t="s">
        <v>3018</v>
      </c>
      <c r="G111" s="194" t="s">
        <v>254</v>
      </c>
      <c r="H111" s="195">
        <v>8.1159999999999997</v>
      </c>
      <c r="I111" s="196"/>
      <c r="J111" s="197">
        <f>ROUND(I111*H111,0)</f>
        <v>0</v>
      </c>
      <c r="K111" s="193" t="s">
        <v>169</v>
      </c>
      <c r="L111" s="59"/>
      <c r="M111" s="198" t="s">
        <v>23</v>
      </c>
      <c r="N111" s="199" t="s">
        <v>46</v>
      </c>
      <c r="O111" s="40"/>
      <c r="P111" s="200">
        <f>O111*H111</f>
        <v>0</v>
      </c>
      <c r="Q111" s="200">
        <v>0.26723000000000002</v>
      </c>
      <c r="R111" s="200">
        <f>Q111*H111</f>
        <v>2.1688386799999999</v>
      </c>
      <c r="S111" s="200">
        <v>0</v>
      </c>
      <c r="T111" s="201">
        <f>S111*H111</f>
        <v>0</v>
      </c>
      <c r="AR111" s="22" t="s">
        <v>164</v>
      </c>
      <c r="AT111" s="22" t="s">
        <v>165</v>
      </c>
      <c r="AU111" s="22" t="s">
        <v>84</v>
      </c>
      <c r="AY111" s="22" t="s">
        <v>162</v>
      </c>
      <c r="BE111" s="202">
        <f>IF(N111="základní",J111,0)</f>
        <v>0</v>
      </c>
      <c r="BF111" s="202">
        <f>IF(N111="snížená",J111,0)</f>
        <v>0</v>
      </c>
      <c r="BG111" s="202">
        <f>IF(N111="zákl. přenesená",J111,0)</f>
        <v>0</v>
      </c>
      <c r="BH111" s="202">
        <f>IF(N111="sníž. přenesená",J111,0)</f>
        <v>0</v>
      </c>
      <c r="BI111" s="202">
        <f>IF(N111="nulová",J111,0)</f>
        <v>0</v>
      </c>
      <c r="BJ111" s="22" t="s">
        <v>10</v>
      </c>
      <c r="BK111" s="202">
        <f>ROUND(I111*H111,0)</f>
        <v>0</v>
      </c>
      <c r="BL111" s="22" t="s">
        <v>164</v>
      </c>
      <c r="BM111" s="22" t="s">
        <v>3019</v>
      </c>
    </row>
    <row r="112" spans="2:65" s="11" customFormat="1" ht="13.5">
      <c r="B112" s="203"/>
      <c r="C112" s="204"/>
      <c r="D112" s="215" t="s">
        <v>171</v>
      </c>
      <c r="E112" s="216" t="s">
        <v>227</v>
      </c>
      <c r="F112" s="217" t="s">
        <v>3020</v>
      </c>
      <c r="G112" s="204"/>
      <c r="H112" s="218">
        <v>8.1159999999999997</v>
      </c>
      <c r="I112" s="209"/>
      <c r="J112" s="204"/>
      <c r="K112" s="204"/>
      <c r="L112" s="210"/>
      <c r="M112" s="211"/>
      <c r="N112" s="212"/>
      <c r="O112" s="212"/>
      <c r="P112" s="212"/>
      <c r="Q112" s="212"/>
      <c r="R112" s="212"/>
      <c r="S112" s="212"/>
      <c r="T112" s="213"/>
      <c r="AT112" s="214" t="s">
        <v>171</v>
      </c>
      <c r="AU112" s="214" t="s">
        <v>84</v>
      </c>
      <c r="AV112" s="11" t="s">
        <v>84</v>
      </c>
      <c r="AW112" s="11" t="s">
        <v>37</v>
      </c>
      <c r="AX112" s="11" t="s">
        <v>75</v>
      </c>
      <c r="AY112" s="214" t="s">
        <v>162</v>
      </c>
    </row>
    <row r="113" spans="2:65" s="10" customFormat="1" ht="29.85" customHeight="1">
      <c r="B113" s="174"/>
      <c r="C113" s="175"/>
      <c r="D113" s="188" t="s">
        <v>74</v>
      </c>
      <c r="E113" s="189" t="s">
        <v>164</v>
      </c>
      <c r="F113" s="189" t="s">
        <v>691</v>
      </c>
      <c r="G113" s="175"/>
      <c r="H113" s="175"/>
      <c r="I113" s="178"/>
      <c r="J113" s="190">
        <f>BK113</f>
        <v>0</v>
      </c>
      <c r="K113" s="175"/>
      <c r="L113" s="180"/>
      <c r="M113" s="181"/>
      <c r="N113" s="182"/>
      <c r="O113" s="182"/>
      <c r="P113" s="183">
        <f>SUM(P114:P118)</f>
        <v>0</v>
      </c>
      <c r="Q113" s="182"/>
      <c r="R113" s="183">
        <f>SUM(R114:R118)</f>
        <v>0.29876759999999997</v>
      </c>
      <c r="S113" s="182"/>
      <c r="T113" s="184">
        <f>SUM(T114:T118)</f>
        <v>0</v>
      </c>
      <c r="AR113" s="185" t="s">
        <v>164</v>
      </c>
      <c r="AT113" s="186" t="s">
        <v>74</v>
      </c>
      <c r="AU113" s="186" t="s">
        <v>10</v>
      </c>
      <c r="AY113" s="185" t="s">
        <v>162</v>
      </c>
      <c r="BK113" s="187">
        <f>SUM(BK114:BK118)</f>
        <v>0</v>
      </c>
    </row>
    <row r="114" spans="2:65" s="1" customFormat="1" ht="22.5" customHeight="1">
      <c r="B114" s="39"/>
      <c r="C114" s="191" t="s">
        <v>229</v>
      </c>
      <c r="D114" s="191" t="s">
        <v>165</v>
      </c>
      <c r="E114" s="192" t="s">
        <v>801</v>
      </c>
      <c r="F114" s="193" t="s">
        <v>802</v>
      </c>
      <c r="G114" s="194" t="s">
        <v>168</v>
      </c>
      <c r="H114" s="195">
        <v>0.12</v>
      </c>
      <c r="I114" s="196"/>
      <c r="J114" s="197">
        <f>ROUND(I114*H114,0)</f>
        <v>0</v>
      </c>
      <c r="K114" s="193" t="s">
        <v>23</v>
      </c>
      <c r="L114" s="59"/>
      <c r="M114" s="198" t="s">
        <v>23</v>
      </c>
      <c r="N114" s="199" t="s">
        <v>46</v>
      </c>
      <c r="O114" s="40"/>
      <c r="P114" s="200">
        <f>O114*H114</f>
        <v>0</v>
      </c>
      <c r="Q114" s="200">
        <v>2.4533999999999998</v>
      </c>
      <c r="R114" s="200">
        <f>Q114*H114</f>
        <v>0.29440799999999995</v>
      </c>
      <c r="S114" s="200">
        <v>0</v>
      </c>
      <c r="T114" s="201">
        <f>S114*H114</f>
        <v>0</v>
      </c>
      <c r="AR114" s="22" t="s">
        <v>164</v>
      </c>
      <c r="AT114" s="22" t="s">
        <v>165</v>
      </c>
      <c r="AU114" s="22" t="s">
        <v>84</v>
      </c>
      <c r="AY114" s="22" t="s">
        <v>162</v>
      </c>
      <c r="BE114" s="202">
        <f>IF(N114="základní",J114,0)</f>
        <v>0</v>
      </c>
      <c r="BF114" s="202">
        <f>IF(N114="snížená",J114,0)</f>
        <v>0</v>
      </c>
      <c r="BG114" s="202">
        <f>IF(N114="zákl. přenesená",J114,0)</f>
        <v>0</v>
      </c>
      <c r="BH114" s="202">
        <f>IF(N114="sníž. přenesená",J114,0)</f>
        <v>0</v>
      </c>
      <c r="BI114" s="202">
        <f>IF(N114="nulová",J114,0)</f>
        <v>0</v>
      </c>
      <c r="BJ114" s="22" t="s">
        <v>10</v>
      </c>
      <c r="BK114" s="202">
        <f>ROUND(I114*H114,0)</f>
        <v>0</v>
      </c>
      <c r="BL114" s="22" t="s">
        <v>164</v>
      </c>
      <c r="BM114" s="22" t="s">
        <v>3021</v>
      </c>
    </row>
    <row r="115" spans="2:65" s="11" customFormat="1" ht="13.5">
      <c r="B115" s="203"/>
      <c r="C115" s="204"/>
      <c r="D115" s="205" t="s">
        <v>171</v>
      </c>
      <c r="E115" s="206" t="s">
        <v>23</v>
      </c>
      <c r="F115" s="207" t="s">
        <v>3022</v>
      </c>
      <c r="G115" s="204"/>
      <c r="H115" s="208">
        <v>0.12</v>
      </c>
      <c r="I115" s="209"/>
      <c r="J115" s="204"/>
      <c r="K115" s="204"/>
      <c r="L115" s="210"/>
      <c r="M115" s="211"/>
      <c r="N115" s="212"/>
      <c r="O115" s="212"/>
      <c r="P115" s="212"/>
      <c r="Q115" s="212"/>
      <c r="R115" s="212"/>
      <c r="S115" s="212"/>
      <c r="T115" s="213"/>
      <c r="AT115" s="214" t="s">
        <v>171</v>
      </c>
      <c r="AU115" s="214" t="s">
        <v>84</v>
      </c>
      <c r="AV115" s="11" t="s">
        <v>84</v>
      </c>
      <c r="AW115" s="11" t="s">
        <v>37</v>
      </c>
      <c r="AX115" s="11" t="s">
        <v>75</v>
      </c>
      <c r="AY115" s="214" t="s">
        <v>162</v>
      </c>
    </row>
    <row r="116" spans="2:65" s="1" customFormat="1" ht="22.5" customHeight="1">
      <c r="B116" s="39"/>
      <c r="C116" s="191" t="s">
        <v>235</v>
      </c>
      <c r="D116" s="191" t="s">
        <v>165</v>
      </c>
      <c r="E116" s="192" t="s">
        <v>820</v>
      </c>
      <c r="F116" s="193" t="s">
        <v>821</v>
      </c>
      <c r="G116" s="194" t="s">
        <v>254</v>
      </c>
      <c r="H116" s="195">
        <v>0.84</v>
      </c>
      <c r="I116" s="196"/>
      <c r="J116" s="197">
        <f>ROUND(I116*H116,0)</f>
        <v>0</v>
      </c>
      <c r="K116" s="193" t="s">
        <v>23</v>
      </c>
      <c r="L116" s="59"/>
      <c r="M116" s="198" t="s">
        <v>23</v>
      </c>
      <c r="N116" s="199" t="s">
        <v>46</v>
      </c>
      <c r="O116" s="40"/>
      <c r="P116" s="200">
        <f>O116*H116</f>
        <v>0</v>
      </c>
      <c r="Q116" s="200">
        <v>5.1900000000000002E-3</v>
      </c>
      <c r="R116" s="200">
        <f>Q116*H116</f>
        <v>4.3595999999999999E-3</v>
      </c>
      <c r="S116" s="200">
        <v>0</v>
      </c>
      <c r="T116" s="201">
        <f>S116*H116</f>
        <v>0</v>
      </c>
      <c r="AR116" s="22" t="s">
        <v>164</v>
      </c>
      <c r="AT116" s="22" t="s">
        <v>165</v>
      </c>
      <c r="AU116" s="22" t="s">
        <v>84</v>
      </c>
      <c r="AY116" s="22" t="s">
        <v>162</v>
      </c>
      <c r="BE116" s="202">
        <f>IF(N116="základní",J116,0)</f>
        <v>0</v>
      </c>
      <c r="BF116" s="202">
        <f>IF(N116="snížená",J116,0)</f>
        <v>0</v>
      </c>
      <c r="BG116" s="202">
        <f>IF(N116="zákl. přenesená",J116,0)</f>
        <v>0</v>
      </c>
      <c r="BH116" s="202">
        <f>IF(N116="sníž. přenesená",J116,0)</f>
        <v>0</v>
      </c>
      <c r="BI116" s="202">
        <f>IF(N116="nulová",J116,0)</f>
        <v>0</v>
      </c>
      <c r="BJ116" s="22" t="s">
        <v>10</v>
      </c>
      <c r="BK116" s="202">
        <f>ROUND(I116*H116,0)</f>
        <v>0</v>
      </c>
      <c r="BL116" s="22" t="s">
        <v>164</v>
      </c>
      <c r="BM116" s="22" t="s">
        <v>3023</v>
      </c>
    </row>
    <row r="117" spans="2:65" s="11" customFormat="1" ht="13.5">
      <c r="B117" s="203"/>
      <c r="C117" s="204"/>
      <c r="D117" s="205" t="s">
        <v>171</v>
      </c>
      <c r="E117" s="206" t="s">
        <v>23</v>
      </c>
      <c r="F117" s="207" t="s">
        <v>3024</v>
      </c>
      <c r="G117" s="204"/>
      <c r="H117" s="208">
        <v>0.84</v>
      </c>
      <c r="I117" s="209"/>
      <c r="J117" s="204"/>
      <c r="K117" s="204"/>
      <c r="L117" s="210"/>
      <c r="M117" s="211"/>
      <c r="N117" s="212"/>
      <c r="O117" s="212"/>
      <c r="P117" s="212"/>
      <c r="Q117" s="212"/>
      <c r="R117" s="212"/>
      <c r="S117" s="212"/>
      <c r="T117" s="213"/>
      <c r="AT117" s="214" t="s">
        <v>171</v>
      </c>
      <c r="AU117" s="214" t="s">
        <v>84</v>
      </c>
      <c r="AV117" s="11" t="s">
        <v>84</v>
      </c>
      <c r="AW117" s="11" t="s">
        <v>37</v>
      </c>
      <c r="AX117" s="11" t="s">
        <v>75</v>
      </c>
      <c r="AY117" s="214" t="s">
        <v>162</v>
      </c>
    </row>
    <row r="118" spans="2:65" s="1" customFormat="1" ht="22.5" customHeight="1">
      <c r="B118" s="39"/>
      <c r="C118" s="191" t="s">
        <v>29</v>
      </c>
      <c r="D118" s="191" t="s">
        <v>165</v>
      </c>
      <c r="E118" s="192" t="s">
        <v>834</v>
      </c>
      <c r="F118" s="193" t="s">
        <v>835</v>
      </c>
      <c r="G118" s="194" t="s">
        <v>254</v>
      </c>
      <c r="H118" s="195">
        <v>0.84</v>
      </c>
      <c r="I118" s="196"/>
      <c r="J118" s="197">
        <f>ROUND(I118*H118,0)</f>
        <v>0</v>
      </c>
      <c r="K118" s="193" t="s">
        <v>23</v>
      </c>
      <c r="L118" s="59"/>
      <c r="M118" s="198" t="s">
        <v>23</v>
      </c>
      <c r="N118" s="199" t="s">
        <v>46</v>
      </c>
      <c r="O118" s="40"/>
      <c r="P118" s="200">
        <f>O118*H118</f>
        <v>0</v>
      </c>
      <c r="Q118" s="200">
        <v>0</v>
      </c>
      <c r="R118" s="200">
        <f>Q118*H118</f>
        <v>0</v>
      </c>
      <c r="S118" s="200">
        <v>0</v>
      </c>
      <c r="T118" s="201">
        <f>S118*H118</f>
        <v>0</v>
      </c>
      <c r="AR118" s="22" t="s">
        <v>164</v>
      </c>
      <c r="AT118" s="22" t="s">
        <v>165</v>
      </c>
      <c r="AU118" s="22" t="s">
        <v>84</v>
      </c>
      <c r="AY118" s="22" t="s">
        <v>162</v>
      </c>
      <c r="BE118" s="202">
        <f>IF(N118="základní",J118,0)</f>
        <v>0</v>
      </c>
      <c r="BF118" s="202">
        <f>IF(N118="snížená",J118,0)</f>
        <v>0</v>
      </c>
      <c r="BG118" s="202">
        <f>IF(N118="zákl. přenesená",J118,0)</f>
        <v>0</v>
      </c>
      <c r="BH118" s="202">
        <f>IF(N118="sníž. přenesená",J118,0)</f>
        <v>0</v>
      </c>
      <c r="BI118" s="202">
        <f>IF(N118="nulová",J118,0)</f>
        <v>0</v>
      </c>
      <c r="BJ118" s="22" t="s">
        <v>10</v>
      </c>
      <c r="BK118" s="202">
        <f>ROUND(I118*H118,0)</f>
        <v>0</v>
      </c>
      <c r="BL118" s="22" t="s">
        <v>164</v>
      </c>
      <c r="BM118" s="22" t="s">
        <v>3025</v>
      </c>
    </row>
    <row r="119" spans="2:65" s="10" customFormat="1" ht="29.85" customHeight="1">
      <c r="B119" s="174"/>
      <c r="C119" s="175"/>
      <c r="D119" s="188" t="s">
        <v>74</v>
      </c>
      <c r="E119" s="189" t="s">
        <v>618</v>
      </c>
      <c r="F119" s="189" t="s">
        <v>955</v>
      </c>
      <c r="G119" s="175"/>
      <c r="H119" s="175"/>
      <c r="I119" s="178"/>
      <c r="J119" s="190">
        <f>BK119</f>
        <v>0</v>
      </c>
      <c r="K119" s="175"/>
      <c r="L119" s="180"/>
      <c r="M119" s="181"/>
      <c r="N119" s="182"/>
      <c r="O119" s="182"/>
      <c r="P119" s="183">
        <f>SUM(P120:P134)</f>
        <v>0</v>
      </c>
      <c r="Q119" s="182"/>
      <c r="R119" s="183">
        <f>SUM(R120:R134)</f>
        <v>1.5747733000000002</v>
      </c>
      <c r="S119" s="182"/>
      <c r="T119" s="184">
        <f>SUM(T120:T134)</f>
        <v>0</v>
      </c>
      <c r="AR119" s="185" t="s">
        <v>164</v>
      </c>
      <c r="AT119" s="186" t="s">
        <v>74</v>
      </c>
      <c r="AU119" s="186" t="s">
        <v>10</v>
      </c>
      <c r="AY119" s="185" t="s">
        <v>162</v>
      </c>
      <c r="BK119" s="187">
        <f>SUM(BK120:BK134)</f>
        <v>0</v>
      </c>
    </row>
    <row r="120" spans="2:65" s="1" customFormat="1" ht="22.5" customHeight="1">
      <c r="B120" s="39"/>
      <c r="C120" s="191" t="s">
        <v>245</v>
      </c>
      <c r="D120" s="191" t="s">
        <v>165</v>
      </c>
      <c r="E120" s="192" t="s">
        <v>969</v>
      </c>
      <c r="F120" s="193" t="s">
        <v>970</v>
      </c>
      <c r="G120" s="194" t="s">
        <v>254</v>
      </c>
      <c r="H120" s="195">
        <v>12.425000000000001</v>
      </c>
      <c r="I120" s="196"/>
      <c r="J120" s="197">
        <f>ROUND(I120*H120,0)</f>
        <v>0</v>
      </c>
      <c r="K120" s="193" t="s">
        <v>169</v>
      </c>
      <c r="L120" s="59"/>
      <c r="M120" s="198" t="s">
        <v>23</v>
      </c>
      <c r="N120" s="199" t="s">
        <v>46</v>
      </c>
      <c r="O120" s="40"/>
      <c r="P120" s="200">
        <f>O120*H120</f>
        <v>0</v>
      </c>
      <c r="Q120" s="200">
        <v>1.32E-2</v>
      </c>
      <c r="R120" s="200">
        <f>Q120*H120</f>
        <v>0.16401000000000002</v>
      </c>
      <c r="S120" s="200">
        <v>0</v>
      </c>
      <c r="T120" s="201">
        <f>S120*H120</f>
        <v>0</v>
      </c>
      <c r="AR120" s="22" t="s">
        <v>164</v>
      </c>
      <c r="AT120" s="22" t="s">
        <v>165</v>
      </c>
      <c r="AU120" s="22" t="s">
        <v>84</v>
      </c>
      <c r="AY120" s="22" t="s">
        <v>162</v>
      </c>
      <c r="BE120" s="202">
        <f>IF(N120="základní",J120,0)</f>
        <v>0</v>
      </c>
      <c r="BF120" s="202">
        <f>IF(N120="snížená",J120,0)</f>
        <v>0</v>
      </c>
      <c r="BG120" s="202">
        <f>IF(N120="zákl. přenesená",J120,0)</f>
        <v>0</v>
      </c>
      <c r="BH120" s="202">
        <f>IF(N120="sníž. přenesená",J120,0)</f>
        <v>0</v>
      </c>
      <c r="BI120" s="202">
        <f>IF(N120="nulová",J120,0)</f>
        <v>0</v>
      </c>
      <c r="BJ120" s="22" t="s">
        <v>10</v>
      </c>
      <c r="BK120" s="202">
        <f>ROUND(I120*H120,0)</f>
        <v>0</v>
      </c>
      <c r="BL120" s="22" t="s">
        <v>164</v>
      </c>
      <c r="BM120" s="22" t="s">
        <v>3026</v>
      </c>
    </row>
    <row r="121" spans="2:65" s="11" customFormat="1" ht="13.5">
      <c r="B121" s="203"/>
      <c r="C121" s="204"/>
      <c r="D121" s="205" t="s">
        <v>171</v>
      </c>
      <c r="E121" s="206" t="s">
        <v>233</v>
      </c>
      <c r="F121" s="207" t="s">
        <v>3027</v>
      </c>
      <c r="G121" s="204"/>
      <c r="H121" s="208">
        <v>12.425000000000001</v>
      </c>
      <c r="I121" s="209"/>
      <c r="J121" s="204"/>
      <c r="K121" s="204"/>
      <c r="L121" s="210"/>
      <c r="M121" s="211"/>
      <c r="N121" s="212"/>
      <c r="O121" s="212"/>
      <c r="P121" s="212"/>
      <c r="Q121" s="212"/>
      <c r="R121" s="212"/>
      <c r="S121" s="212"/>
      <c r="T121" s="213"/>
      <c r="AT121" s="214" t="s">
        <v>171</v>
      </c>
      <c r="AU121" s="214" t="s">
        <v>84</v>
      </c>
      <c r="AV121" s="11" t="s">
        <v>84</v>
      </c>
      <c r="AW121" s="11" t="s">
        <v>37</v>
      </c>
      <c r="AX121" s="11" t="s">
        <v>75</v>
      </c>
      <c r="AY121" s="214" t="s">
        <v>162</v>
      </c>
    </row>
    <row r="122" spans="2:65" s="1" customFormat="1" ht="22.5" customHeight="1">
      <c r="B122" s="39"/>
      <c r="C122" s="191" t="s">
        <v>251</v>
      </c>
      <c r="D122" s="191" t="s">
        <v>165</v>
      </c>
      <c r="E122" s="192" t="s">
        <v>1035</v>
      </c>
      <c r="F122" s="193" t="s">
        <v>1036</v>
      </c>
      <c r="G122" s="194" t="s">
        <v>412</v>
      </c>
      <c r="H122" s="195">
        <v>2</v>
      </c>
      <c r="I122" s="196"/>
      <c r="J122" s="197">
        <f>ROUND(I122*H122,0)</f>
        <v>0</v>
      </c>
      <c r="K122" s="193" t="s">
        <v>169</v>
      </c>
      <c r="L122" s="59"/>
      <c r="M122" s="198" t="s">
        <v>23</v>
      </c>
      <c r="N122" s="199" t="s">
        <v>46</v>
      </c>
      <c r="O122" s="40"/>
      <c r="P122" s="200">
        <f>O122*H122</f>
        <v>0</v>
      </c>
      <c r="Q122" s="200">
        <v>4.1500000000000002E-2</v>
      </c>
      <c r="R122" s="200">
        <f>Q122*H122</f>
        <v>8.3000000000000004E-2</v>
      </c>
      <c r="S122" s="200">
        <v>0</v>
      </c>
      <c r="T122" s="201">
        <f>S122*H122</f>
        <v>0</v>
      </c>
      <c r="AR122" s="22" t="s">
        <v>164</v>
      </c>
      <c r="AT122" s="22" t="s">
        <v>165</v>
      </c>
      <c r="AU122" s="22" t="s">
        <v>84</v>
      </c>
      <c r="AY122" s="22" t="s">
        <v>162</v>
      </c>
      <c r="BE122" s="202">
        <f>IF(N122="základní",J122,0)</f>
        <v>0</v>
      </c>
      <c r="BF122" s="202">
        <f>IF(N122="snížená",J122,0)</f>
        <v>0</v>
      </c>
      <c r="BG122" s="202">
        <f>IF(N122="zákl. přenesená",J122,0)</f>
        <v>0</v>
      </c>
      <c r="BH122" s="202">
        <f>IF(N122="sníž. přenesená",J122,0)</f>
        <v>0</v>
      </c>
      <c r="BI122" s="202">
        <f>IF(N122="nulová",J122,0)</f>
        <v>0</v>
      </c>
      <c r="BJ122" s="22" t="s">
        <v>10</v>
      </c>
      <c r="BK122" s="202">
        <f>ROUND(I122*H122,0)</f>
        <v>0</v>
      </c>
      <c r="BL122" s="22" t="s">
        <v>164</v>
      </c>
      <c r="BM122" s="22" t="s">
        <v>3028</v>
      </c>
    </row>
    <row r="123" spans="2:65" s="11" customFormat="1" ht="13.5">
      <c r="B123" s="203"/>
      <c r="C123" s="204"/>
      <c r="D123" s="205" t="s">
        <v>171</v>
      </c>
      <c r="E123" s="206" t="s">
        <v>3029</v>
      </c>
      <c r="F123" s="207" t="s">
        <v>3030</v>
      </c>
      <c r="G123" s="204"/>
      <c r="H123" s="208">
        <v>2</v>
      </c>
      <c r="I123" s="209"/>
      <c r="J123" s="204"/>
      <c r="K123" s="204"/>
      <c r="L123" s="210"/>
      <c r="M123" s="211"/>
      <c r="N123" s="212"/>
      <c r="O123" s="212"/>
      <c r="P123" s="212"/>
      <c r="Q123" s="212"/>
      <c r="R123" s="212"/>
      <c r="S123" s="212"/>
      <c r="T123" s="213"/>
      <c r="AT123" s="214" t="s">
        <v>171</v>
      </c>
      <c r="AU123" s="214" t="s">
        <v>84</v>
      </c>
      <c r="AV123" s="11" t="s">
        <v>84</v>
      </c>
      <c r="AW123" s="11" t="s">
        <v>37</v>
      </c>
      <c r="AX123" s="11" t="s">
        <v>75</v>
      </c>
      <c r="AY123" s="214" t="s">
        <v>162</v>
      </c>
    </row>
    <row r="124" spans="2:65" s="1" customFormat="1" ht="22.5" customHeight="1">
      <c r="B124" s="39"/>
      <c r="C124" s="191" t="s">
        <v>265</v>
      </c>
      <c r="D124" s="191" t="s">
        <v>165</v>
      </c>
      <c r="E124" s="192" t="s">
        <v>1041</v>
      </c>
      <c r="F124" s="193" t="s">
        <v>1042</v>
      </c>
      <c r="G124" s="194" t="s">
        <v>412</v>
      </c>
      <c r="H124" s="195">
        <v>4</v>
      </c>
      <c r="I124" s="196"/>
      <c r="J124" s="197">
        <f>ROUND(I124*H124,0)</f>
        <v>0</v>
      </c>
      <c r="K124" s="193" t="s">
        <v>169</v>
      </c>
      <c r="L124" s="59"/>
      <c r="M124" s="198" t="s">
        <v>23</v>
      </c>
      <c r="N124" s="199" t="s">
        <v>46</v>
      </c>
      <c r="O124" s="40"/>
      <c r="P124" s="200">
        <f>O124*H124</f>
        <v>0</v>
      </c>
      <c r="Q124" s="200">
        <v>0.1575</v>
      </c>
      <c r="R124" s="200">
        <f>Q124*H124</f>
        <v>0.63</v>
      </c>
      <c r="S124" s="200">
        <v>0</v>
      </c>
      <c r="T124" s="201">
        <f>S124*H124</f>
        <v>0</v>
      </c>
      <c r="AR124" s="22" t="s">
        <v>164</v>
      </c>
      <c r="AT124" s="22" t="s">
        <v>165</v>
      </c>
      <c r="AU124" s="22" t="s">
        <v>84</v>
      </c>
      <c r="AY124" s="22" t="s">
        <v>162</v>
      </c>
      <c r="BE124" s="202">
        <f>IF(N124="základní",J124,0)</f>
        <v>0</v>
      </c>
      <c r="BF124" s="202">
        <f>IF(N124="snížená",J124,0)</f>
        <v>0</v>
      </c>
      <c r="BG124" s="202">
        <f>IF(N124="zákl. přenesená",J124,0)</f>
        <v>0</v>
      </c>
      <c r="BH124" s="202">
        <f>IF(N124="sníž. přenesená",J124,0)</f>
        <v>0</v>
      </c>
      <c r="BI124" s="202">
        <f>IF(N124="nulová",J124,0)</f>
        <v>0</v>
      </c>
      <c r="BJ124" s="22" t="s">
        <v>10</v>
      </c>
      <c r="BK124" s="202">
        <f>ROUND(I124*H124,0)</f>
        <v>0</v>
      </c>
      <c r="BL124" s="22" t="s">
        <v>164</v>
      </c>
      <c r="BM124" s="22" t="s">
        <v>3031</v>
      </c>
    </row>
    <row r="125" spans="2:65" s="11" customFormat="1" ht="13.5">
      <c r="B125" s="203"/>
      <c r="C125" s="204"/>
      <c r="D125" s="215" t="s">
        <v>171</v>
      </c>
      <c r="E125" s="216" t="s">
        <v>243</v>
      </c>
      <c r="F125" s="217" t="s">
        <v>3032</v>
      </c>
      <c r="G125" s="204"/>
      <c r="H125" s="218">
        <v>2</v>
      </c>
      <c r="I125" s="209"/>
      <c r="J125" s="204"/>
      <c r="K125" s="204"/>
      <c r="L125" s="210"/>
      <c r="M125" s="211"/>
      <c r="N125" s="212"/>
      <c r="O125" s="212"/>
      <c r="P125" s="212"/>
      <c r="Q125" s="212"/>
      <c r="R125" s="212"/>
      <c r="S125" s="212"/>
      <c r="T125" s="213"/>
      <c r="AT125" s="214" t="s">
        <v>171</v>
      </c>
      <c r="AU125" s="214" t="s">
        <v>84</v>
      </c>
      <c r="AV125" s="11" t="s">
        <v>84</v>
      </c>
      <c r="AW125" s="11" t="s">
        <v>37</v>
      </c>
      <c r="AX125" s="11" t="s">
        <v>75</v>
      </c>
      <c r="AY125" s="214" t="s">
        <v>162</v>
      </c>
    </row>
    <row r="126" spans="2:65" s="11" customFormat="1" ht="13.5">
      <c r="B126" s="203"/>
      <c r="C126" s="204"/>
      <c r="D126" s="205" t="s">
        <v>171</v>
      </c>
      <c r="E126" s="206" t="s">
        <v>3033</v>
      </c>
      <c r="F126" s="207" t="s">
        <v>3034</v>
      </c>
      <c r="G126" s="204"/>
      <c r="H126" s="208">
        <v>2</v>
      </c>
      <c r="I126" s="209"/>
      <c r="J126" s="204"/>
      <c r="K126" s="204"/>
      <c r="L126" s="210"/>
      <c r="M126" s="211"/>
      <c r="N126" s="212"/>
      <c r="O126" s="212"/>
      <c r="P126" s="212"/>
      <c r="Q126" s="212"/>
      <c r="R126" s="212"/>
      <c r="S126" s="212"/>
      <c r="T126" s="213"/>
      <c r="AT126" s="214" t="s">
        <v>171</v>
      </c>
      <c r="AU126" s="214" t="s">
        <v>84</v>
      </c>
      <c r="AV126" s="11" t="s">
        <v>84</v>
      </c>
      <c r="AW126" s="11" t="s">
        <v>37</v>
      </c>
      <c r="AX126" s="11" t="s">
        <v>75</v>
      </c>
      <c r="AY126" s="214" t="s">
        <v>162</v>
      </c>
    </row>
    <row r="127" spans="2:65" s="1" customFormat="1" ht="22.5" customHeight="1">
      <c r="B127" s="39"/>
      <c r="C127" s="191" t="s">
        <v>272</v>
      </c>
      <c r="D127" s="191" t="s">
        <v>165</v>
      </c>
      <c r="E127" s="192" t="s">
        <v>3035</v>
      </c>
      <c r="F127" s="193" t="s">
        <v>3036</v>
      </c>
      <c r="G127" s="194" t="s">
        <v>254</v>
      </c>
      <c r="H127" s="195">
        <v>8.1159999999999997</v>
      </c>
      <c r="I127" s="196"/>
      <c r="J127" s="197">
        <f>ROUND(I127*H127,0)</f>
        <v>0</v>
      </c>
      <c r="K127" s="193" t="s">
        <v>169</v>
      </c>
      <c r="L127" s="59"/>
      <c r="M127" s="198" t="s">
        <v>23</v>
      </c>
      <c r="N127" s="199" t="s">
        <v>46</v>
      </c>
      <c r="O127" s="40"/>
      <c r="P127" s="200">
        <f>O127*H127</f>
        <v>0</v>
      </c>
      <c r="Q127" s="200">
        <v>3.0450000000000001E-2</v>
      </c>
      <c r="R127" s="200">
        <f>Q127*H127</f>
        <v>0.2471322</v>
      </c>
      <c r="S127" s="200">
        <v>0</v>
      </c>
      <c r="T127" s="201">
        <f>S127*H127</f>
        <v>0</v>
      </c>
      <c r="AR127" s="22" t="s">
        <v>164</v>
      </c>
      <c r="AT127" s="22" t="s">
        <v>165</v>
      </c>
      <c r="AU127" s="22" t="s">
        <v>84</v>
      </c>
      <c r="AY127" s="22" t="s">
        <v>162</v>
      </c>
      <c r="BE127" s="202">
        <f>IF(N127="základní",J127,0)</f>
        <v>0</v>
      </c>
      <c r="BF127" s="202">
        <f>IF(N127="snížená",J127,0)</f>
        <v>0</v>
      </c>
      <c r="BG127" s="202">
        <f>IF(N127="zákl. přenesená",J127,0)</f>
        <v>0</v>
      </c>
      <c r="BH127" s="202">
        <f>IF(N127="sníž. přenesená",J127,0)</f>
        <v>0</v>
      </c>
      <c r="BI127" s="202">
        <f>IF(N127="nulová",J127,0)</f>
        <v>0</v>
      </c>
      <c r="BJ127" s="22" t="s">
        <v>10</v>
      </c>
      <c r="BK127" s="202">
        <f>ROUND(I127*H127,0)</f>
        <v>0</v>
      </c>
      <c r="BL127" s="22" t="s">
        <v>164</v>
      </c>
      <c r="BM127" s="22" t="s">
        <v>3037</v>
      </c>
    </row>
    <row r="128" spans="2:65" s="11" customFormat="1" ht="13.5">
      <c r="B128" s="203"/>
      <c r="C128" s="204"/>
      <c r="D128" s="205" t="s">
        <v>171</v>
      </c>
      <c r="E128" s="206" t="s">
        <v>249</v>
      </c>
      <c r="F128" s="207" t="s">
        <v>3020</v>
      </c>
      <c r="G128" s="204"/>
      <c r="H128" s="208">
        <v>8.1159999999999997</v>
      </c>
      <c r="I128" s="209"/>
      <c r="J128" s="204"/>
      <c r="K128" s="204"/>
      <c r="L128" s="210"/>
      <c r="M128" s="211"/>
      <c r="N128" s="212"/>
      <c r="O128" s="212"/>
      <c r="P128" s="212"/>
      <c r="Q128" s="212"/>
      <c r="R128" s="212"/>
      <c r="S128" s="212"/>
      <c r="T128" s="213"/>
      <c r="AT128" s="214" t="s">
        <v>171</v>
      </c>
      <c r="AU128" s="214" t="s">
        <v>84</v>
      </c>
      <c r="AV128" s="11" t="s">
        <v>84</v>
      </c>
      <c r="AW128" s="11" t="s">
        <v>37</v>
      </c>
      <c r="AX128" s="11" t="s">
        <v>75</v>
      </c>
      <c r="AY128" s="214" t="s">
        <v>162</v>
      </c>
    </row>
    <row r="129" spans="2:65" s="1" customFormat="1" ht="22.5" customHeight="1">
      <c r="B129" s="39"/>
      <c r="C129" s="191" t="s">
        <v>11</v>
      </c>
      <c r="D129" s="191" t="s">
        <v>165</v>
      </c>
      <c r="E129" s="192" t="s">
        <v>1049</v>
      </c>
      <c r="F129" s="193" t="s">
        <v>1050</v>
      </c>
      <c r="G129" s="194" t="s">
        <v>254</v>
      </c>
      <c r="H129" s="195">
        <v>6.5449999999999999</v>
      </c>
      <c r="I129" s="196"/>
      <c r="J129" s="197">
        <f>ROUND(I129*H129,0)</f>
        <v>0</v>
      </c>
      <c r="K129" s="193" t="s">
        <v>169</v>
      </c>
      <c r="L129" s="59"/>
      <c r="M129" s="198" t="s">
        <v>23</v>
      </c>
      <c r="N129" s="199" t="s">
        <v>46</v>
      </c>
      <c r="O129" s="40"/>
      <c r="P129" s="200">
        <f>O129*H129</f>
        <v>0</v>
      </c>
      <c r="Q129" s="200">
        <v>3.3579999999999999E-2</v>
      </c>
      <c r="R129" s="200">
        <f>Q129*H129</f>
        <v>0.21978109999999998</v>
      </c>
      <c r="S129" s="200">
        <v>0</v>
      </c>
      <c r="T129" s="201">
        <f>S129*H129</f>
        <v>0</v>
      </c>
      <c r="AR129" s="22" t="s">
        <v>164</v>
      </c>
      <c r="AT129" s="22" t="s">
        <v>165</v>
      </c>
      <c r="AU129" s="22" t="s">
        <v>84</v>
      </c>
      <c r="AY129" s="22" t="s">
        <v>162</v>
      </c>
      <c r="BE129" s="202">
        <f>IF(N129="základní",J129,0)</f>
        <v>0</v>
      </c>
      <c r="BF129" s="202">
        <f>IF(N129="snížená",J129,0)</f>
        <v>0</v>
      </c>
      <c r="BG129" s="202">
        <f>IF(N129="zákl. přenesená",J129,0)</f>
        <v>0</v>
      </c>
      <c r="BH129" s="202">
        <f>IF(N129="sníž. přenesená",J129,0)</f>
        <v>0</v>
      </c>
      <c r="BI129" s="202">
        <f>IF(N129="nulová",J129,0)</f>
        <v>0</v>
      </c>
      <c r="BJ129" s="22" t="s">
        <v>10</v>
      </c>
      <c r="BK129" s="202">
        <f>ROUND(I129*H129,0)</f>
        <v>0</v>
      </c>
      <c r="BL129" s="22" t="s">
        <v>164</v>
      </c>
      <c r="BM129" s="22" t="s">
        <v>3038</v>
      </c>
    </row>
    <row r="130" spans="2:65" s="11" customFormat="1" ht="13.5">
      <c r="B130" s="203"/>
      <c r="C130" s="204"/>
      <c r="D130" s="215" t="s">
        <v>171</v>
      </c>
      <c r="E130" s="216" t="s">
        <v>256</v>
      </c>
      <c r="F130" s="217" t="s">
        <v>3039</v>
      </c>
      <c r="G130" s="204"/>
      <c r="H130" s="218">
        <v>3.98</v>
      </c>
      <c r="I130" s="209"/>
      <c r="J130" s="204"/>
      <c r="K130" s="204"/>
      <c r="L130" s="210"/>
      <c r="M130" s="211"/>
      <c r="N130" s="212"/>
      <c r="O130" s="212"/>
      <c r="P130" s="212"/>
      <c r="Q130" s="212"/>
      <c r="R130" s="212"/>
      <c r="S130" s="212"/>
      <c r="T130" s="213"/>
      <c r="AT130" s="214" t="s">
        <v>171</v>
      </c>
      <c r="AU130" s="214" t="s">
        <v>84</v>
      </c>
      <c r="AV130" s="11" t="s">
        <v>84</v>
      </c>
      <c r="AW130" s="11" t="s">
        <v>37</v>
      </c>
      <c r="AX130" s="11" t="s">
        <v>75</v>
      </c>
      <c r="AY130" s="214" t="s">
        <v>162</v>
      </c>
    </row>
    <row r="131" spans="2:65" s="11" customFormat="1" ht="13.5">
      <c r="B131" s="203"/>
      <c r="C131" s="204"/>
      <c r="D131" s="205" t="s">
        <v>171</v>
      </c>
      <c r="E131" s="206" t="s">
        <v>258</v>
      </c>
      <c r="F131" s="207" t="s">
        <v>3040</v>
      </c>
      <c r="G131" s="204"/>
      <c r="H131" s="208">
        <v>2.5649999999999999</v>
      </c>
      <c r="I131" s="209"/>
      <c r="J131" s="204"/>
      <c r="K131" s="204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171</v>
      </c>
      <c r="AU131" s="214" t="s">
        <v>84</v>
      </c>
      <c r="AV131" s="11" t="s">
        <v>84</v>
      </c>
      <c r="AW131" s="11" t="s">
        <v>37</v>
      </c>
      <c r="AX131" s="11" t="s">
        <v>75</v>
      </c>
      <c r="AY131" s="214" t="s">
        <v>162</v>
      </c>
    </row>
    <row r="132" spans="2:65" s="1" customFormat="1" ht="22.5" customHeight="1">
      <c r="B132" s="39"/>
      <c r="C132" s="191" t="s">
        <v>283</v>
      </c>
      <c r="D132" s="191" t="s">
        <v>165</v>
      </c>
      <c r="E132" s="192" t="s">
        <v>1067</v>
      </c>
      <c r="F132" s="193" t="s">
        <v>1068</v>
      </c>
      <c r="G132" s="194" t="s">
        <v>596</v>
      </c>
      <c r="H132" s="195">
        <v>153.9</v>
      </c>
      <c r="I132" s="196"/>
      <c r="J132" s="197">
        <f>ROUND(I132*H132,0)</f>
        <v>0</v>
      </c>
      <c r="K132" s="193" t="s">
        <v>169</v>
      </c>
      <c r="L132" s="59"/>
      <c r="M132" s="198" t="s">
        <v>23</v>
      </c>
      <c r="N132" s="199" t="s">
        <v>46</v>
      </c>
      <c r="O132" s="40"/>
      <c r="P132" s="200">
        <f>O132*H132</f>
        <v>0</v>
      </c>
      <c r="Q132" s="200">
        <v>1.5E-3</v>
      </c>
      <c r="R132" s="200">
        <f>Q132*H132</f>
        <v>0.23085</v>
      </c>
      <c r="S132" s="200">
        <v>0</v>
      </c>
      <c r="T132" s="201">
        <f>S132*H132</f>
        <v>0</v>
      </c>
      <c r="AR132" s="22" t="s">
        <v>164</v>
      </c>
      <c r="AT132" s="22" t="s">
        <v>165</v>
      </c>
      <c r="AU132" s="22" t="s">
        <v>84</v>
      </c>
      <c r="AY132" s="22" t="s">
        <v>162</v>
      </c>
      <c r="BE132" s="202">
        <f>IF(N132="základní",J132,0)</f>
        <v>0</v>
      </c>
      <c r="BF132" s="202">
        <f>IF(N132="snížená",J132,0)</f>
        <v>0</v>
      </c>
      <c r="BG132" s="202">
        <f>IF(N132="zákl. přenesená",J132,0)</f>
        <v>0</v>
      </c>
      <c r="BH132" s="202">
        <f>IF(N132="sníž. přenesená",J132,0)</f>
        <v>0</v>
      </c>
      <c r="BI132" s="202">
        <f>IF(N132="nulová",J132,0)</f>
        <v>0</v>
      </c>
      <c r="BJ132" s="22" t="s">
        <v>10</v>
      </c>
      <c r="BK132" s="202">
        <f>ROUND(I132*H132,0)</f>
        <v>0</v>
      </c>
      <c r="BL132" s="22" t="s">
        <v>164</v>
      </c>
      <c r="BM132" s="22" t="s">
        <v>3041</v>
      </c>
    </row>
    <row r="133" spans="2:65" s="11" customFormat="1" ht="13.5">
      <c r="B133" s="203"/>
      <c r="C133" s="204"/>
      <c r="D133" s="215" t="s">
        <v>171</v>
      </c>
      <c r="E133" s="216" t="s">
        <v>269</v>
      </c>
      <c r="F133" s="217" t="s">
        <v>3042</v>
      </c>
      <c r="G133" s="204"/>
      <c r="H133" s="218">
        <v>148.19999999999999</v>
      </c>
      <c r="I133" s="209"/>
      <c r="J133" s="204"/>
      <c r="K133" s="204"/>
      <c r="L133" s="210"/>
      <c r="M133" s="211"/>
      <c r="N133" s="212"/>
      <c r="O133" s="212"/>
      <c r="P133" s="212"/>
      <c r="Q133" s="212"/>
      <c r="R133" s="212"/>
      <c r="S133" s="212"/>
      <c r="T133" s="213"/>
      <c r="AT133" s="214" t="s">
        <v>171</v>
      </c>
      <c r="AU133" s="214" t="s">
        <v>84</v>
      </c>
      <c r="AV133" s="11" t="s">
        <v>84</v>
      </c>
      <c r="AW133" s="11" t="s">
        <v>37</v>
      </c>
      <c r="AX133" s="11" t="s">
        <v>75</v>
      </c>
      <c r="AY133" s="214" t="s">
        <v>162</v>
      </c>
    </row>
    <row r="134" spans="2:65" s="11" customFormat="1" ht="13.5">
      <c r="B134" s="203"/>
      <c r="C134" s="204"/>
      <c r="D134" s="215" t="s">
        <v>171</v>
      </c>
      <c r="E134" s="216" t="s">
        <v>270</v>
      </c>
      <c r="F134" s="217" t="s">
        <v>3043</v>
      </c>
      <c r="G134" s="204"/>
      <c r="H134" s="218">
        <v>5.7</v>
      </c>
      <c r="I134" s="209"/>
      <c r="J134" s="204"/>
      <c r="K134" s="204"/>
      <c r="L134" s="210"/>
      <c r="M134" s="211"/>
      <c r="N134" s="212"/>
      <c r="O134" s="212"/>
      <c r="P134" s="212"/>
      <c r="Q134" s="212"/>
      <c r="R134" s="212"/>
      <c r="S134" s="212"/>
      <c r="T134" s="213"/>
      <c r="AT134" s="214" t="s">
        <v>171</v>
      </c>
      <c r="AU134" s="214" t="s">
        <v>84</v>
      </c>
      <c r="AV134" s="11" t="s">
        <v>84</v>
      </c>
      <c r="AW134" s="11" t="s">
        <v>37</v>
      </c>
      <c r="AX134" s="11" t="s">
        <v>75</v>
      </c>
      <c r="AY134" s="214" t="s">
        <v>162</v>
      </c>
    </row>
    <row r="135" spans="2:65" s="10" customFormat="1" ht="29.85" customHeight="1">
      <c r="B135" s="174"/>
      <c r="C135" s="175"/>
      <c r="D135" s="188" t="s">
        <v>74</v>
      </c>
      <c r="E135" s="189" t="s">
        <v>626</v>
      </c>
      <c r="F135" s="189" t="s">
        <v>1072</v>
      </c>
      <c r="G135" s="175"/>
      <c r="H135" s="175"/>
      <c r="I135" s="178"/>
      <c r="J135" s="190">
        <f>BK135</f>
        <v>0</v>
      </c>
      <c r="K135" s="175"/>
      <c r="L135" s="180"/>
      <c r="M135" s="181"/>
      <c r="N135" s="182"/>
      <c r="O135" s="182"/>
      <c r="P135" s="183">
        <f>SUM(P136:P139)</f>
        <v>0</v>
      </c>
      <c r="Q135" s="182"/>
      <c r="R135" s="183">
        <f>SUM(R136:R139)</f>
        <v>1.10718E-2</v>
      </c>
      <c r="S135" s="182"/>
      <c r="T135" s="184">
        <f>SUM(T136:T139)</f>
        <v>0</v>
      </c>
      <c r="AR135" s="185" t="s">
        <v>164</v>
      </c>
      <c r="AT135" s="186" t="s">
        <v>74</v>
      </c>
      <c r="AU135" s="186" t="s">
        <v>10</v>
      </c>
      <c r="AY135" s="185" t="s">
        <v>162</v>
      </c>
      <c r="BK135" s="187">
        <f>SUM(BK136:BK139)</f>
        <v>0</v>
      </c>
    </row>
    <row r="136" spans="2:65" s="1" customFormat="1" ht="22.5" customHeight="1">
      <c r="B136" s="39"/>
      <c r="C136" s="191" t="s">
        <v>289</v>
      </c>
      <c r="D136" s="191" t="s">
        <v>165</v>
      </c>
      <c r="E136" s="192" t="s">
        <v>3044</v>
      </c>
      <c r="F136" s="193" t="s">
        <v>3045</v>
      </c>
      <c r="G136" s="194" t="s">
        <v>273</v>
      </c>
      <c r="H136" s="195">
        <v>24.3</v>
      </c>
      <c r="I136" s="196"/>
      <c r="J136" s="197">
        <f>ROUND(I136*H136,0)</f>
        <v>0</v>
      </c>
      <c r="K136" s="193" t="s">
        <v>23</v>
      </c>
      <c r="L136" s="59"/>
      <c r="M136" s="198" t="s">
        <v>23</v>
      </c>
      <c r="N136" s="199" t="s">
        <v>46</v>
      </c>
      <c r="O136" s="40"/>
      <c r="P136" s="200">
        <f>O136*H136</f>
        <v>0</v>
      </c>
      <c r="Q136" s="200">
        <v>0</v>
      </c>
      <c r="R136" s="200">
        <f>Q136*H136</f>
        <v>0</v>
      </c>
      <c r="S136" s="200">
        <v>0</v>
      </c>
      <c r="T136" s="201">
        <f>S136*H136</f>
        <v>0</v>
      </c>
      <c r="AR136" s="22" t="s">
        <v>164</v>
      </c>
      <c r="AT136" s="22" t="s">
        <v>165</v>
      </c>
      <c r="AU136" s="22" t="s">
        <v>84</v>
      </c>
      <c r="AY136" s="22" t="s">
        <v>162</v>
      </c>
      <c r="BE136" s="202">
        <f>IF(N136="základní",J136,0)</f>
        <v>0</v>
      </c>
      <c r="BF136" s="202">
        <f>IF(N136="snížená",J136,0)</f>
        <v>0</v>
      </c>
      <c r="BG136" s="202">
        <f>IF(N136="zákl. přenesená",J136,0)</f>
        <v>0</v>
      </c>
      <c r="BH136" s="202">
        <f>IF(N136="sníž. přenesená",J136,0)</f>
        <v>0</v>
      </c>
      <c r="BI136" s="202">
        <f>IF(N136="nulová",J136,0)</f>
        <v>0</v>
      </c>
      <c r="BJ136" s="22" t="s">
        <v>10</v>
      </c>
      <c r="BK136" s="202">
        <f>ROUND(I136*H136,0)</f>
        <v>0</v>
      </c>
      <c r="BL136" s="22" t="s">
        <v>164</v>
      </c>
      <c r="BM136" s="22" t="s">
        <v>3046</v>
      </c>
    </row>
    <row r="137" spans="2:65" s="11" customFormat="1" ht="13.5">
      <c r="B137" s="203"/>
      <c r="C137" s="204"/>
      <c r="D137" s="205" t="s">
        <v>171</v>
      </c>
      <c r="E137" s="206" t="s">
        <v>3047</v>
      </c>
      <c r="F137" s="207" t="s">
        <v>3048</v>
      </c>
      <c r="G137" s="204"/>
      <c r="H137" s="208">
        <v>24.3</v>
      </c>
      <c r="I137" s="209"/>
      <c r="J137" s="204"/>
      <c r="K137" s="204"/>
      <c r="L137" s="210"/>
      <c r="M137" s="211"/>
      <c r="N137" s="212"/>
      <c r="O137" s="212"/>
      <c r="P137" s="212"/>
      <c r="Q137" s="212"/>
      <c r="R137" s="212"/>
      <c r="S137" s="212"/>
      <c r="T137" s="213"/>
      <c r="AT137" s="214" t="s">
        <v>171</v>
      </c>
      <c r="AU137" s="214" t="s">
        <v>84</v>
      </c>
      <c r="AV137" s="11" t="s">
        <v>84</v>
      </c>
      <c r="AW137" s="11" t="s">
        <v>37</v>
      </c>
      <c r="AX137" s="11" t="s">
        <v>75</v>
      </c>
      <c r="AY137" s="214" t="s">
        <v>162</v>
      </c>
    </row>
    <row r="138" spans="2:65" s="1" customFormat="1" ht="22.5" customHeight="1">
      <c r="B138" s="39"/>
      <c r="C138" s="191" t="s">
        <v>293</v>
      </c>
      <c r="D138" s="191" t="s">
        <v>165</v>
      </c>
      <c r="E138" s="192" t="s">
        <v>1223</v>
      </c>
      <c r="F138" s="193" t="s">
        <v>1224</v>
      </c>
      <c r="G138" s="194" t="s">
        <v>254</v>
      </c>
      <c r="H138" s="195">
        <v>92.265000000000001</v>
      </c>
      <c r="I138" s="196"/>
      <c r="J138" s="197">
        <f>ROUND(I138*H138,0)</f>
        <v>0</v>
      </c>
      <c r="K138" s="193" t="s">
        <v>169</v>
      </c>
      <c r="L138" s="59"/>
      <c r="M138" s="198" t="s">
        <v>23</v>
      </c>
      <c r="N138" s="199" t="s">
        <v>46</v>
      </c>
      <c r="O138" s="40"/>
      <c r="P138" s="200">
        <f>O138*H138</f>
        <v>0</v>
      </c>
      <c r="Q138" s="200">
        <v>1.2E-4</v>
      </c>
      <c r="R138" s="200">
        <f>Q138*H138</f>
        <v>1.10718E-2</v>
      </c>
      <c r="S138" s="200">
        <v>0</v>
      </c>
      <c r="T138" s="201">
        <f>S138*H138</f>
        <v>0</v>
      </c>
      <c r="AR138" s="22" t="s">
        <v>164</v>
      </c>
      <c r="AT138" s="22" t="s">
        <v>165</v>
      </c>
      <c r="AU138" s="22" t="s">
        <v>84</v>
      </c>
      <c r="AY138" s="22" t="s">
        <v>162</v>
      </c>
      <c r="BE138" s="202">
        <f>IF(N138="základní",J138,0)</f>
        <v>0</v>
      </c>
      <c r="BF138" s="202">
        <f>IF(N138="snížená",J138,0)</f>
        <v>0</v>
      </c>
      <c r="BG138" s="202">
        <f>IF(N138="zákl. přenesená",J138,0)</f>
        <v>0</v>
      </c>
      <c r="BH138" s="202">
        <f>IF(N138="sníž. přenesená",J138,0)</f>
        <v>0</v>
      </c>
      <c r="BI138" s="202">
        <f>IF(N138="nulová",J138,0)</f>
        <v>0</v>
      </c>
      <c r="BJ138" s="22" t="s">
        <v>10</v>
      </c>
      <c r="BK138" s="202">
        <f>ROUND(I138*H138,0)</f>
        <v>0</v>
      </c>
      <c r="BL138" s="22" t="s">
        <v>164</v>
      </c>
      <c r="BM138" s="22" t="s">
        <v>3049</v>
      </c>
    </row>
    <row r="139" spans="2:65" s="11" customFormat="1" ht="27">
      <c r="B139" s="203"/>
      <c r="C139" s="204"/>
      <c r="D139" s="215" t="s">
        <v>171</v>
      </c>
      <c r="E139" s="216" t="s">
        <v>281</v>
      </c>
      <c r="F139" s="217" t="s">
        <v>3050</v>
      </c>
      <c r="G139" s="204"/>
      <c r="H139" s="218">
        <v>92.265000000000001</v>
      </c>
      <c r="I139" s="209"/>
      <c r="J139" s="204"/>
      <c r="K139" s="204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171</v>
      </c>
      <c r="AU139" s="214" t="s">
        <v>84</v>
      </c>
      <c r="AV139" s="11" t="s">
        <v>84</v>
      </c>
      <c r="AW139" s="11" t="s">
        <v>37</v>
      </c>
      <c r="AX139" s="11" t="s">
        <v>75</v>
      </c>
      <c r="AY139" s="214" t="s">
        <v>162</v>
      </c>
    </row>
    <row r="140" spans="2:65" s="10" customFormat="1" ht="29.85" customHeight="1">
      <c r="B140" s="174"/>
      <c r="C140" s="175"/>
      <c r="D140" s="188" t="s">
        <v>74</v>
      </c>
      <c r="E140" s="189" t="s">
        <v>630</v>
      </c>
      <c r="F140" s="189" t="s">
        <v>1226</v>
      </c>
      <c r="G140" s="175"/>
      <c r="H140" s="175"/>
      <c r="I140" s="178"/>
      <c r="J140" s="190">
        <f>BK140</f>
        <v>0</v>
      </c>
      <c r="K140" s="175"/>
      <c r="L140" s="180"/>
      <c r="M140" s="181"/>
      <c r="N140" s="182"/>
      <c r="O140" s="182"/>
      <c r="P140" s="183">
        <f>SUM(P141:P145)</f>
        <v>0</v>
      </c>
      <c r="Q140" s="182"/>
      <c r="R140" s="183">
        <f>SUM(R141:R145)</f>
        <v>0.63111359999999994</v>
      </c>
      <c r="S140" s="182"/>
      <c r="T140" s="184">
        <f>SUM(T141:T145)</f>
        <v>0</v>
      </c>
      <c r="AR140" s="185" t="s">
        <v>164</v>
      </c>
      <c r="AT140" s="186" t="s">
        <v>74</v>
      </c>
      <c r="AU140" s="186" t="s">
        <v>10</v>
      </c>
      <c r="AY140" s="185" t="s">
        <v>162</v>
      </c>
      <c r="BK140" s="187">
        <f>SUM(BK141:BK145)</f>
        <v>0</v>
      </c>
    </row>
    <row r="141" spans="2:65" s="1" customFormat="1" ht="22.5" customHeight="1">
      <c r="B141" s="39"/>
      <c r="C141" s="191" t="s">
        <v>304</v>
      </c>
      <c r="D141" s="191" t="s">
        <v>165</v>
      </c>
      <c r="E141" s="192" t="s">
        <v>3051</v>
      </c>
      <c r="F141" s="193" t="s">
        <v>3052</v>
      </c>
      <c r="G141" s="194" t="s">
        <v>254</v>
      </c>
      <c r="H141" s="195">
        <v>5.14</v>
      </c>
      <c r="I141" s="196"/>
      <c r="J141" s="197">
        <f>ROUND(I141*H141,0)</f>
        <v>0</v>
      </c>
      <c r="K141" s="193" t="s">
        <v>169</v>
      </c>
      <c r="L141" s="59"/>
      <c r="M141" s="198" t="s">
        <v>23</v>
      </c>
      <c r="N141" s="199" t="s">
        <v>46</v>
      </c>
      <c r="O141" s="40"/>
      <c r="P141" s="200">
        <f>O141*H141</f>
        <v>0</v>
      </c>
      <c r="Q141" s="200">
        <v>9.3359999999999999E-2</v>
      </c>
      <c r="R141" s="200">
        <f>Q141*H141</f>
        <v>0.47987039999999997</v>
      </c>
      <c r="S141" s="200">
        <v>0</v>
      </c>
      <c r="T141" s="201">
        <f>S141*H141</f>
        <v>0</v>
      </c>
      <c r="AR141" s="22" t="s">
        <v>164</v>
      </c>
      <c r="AT141" s="22" t="s">
        <v>165</v>
      </c>
      <c r="AU141" s="22" t="s">
        <v>84</v>
      </c>
      <c r="AY141" s="22" t="s">
        <v>162</v>
      </c>
      <c r="BE141" s="202">
        <f>IF(N141="základní",J141,0)</f>
        <v>0</v>
      </c>
      <c r="BF141" s="202">
        <f>IF(N141="snížená",J141,0)</f>
        <v>0</v>
      </c>
      <c r="BG141" s="202">
        <f>IF(N141="zákl. přenesená",J141,0)</f>
        <v>0</v>
      </c>
      <c r="BH141" s="202">
        <f>IF(N141="sníž. přenesená",J141,0)</f>
        <v>0</v>
      </c>
      <c r="BI141" s="202">
        <f>IF(N141="nulová",J141,0)</f>
        <v>0</v>
      </c>
      <c r="BJ141" s="22" t="s">
        <v>10</v>
      </c>
      <c r="BK141" s="202">
        <f>ROUND(I141*H141,0)</f>
        <v>0</v>
      </c>
      <c r="BL141" s="22" t="s">
        <v>164</v>
      </c>
      <c r="BM141" s="22" t="s">
        <v>3053</v>
      </c>
    </row>
    <row r="142" spans="2:65" s="11" customFormat="1" ht="13.5">
      <c r="B142" s="203"/>
      <c r="C142" s="204"/>
      <c r="D142" s="215" t="s">
        <v>171</v>
      </c>
      <c r="E142" s="216" t="s">
        <v>287</v>
      </c>
      <c r="F142" s="217" t="s">
        <v>3054</v>
      </c>
      <c r="G142" s="204"/>
      <c r="H142" s="218">
        <v>1.3260000000000001</v>
      </c>
      <c r="I142" s="209"/>
      <c r="J142" s="204"/>
      <c r="K142" s="204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171</v>
      </c>
      <c r="AU142" s="214" t="s">
        <v>84</v>
      </c>
      <c r="AV142" s="11" t="s">
        <v>84</v>
      </c>
      <c r="AW142" s="11" t="s">
        <v>37</v>
      </c>
      <c r="AX142" s="11" t="s">
        <v>75</v>
      </c>
      <c r="AY142" s="214" t="s">
        <v>162</v>
      </c>
    </row>
    <row r="143" spans="2:65" s="11" customFormat="1" ht="13.5">
      <c r="B143" s="203"/>
      <c r="C143" s="204"/>
      <c r="D143" s="205" t="s">
        <v>171</v>
      </c>
      <c r="E143" s="206" t="s">
        <v>3055</v>
      </c>
      <c r="F143" s="207" t="s">
        <v>3056</v>
      </c>
      <c r="G143" s="204"/>
      <c r="H143" s="208">
        <v>3.8140000000000001</v>
      </c>
      <c r="I143" s="209"/>
      <c r="J143" s="204"/>
      <c r="K143" s="204"/>
      <c r="L143" s="210"/>
      <c r="M143" s="211"/>
      <c r="N143" s="212"/>
      <c r="O143" s="212"/>
      <c r="P143" s="212"/>
      <c r="Q143" s="212"/>
      <c r="R143" s="212"/>
      <c r="S143" s="212"/>
      <c r="T143" s="213"/>
      <c r="AT143" s="214" t="s">
        <v>171</v>
      </c>
      <c r="AU143" s="214" t="s">
        <v>84</v>
      </c>
      <c r="AV143" s="11" t="s">
        <v>84</v>
      </c>
      <c r="AW143" s="11" t="s">
        <v>37</v>
      </c>
      <c r="AX143" s="11" t="s">
        <v>75</v>
      </c>
      <c r="AY143" s="214" t="s">
        <v>162</v>
      </c>
    </row>
    <row r="144" spans="2:65" s="1" customFormat="1" ht="22.5" customHeight="1">
      <c r="B144" s="39"/>
      <c r="C144" s="191" t="s">
        <v>322</v>
      </c>
      <c r="D144" s="191" t="s">
        <v>165</v>
      </c>
      <c r="E144" s="192" t="s">
        <v>3057</v>
      </c>
      <c r="F144" s="193" t="s">
        <v>3058</v>
      </c>
      <c r="G144" s="194" t="s">
        <v>254</v>
      </c>
      <c r="H144" s="195">
        <v>1.62</v>
      </c>
      <c r="I144" s="196"/>
      <c r="J144" s="197">
        <f>ROUND(I144*H144,0)</f>
        <v>0</v>
      </c>
      <c r="K144" s="193" t="s">
        <v>169</v>
      </c>
      <c r="L144" s="59"/>
      <c r="M144" s="198" t="s">
        <v>23</v>
      </c>
      <c r="N144" s="199" t="s">
        <v>46</v>
      </c>
      <c r="O144" s="40"/>
      <c r="P144" s="200">
        <f>O144*H144</f>
        <v>0</v>
      </c>
      <c r="Q144" s="200">
        <v>9.3359999999999999E-2</v>
      </c>
      <c r="R144" s="200">
        <f>Q144*H144</f>
        <v>0.15124319999999999</v>
      </c>
      <c r="S144" s="200">
        <v>0</v>
      </c>
      <c r="T144" s="201">
        <f>S144*H144</f>
        <v>0</v>
      </c>
      <c r="AR144" s="22" t="s">
        <v>164</v>
      </c>
      <c r="AT144" s="22" t="s">
        <v>165</v>
      </c>
      <c r="AU144" s="22" t="s">
        <v>84</v>
      </c>
      <c r="AY144" s="22" t="s">
        <v>162</v>
      </c>
      <c r="BE144" s="202">
        <f>IF(N144="základní",J144,0)</f>
        <v>0</v>
      </c>
      <c r="BF144" s="202">
        <f>IF(N144="snížená",J144,0)</f>
        <v>0</v>
      </c>
      <c r="BG144" s="202">
        <f>IF(N144="zákl. přenesená",J144,0)</f>
        <v>0</v>
      </c>
      <c r="BH144" s="202">
        <f>IF(N144="sníž. přenesená",J144,0)</f>
        <v>0</v>
      </c>
      <c r="BI144" s="202">
        <f>IF(N144="nulová",J144,0)</f>
        <v>0</v>
      </c>
      <c r="BJ144" s="22" t="s">
        <v>10</v>
      </c>
      <c r="BK144" s="202">
        <f>ROUND(I144*H144,0)</f>
        <v>0</v>
      </c>
      <c r="BL144" s="22" t="s">
        <v>164</v>
      </c>
      <c r="BM144" s="22" t="s">
        <v>3059</v>
      </c>
    </row>
    <row r="145" spans="2:65" s="11" customFormat="1" ht="13.5">
      <c r="B145" s="203"/>
      <c r="C145" s="204"/>
      <c r="D145" s="215" t="s">
        <v>171</v>
      </c>
      <c r="E145" s="216" t="s">
        <v>3060</v>
      </c>
      <c r="F145" s="217" t="s">
        <v>3061</v>
      </c>
      <c r="G145" s="204"/>
      <c r="H145" s="218">
        <v>1.62</v>
      </c>
      <c r="I145" s="209"/>
      <c r="J145" s="204"/>
      <c r="K145" s="204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171</v>
      </c>
      <c r="AU145" s="214" t="s">
        <v>84</v>
      </c>
      <c r="AV145" s="11" t="s">
        <v>84</v>
      </c>
      <c r="AW145" s="11" t="s">
        <v>37</v>
      </c>
      <c r="AX145" s="11" t="s">
        <v>75</v>
      </c>
      <c r="AY145" s="214" t="s">
        <v>162</v>
      </c>
    </row>
    <row r="146" spans="2:65" s="10" customFormat="1" ht="29.85" customHeight="1">
      <c r="B146" s="174"/>
      <c r="C146" s="175"/>
      <c r="D146" s="188" t="s">
        <v>74</v>
      </c>
      <c r="E146" s="189" t="s">
        <v>235</v>
      </c>
      <c r="F146" s="189" t="s">
        <v>1367</v>
      </c>
      <c r="G146" s="175"/>
      <c r="H146" s="175"/>
      <c r="I146" s="178"/>
      <c r="J146" s="190">
        <f>BK146</f>
        <v>0</v>
      </c>
      <c r="K146" s="175"/>
      <c r="L146" s="180"/>
      <c r="M146" s="181"/>
      <c r="N146" s="182"/>
      <c r="O146" s="182"/>
      <c r="P146" s="183">
        <f>SUM(P147:P152)</f>
        <v>0</v>
      </c>
      <c r="Q146" s="182"/>
      <c r="R146" s="183">
        <f>SUM(R147:R152)</f>
        <v>5.6655400000000002E-2</v>
      </c>
      <c r="S146" s="182"/>
      <c r="T146" s="184">
        <f>SUM(T147:T152)</f>
        <v>0</v>
      </c>
      <c r="AR146" s="185" t="s">
        <v>164</v>
      </c>
      <c r="AT146" s="186" t="s">
        <v>74</v>
      </c>
      <c r="AU146" s="186" t="s">
        <v>10</v>
      </c>
      <c r="AY146" s="185" t="s">
        <v>162</v>
      </c>
      <c r="BK146" s="187">
        <f>SUM(BK147:BK152)</f>
        <v>0</v>
      </c>
    </row>
    <row r="147" spans="2:65" s="1" customFormat="1" ht="31.5" customHeight="1">
      <c r="B147" s="39"/>
      <c r="C147" s="191" t="s">
        <v>9</v>
      </c>
      <c r="D147" s="191" t="s">
        <v>165</v>
      </c>
      <c r="E147" s="192" t="s">
        <v>1405</v>
      </c>
      <c r="F147" s="193" t="s">
        <v>1406</v>
      </c>
      <c r="G147" s="194" t="s">
        <v>254</v>
      </c>
      <c r="H147" s="195">
        <v>328.26</v>
      </c>
      <c r="I147" s="196"/>
      <c r="J147" s="197">
        <f>ROUND(I147*H147,0)</f>
        <v>0</v>
      </c>
      <c r="K147" s="193" t="s">
        <v>169</v>
      </c>
      <c r="L147" s="59"/>
      <c r="M147" s="198" t="s">
        <v>23</v>
      </c>
      <c r="N147" s="199" t="s">
        <v>46</v>
      </c>
      <c r="O147" s="40"/>
      <c r="P147" s="200">
        <f>O147*H147</f>
        <v>0</v>
      </c>
      <c r="Q147" s="200">
        <v>1.2999999999999999E-4</v>
      </c>
      <c r="R147" s="200">
        <f>Q147*H147</f>
        <v>4.2673799999999998E-2</v>
      </c>
      <c r="S147" s="200">
        <v>0</v>
      </c>
      <c r="T147" s="201">
        <f>S147*H147</f>
        <v>0</v>
      </c>
      <c r="AR147" s="22" t="s">
        <v>164</v>
      </c>
      <c r="AT147" s="22" t="s">
        <v>165</v>
      </c>
      <c r="AU147" s="22" t="s">
        <v>84</v>
      </c>
      <c r="AY147" s="22" t="s">
        <v>162</v>
      </c>
      <c r="BE147" s="202">
        <f>IF(N147="základní",J147,0)</f>
        <v>0</v>
      </c>
      <c r="BF147" s="202">
        <f>IF(N147="snížená",J147,0)</f>
        <v>0</v>
      </c>
      <c r="BG147" s="202">
        <f>IF(N147="zákl. přenesená",J147,0)</f>
        <v>0</v>
      </c>
      <c r="BH147" s="202">
        <f>IF(N147="sníž. přenesená",J147,0)</f>
        <v>0</v>
      </c>
      <c r="BI147" s="202">
        <f>IF(N147="nulová",J147,0)</f>
        <v>0</v>
      </c>
      <c r="BJ147" s="22" t="s">
        <v>10</v>
      </c>
      <c r="BK147" s="202">
        <f>ROUND(I147*H147,0)</f>
        <v>0</v>
      </c>
      <c r="BL147" s="22" t="s">
        <v>164</v>
      </c>
      <c r="BM147" s="22" t="s">
        <v>3062</v>
      </c>
    </row>
    <row r="148" spans="2:65" s="11" customFormat="1" ht="13.5">
      <c r="B148" s="203"/>
      <c r="C148" s="204"/>
      <c r="D148" s="205" t="s">
        <v>171</v>
      </c>
      <c r="E148" s="206" t="s">
        <v>739</v>
      </c>
      <c r="F148" s="207" t="s">
        <v>3063</v>
      </c>
      <c r="G148" s="204"/>
      <c r="H148" s="208">
        <v>328.26</v>
      </c>
      <c r="I148" s="209"/>
      <c r="J148" s="204"/>
      <c r="K148" s="204"/>
      <c r="L148" s="210"/>
      <c r="M148" s="211"/>
      <c r="N148" s="212"/>
      <c r="O148" s="212"/>
      <c r="P148" s="212"/>
      <c r="Q148" s="212"/>
      <c r="R148" s="212"/>
      <c r="S148" s="212"/>
      <c r="T148" s="213"/>
      <c r="AT148" s="214" t="s">
        <v>171</v>
      </c>
      <c r="AU148" s="214" t="s">
        <v>84</v>
      </c>
      <c r="AV148" s="11" t="s">
        <v>84</v>
      </c>
      <c r="AW148" s="11" t="s">
        <v>37</v>
      </c>
      <c r="AX148" s="11" t="s">
        <v>75</v>
      </c>
      <c r="AY148" s="214" t="s">
        <v>162</v>
      </c>
    </row>
    <row r="149" spans="2:65" s="1" customFormat="1" ht="22.5" customHeight="1">
      <c r="B149" s="39"/>
      <c r="C149" s="191" t="s">
        <v>333</v>
      </c>
      <c r="D149" s="191" t="s">
        <v>165</v>
      </c>
      <c r="E149" s="192" t="s">
        <v>1413</v>
      </c>
      <c r="F149" s="193" t="s">
        <v>1414</v>
      </c>
      <c r="G149" s="194" t="s">
        <v>254</v>
      </c>
      <c r="H149" s="195">
        <v>349.54</v>
      </c>
      <c r="I149" s="196"/>
      <c r="J149" s="197">
        <f>ROUND(I149*H149,0)</f>
        <v>0</v>
      </c>
      <c r="K149" s="193" t="s">
        <v>169</v>
      </c>
      <c r="L149" s="59"/>
      <c r="M149" s="198" t="s">
        <v>23</v>
      </c>
      <c r="N149" s="199" t="s">
        <v>46</v>
      </c>
      <c r="O149" s="40"/>
      <c r="P149" s="200">
        <f>O149*H149</f>
        <v>0</v>
      </c>
      <c r="Q149" s="200">
        <v>4.0000000000000003E-5</v>
      </c>
      <c r="R149" s="200">
        <f>Q149*H149</f>
        <v>1.3981600000000002E-2</v>
      </c>
      <c r="S149" s="200">
        <v>0</v>
      </c>
      <c r="T149" s="201">
        <f>S149*H149</f>
        <v>0</v>
      </c>
      <c r="AR149" s="22" t="s">
        <v>164</v>
      </c>
      <c r="AT149" s="22" t="s">
        <v>165</v>
      </c>
      <c r="AU149" s="22" t="s">
        <v>84</v>
      </c>
      <c r="AY149" s="22" t="s">
        <v>162</v>
      </c>
      <c r="BE149" s="202">
        <f>IF(N149="základní",J149,0)</f>
        <v>0</v>
      </c>
      <c r="BF149" s="202">
        <f>IF(N149="snížená",J149,0)</f>
        <v>0</v>
      </c>
      <c r="BG149" s="202">
        <f>IF(N149="zákl. přenesená",J149,0)</f>
        <v>0</v>
      </c>
      <c r="BH149" s="202">
        <f>IF(N149="sníž. přenesená",J149,0)</f>
        <v>0</v>
      </c>
      <c r="BI149" s="202">
        <f>IF(N149="nulová",J149,0)</f>
        <v>0</v>
      </c>
      <c r="BJ149" s="22" t="s">
        <v>10</v>
      </c>
      <c r="BK149" s="202">
        <f>ROUND(I149*H149,0)</f>
        <v>0</v>
      </c>
      <c r="BL149" s="22" t="s">
        <v>164</v>
      </c>
      <c r="BM149" s="22" t="s">
        <v>3064</v>
      </c>
    </row>
    <row r="150" spans="2:65" s="11" customFormat="1" ht="27">
      <c r="B150" s="203"/>
      <c r="C150" s="204"/>
      <c r="D150" s="205" t="s">
        <v>171</v>
      </c>
      <c r="E150" s="206" t="s">
        <v>745</v>
      </c>
      <c r="F150" s="207" t="s">
        <v>3065</v>
      </c>
      <c r="G150" s="204"/>
      <c r="H150" s="208">
        <v>349.54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171</v>
      </c>
      <c r="AU150" s="214" t="s">
        <v>84</v>
      </c>
      <c r="AV150" s="11" t="s">
        <v>84</v>
      </c>
      <c r="AW150" s="11" t="s">
        <v>37</v>
      </c>
      <c r="AX150" s="11" t="s">
        <v>75</v>
      </c>
      <c r="AY150" s="214" t="s">
        <v>162</v>
      </c>
    </row>
    <row r="151" spans="2:65" s="1" customFormat="1" ht="22.5" customHeight="1">
      <c r="B151" s="39"/>
      <c r="C151" s="191" t="s">
        <v>339</v>
      </c>
      <c r="D151" s="191" t="s">
        <v>165</v>
      </c>
      <c r="E151" s="192" t="s">
        <v>1434</v>
      </c>
      <c r="F151" s="193" t="s">
        <v>1435</v>
      </c>
      <c r="G151" s="194" t="s">
        <v>633</v>
      </c>
      <c r="H151" s="195">
        <v>4</v>
      </c>
      <c r="I151" s="196"/>
      <c r="J151" s="197">
        <f>ROUND(I151*H151,0)</f>
        <v>0</v>
      </c>
      <c r="K151" s="193" t="s">
        <v>23</v>
      </c>
      <c r="L151" s="59"/>
      <c r="M151" s="198" t="s">
        <v>23</v>
      </c>
      <c r="N151" s="199" t="s">
        <v>46</v>
      </c>
      <c r="O151" s="40"/>
      <c r="P151" s="200">
        <f>O151*H151</f>
        <v>0</v>
      </c>
      <c r="Q151" s="200">
        <v>0</v>
      </c>
      <c r="R151" s="200">
        <f>Q151*H151</f>
        <v>0</v>
      </c>
      <c r="S151" s="200">
        <v>0</v>
      </c>
      <c r="T151" s="201">
        <f>S151*H151</f>
        <v>0</v>
      </c>
      <c r="AR151" s="22" t="s">
        <v>164</v>
      </c>
      <c r="AT151" s="22" t="s">
        <v>165</v>
      </c>
      <c r="AU151" s="22" t="s">
        <v>84</v>
      </c>
      <c r="AY151" s="22" t="s">
        <v>162</v>
      </c>
      <c r="BE151" s="202">
        <f>IF(N151="základní",J151,0)</f>
        <v>0</v>
      </c>
      <c r="BF151" s="202">
        <f>IF(N151="snížená",J151,0)</f>
        <v>0</v>
      </c>
      <c r="BG151" s="202">
        <f>IF(N151="zákl. přenesená",J151,0)</f>
        <v>0</v>
      </c>
      <c r="BH151" s="202">
        <f>IF(N151="sníž. přenesená",J151,0)</f>
        <v>0</v>
      </c>
      <c r="BI151" s="202">
        <f>IF(N151="nulová",J151,0)</f>
        <v>0</v>
      </c>
      <c r="BJ151" s="22" t="s">
        <v>10</v>
      </c>
      <c r="BK151" s="202">
        <f>ROUND(I151*H151,0)</f>
        <v>0</v>
      </c>
      <c r="BL151" s="22" t="s">
        <v>164</v>
      </c>
      <c r="BM151" s="22" t="s">
        <v>3066</v>
      </c>
    </row>
    <row r="152" spans="2:65" s="1" customFormat="1" ht="22.5" customHeight="1">
      <c r="B152" s="39"/>
      <c r="C152" s="191" t="s">
        <v>343</v>
      </c>
      <c r="D152" s="191" t="s">
        <v>165</v>
      </c>
      <c r="E152" s="192" t="s">
        <v>3067</v>
      </c>
      <c r="F152" s="193" t="s">
        <v>3068</v>
      </c>
      <c r="G152" s="194" t="s">
        <v>683</v>
      </c>
      <c r="H152" s="195">
        <v>120</v>
      </c>
      <c r="I152" s="196"/>
      <c r="J152" s="197">
        <f>ROUND(I152*H152,0)</f>
        <v>0</v>
      </c>
      <c r="K152" s="193" t="s">
        <v>23</v>
      </c>
      <c r="L152" s="59"/>
      <c r="M152" s="198" t="s">
        <v>23</v>
      </c>
      <c r="N152" s="199" t="s">
        <v>46</v>
      </c>
      <c r="O152" s="40"/>
      <c r="P152" s="200">
        <f>O152*H152</f>
        <v>0</v>
      </c>
      <c r="Q152" s="200">
        <v>0</v>
      </c>
      <c r="R152" s="200">
        <f>Q152*H152</f>
        <v>0</v>
      </c>
      <c r="S152" s="200">
        <v>0</v>
      </c>
      <c r="T152" s="201">
        <f>S152*H152</f>
        <v>0</v>
      </c>
      <c r="AR152" s="22" t="s">
        <v>164</v>
      </c>
      <c r="AT152" s="22" t="s">
        <v>165</v>
      </c>
      <c r="AU152" s="22" t="s">
        <v>84</v>
      </c>
      <c r="AY152" s="22" t="s">
        <v>162</v>
      </c>
      <c r="BE152" s="202">
        <f>IF(N152="základní",J152,0)</f>
        <v>0</v>
      </c>
      <c r="BF152" s="202">
        <f>IF(N152="snížená",J152,0)</f>
        <v>0</v>
      </c>
      <c r="BG152" s="202">
        <f>IF(N152="zákl. přenesená",J152,0)</f>
        <v>0</v>
      </c>
      <c r="BH152" s="202">
        <f>IF(N152="sníž. přenesená",J152,0)</f>
        <v>0</v>
      </c>
      <c r="BI152" s="202">
        <f>IF(N152="nulová",J152,0)</f>
        <v>0</v>
      </c>
      <c r="BJ152" s="22" t="s">
        <v>10</v>
      </c>
      <c r="BK152" s="202">
        <f>ROUND(I152*H152,0)</f>
        <v>0</v>
      </c>
      <c r="BL152" s="22" t="s">
        <v>164</v>
      </c>
      <c r="BM152" s="22" t="s">
        <v>3069</v>
      </c>
    </row>
    <row r="153" spans="2:65" s="10" customFormat="1" ht="29.85" customHeight="1">
      <c r="B153" s="174"/>
      <c r="C153" s="175"/>
      <c r="D153" s="188" t="s">
        <v>74</v>
      </c>
      <c r="E153" s="189" t="s">
        <v>882</v>
      </c>
      <c r="F153" s="189" t="s">
        <v>1437</v>
      </c>
      <c r="G153" s="175"/>
      <c r="H153" s="175"/>
      <c r="I153" s="178"/>
      <c r="J153" s="190">
        <f>BK153</f>
        <v>0</v>
      </c>
      <c r="K153" s="175"/>
      <c r="L153" s="180"/>
      <c r="M153" s="181"/>
      <c r="N153" s="182"/>
      <c r="O153" s="182"/>
      <c r="P153" s="183">
        <f>SUM(P154:P173)</f>
        <v>0</v>
      </c>
      <c r="Q153" s="182"/>
      <c r="R153" s="183">
        <f>SUM(R154:R173)</f>
        <v>0</v>
      </c>
      <c r="S153" s="182"/>
      <c r="T153" s="184">
        <f>SUM(T154:T173)</f>
        <v>13.169360000000001</v>
      </c>
      <c r="AR153" s="185" t="s">
        <v>164</v>
      </c>
      <c r="AT153" s="186" t="s">
        <v>74</v>
      </c>
      <c r="AU153" s="186" t="s">
        <v>10</v>
      </c>
      <c r="AY153" s="185" t="s">
        <v>162</v>
      </c>
      <c r="BK153" s="187">
        <f>SUM(BK154:BK173)</f>
        <v>0</v>
      </c>
    </row>
    <row r="154" spans="2:65" s="1" customFormat="1" ht="22.5" customHeight="1">
      <c r="B154" s="39"/>
      <c r="C154" s="191" t="s">
        <v>351</v>
      </c>
      <c r="D154" s="191" t="s">
        <v>165</v>
      </c>
      <c r="E154" s="192" t="s">
        <v>1445</v>
      </c>
      <c r="F154" s="193" t="s">
        <v>1446</v>
      </c>
      <c r="G154" s="194" t="s">
        <v>168</v>
      </c>
      <c r="H154" s="195">
        <v>3.2480000000000002</v>
      </c>
      <c r="I154" s="196"/>
      <c r="J154" s="197">
        <f>ROUND(I154*H154,0)</f>
        <v>0</v>
      </c>
      <c r="K154" s="193" t="s">
        <v>169</v>
      </c>
      <c r="L154" s="59"/>
      <c r="M154" s="198" t="s">
        <v>23</v>
      </c>
      <c r="N154" s="199" t="s">
        <v>46</v>
      </c>
      <c r="O154" s="40"/>
      <c r="P154" s="200">
        <f>O154*H154</f>
        <v>0</v>
      </c>
      <c r="Q154" s="200">
        <v>0</v>
      </c>
      <c r="R154" s="200">
        <f>Q154*H154</f>
        <v>0</v>
      </c>
      <c r="S154" s="200">
        <v>1.8</v>
      </c>
      <c r="T154" s="201">
        <f>S154*H154</f>
        <v>5.8464000000000009</v>
      </c>
      <c r="AR154" s="22" t="s">
        <v>164</v>
      </c>
      <c r="AT154" s="22" t="s">
        <v>165</v>
      </c>
      <c r="AU154" s="22" t="s">
        <v>84</v>
      </c>
      <c r="AY154" s="22" t="s">
        <v>162</v>
      </c>
      <c r="BE154" s="202">
        <f>IF(N154="základní",J154,0)</f>
        <v>0</v>
      </c>
      <c r="BF154" s="202">
        <f>IF(N154="snížená",J154,0)</f>
        <v>0</v>
      </c>
      <c r="BG154" s="202">
        <f>IF(N154="zákl. přenesená",J154,0)</f>
        <v>0</v>
      </c>
      <c r="BH154" s="202">
        <f>IF(N154="sníž. přenesená",J154,0)</f>
        <v>0</v>
      </c>
      <c r="BI154" s="202">
        <f>IF(N154="nulová",J154,0)</f>
        <v>0</v>
      </c>
      <c r="BJ154" s="22" t="s">
        <v>10</v>
      </c>
      <c r="BK154" s="202">
        <f>ROUND(I154*H154,0)</f>
        <v>0</v>
      </c>
      <c r="BL154" s="22" t="s">
        <v>164</v>
      </c>
      <c r="BM154" s="22" t="s">
        <v>3070</v>
      </c>
    </row>
    <row r="155" spans="2:65" s="11" customFormat="1" ht="13.5">
      <c r="B155" s="203"/>
      <c r="C155" s="204"/>
      <c r="D155" s="205" t="s">
        <v>171</v>
      </c>
      <c r="E155" s="206" t="s">
        <v>773</v>
      </c>
      <c r="F155" s="207" t="s">
        <v>3071</v>
      </c>
      <c r="G155" s="204"/>
      <c r="H155" s="208">
        <v>3.2480000000000002</v>
      </c>
      <c r="I155" s="209"/>
      <c r="J155" s="204"/>
      <c r="K155" s="204"/>
      <c r="L155" s="210"/>
      <c r="M155" s="211"/>
      <c r="N155" s="212"/>
      <c r="O155" s="212"/>
      <c r="P155" s="212"/>
      <c r="Q155" s="212"/>
      <c r="R155" s="212"/>
      <c r="S155" s="212"/>
      <c r="T155" s="213"/>
      <c r="AT155" s="214" t="s">
        <v>171</v>
      </c>
      <c r="AU155" s="214" t="s">
        <v>84</v>
      </c>
      <c r="AV155" s="11" t="s">
        <v>84</v>
      </c>
      <c r="AW155" s="11" t="s">
        <v>37</v>
      </c>
      <c r="AX155" s="11" t="s">
        <v>75</v>
      </c>
      <c r="AY155" s="214" t="s">
        <v>162</v>
      </c>
    </row>
    <row r="156" spans="2:65" s="1" customFormat="1" ht="22.5" customHeight="1">
      <c r="B156" s="39"/>
      <c r="C156" s="191" t="s">
        <v>359</v>
      </c>
      <c r="D156" s="191" t="s">
        <v>165</v>
      </c>
      <c r="E156" s="192" t="s">
        <v>1603</v>
      </c>
      <c r="F156" s="193" t="s">
        <v>1604</v>
      </c>
      <c r="G156" s="194" t="s">
        <v>254</v>
      </c>
      <c r="H156" s="195">
        <v>8.1159999999999997</v>
      </c>
      <c r="I156" s="196"/>
      <c r="J156" s="197">
        <f>ROUND(I156*H156,0)</f>
        <v>0</v>
      </c>
      <c r="K156" s="193" t="s">
        <v>169</v>
      </c>
      <c r="L156" s="59"/>
      <c r="M156" s="198" t="s">
        <v>23</v>
      </c>
      <c r="N156" s="199" t="s">
        <v>46</v>
      </c>
      <c r="O156" s="40"/>
      <c r="P156" s="200">
        <f>O156*H156</f>
        <v>0</v>
      </c>
      <c r="Q156" s="200">
        <v>0</v>
      </c>
      <c r="R156" s="200">
        <f>Q156*H156</f>
        <v>0</v>
      </c>
      <c r="S156" s="200">
        <v>5.5E-2</v>
      </c>
      <c r="T156" s="201">
        <f>S156*H156</f>
        <v>0.44638</v>
      </c>
      <c r="AR156" s="22" t="s">
        <v>164</v>
      </c>
      <c r="AT156" s="22" t="s">
        <v>165</v>
      </c>
      <c r="AU156" s="22" t="s">
        <v>84</v>
      </c>
      <c r="AY156" s="22" t="s">
        <v>162</v>
      </c>
      <c r="BE156" s="202">
        <f>IF(N156="základní",J156,0)</f>
        <v>0</v>
      </c>
      <c r="BF156" s="202">
        <f>IF(N156="snížená",J156,0)</f>
        <v>0</v>
      </c>
      <c r="BG156" s="202">
        <f>IF(N156="zákl. přenesená",J156,0)</f>
        <v>0</v>
      </c>
      <c r="BH156" s="202">
        <f>IF(N156="sníž. přenesená",J156,0)</f>
        <v>0</v>
      </c>
      <c r="BI156" s="202">
        <f>IF(N156="nulová",J156,0)</f>
        <v>0</v>
      </c>
      <c r="BJ156" s="22" t="s">
        <v>10</v>
      </c>
      <c r="BK156" s="202">
        <f>ROUND(I156*H156,0)</f>
        <v>0</v>
      </c>
      <c r="BL156" s="22" t="s">
        <v>164</v>
      </c>
      <c r="BM156" s="22" t="s">
        <v>3072</v>
      </c>
    </row>
    <row r="157" spans="2:65" s="11" customFormat="1" ht="13.5">
      <c r="B157" s="203"/>
      <c r="C157" s="204"/>
      <c r="D157" s="205" t="s">
        <v>171</v>
      </c>
      <c r="E157" s="206" t="s">
        <v>777</v>
      </c>
      <c r="F157" s="207" t="s">
        <v>3020</v>
      </c>
      <c r="G157" s="204"/>
      <c r="H157" s="208">
        <v>8.1159999999999997</v>
      </c>
      <c r="I157" s="209"/>
      <c r="J157" s="204"/>
      <c r="K157" s="204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171</v>
      </c>
      <c r="AU157" s="214" t="s">
        <v>84</v>
      </c>
      <c r="AV157" s="11" t="s">
        <v>84</v>
      </c>
      <c r="AW157" s="11" t="s">
        <v>37</v>
      </c>
      <c r="AX157" s="11" t="s">
        <v>75</v>
      </c>
      <c r="AY157" s="214" t="s">
        <v>162</v>
      </c>
    </row>
    <row r="158" spans="2:65" s="1" customFormat="1" ht="22.5" customHeight="1">
      <c r="B158" s="39"/>
      <c r="C158" s="191" t="s">
        <v>373</v>
      </c>
      <c r="D158" s="191" t="s">
        <v>165</v>
      </c>
      <c r="E158" s="192" t="s">
        <v>1609</v>
      </c>
      <c r="F158" s="193" t="s">
        <v>1610</v>
      </c>
      <c r="G158" s="194" t="s">
        <v>254</v>
      </c>
      <c r="H158" s="195">
        <v>23.64</v>
      </c>
      <c r="I158" s="196"/>
      <c r="J158" s="197">
        <f>ROUND(I158*H158,0)</f>
        <v>0</v>
      </c>
      <c r="K158" s="193" t="s">
        <v>169</v>
      </c>
      <c r="L158" s="59"/>
      <c r="M158" s="198" t="s">
        <v>23</v>
      </c>
      <c r="N158" s="199" t="s">
        <v>46</v>
      </c>
      <c r="O158" s="40"/>
      <c r="P158" s="200">
        <f>O158*H158</f>
        <v>0</v>
      </c>
      <c r="Q158" s="200">
        <v>0</v>
      </c>
      <c r="R158" s="200">
        <f>Q158*H158</f>
        <v>0</v>
      </c>
      <c r="S158" s="200">
        <v>7.5999999999999998E-2</v>
      </c>
      <c r="T158" s="201">
        <f>S158*H158</f>
        <v>1.79664</v>
      </c>
      <c r="AR158" s="22" t="s">
        <v>164</v>
      </c>
      <c r="AT158" s="22" t="s">
        <v>165</v>
      </c>
      <c r="AU158" s="22" t="s">
        <v>84</v>
      </c>
      <c r="AY158" s="22" t="s">
        <v>162</v>
      </c>
      <c r="BE158" s="202">
        <f>IF(N158="základní",J158,0)</f>
        <v>0</v>
      </c>
      <c r="BF158" s="202">
        <f>IF(N158="snížená",J158,0)</f>
        <v>0</v>
      </c>
      <c r="BG158" s="202">
        <f>IF(N158="zákl. přenesená",J158,0)</f>
        <v>0</v>
      </c>
      <c r="BH158" s="202">
        <f>IF(N158="sníž. přenesená",J158,0)</f>
        <v>0</v>
      </c>
      <c r="BI158" s="202">
        <f>IF(N158="nulová",J158,0)</f>
        <v>0</v>
      </c>
      <c r="BJ158" s="22" t="s">
        <v>10</v>
      </c>
      <c r="BK158" s="202">
        <f>ROUND(I158*H158,0)</f>
        <v>0</v>
      </c>
      <c r="BL158" s="22" t="s">
        <v>164</v>
      </c>
      <c r="BM158" s="22" t="s">
        <v>3073</v>
      </c>
    </row>
    <row r="159" spans="2:65" s="11" customFormat="1" ht="13.5">
      <c r="B159" s="203"/>
      <c r="C159" s="204"/>
      <c r="D159" s="205" t="s">
        <v>171</v>
      </c>
      <c r="E159" s="206" t="s">
        <v>783</v>
      </c>
      <c r="F159" s="207" t="s">
        <v>3074</v>
      </c>
      <c r="G159" s="204"/>
      <c r="H159" s="208">
        <v>23.64</v>
      </c>
      <c r="I159" s="209"/>
      <c r="J159" s="204"/>
      <c r="K159" s="204"/>
      <c r="L159" s="210"/>
      <c r="M159" s="211"/>
      <c r="N159" s="212"/>
      <c r="O159" s="212"/>
      <c r="P159" s="212"/>
      <c r="Q159" s="212"/>
      <c r="R159" s="212"/>
      <c r="S159" s="212"/>
      <c r="T159" s="213"/>
      <c r="AT159" s="214" t="s">
        <v>171</v>
      </c>
      <c r="AU159" s="214" t="s">
        <v>84</v>
      </c>
      <c r="AV159" s="11" t="s">
        <v>84</v>
      </c>
      <c r="AW159" s="11" t="s">
        <v>37</v>
      </c>
      <c r="AX159" s="11" t="s">
        <v>75</v>
      </c>
      <c r="AY159" s="214" t="s">
        <v>162</v>
      </c>
    </row>
    <row r="160" spans="2:65" s="1" customFormat="1" ht="22.5" customHeight="1">
      <c r="B160" s="39"/>
      <c r="C160" s="191" t="s">
        <v>378</v>
      </c>
      <c r="D160" s="191" t="s">
        <v>165</v>
      </c>
      <c r="E160" s="192" t="s">
        <v>3075</v>
      </c>
      <c r="F160" s="193" t="s">
        <v>3076</v>
      </c>
      <c r="G160" s="194" t="s">
        <v>254</v>
      </c>
      <c r="H160" s="195">
        <v>0.84</v>
      </c>
      <c r="I160" s="196"/>
      <c r="J160" s="197">
        <f>ROUND(I160*H160,0)</f>
        <v>0</v>
      </c>
      <c r="K160" s="193" t="s">
        <v>169</v>
      </c>
      <c r="L160" s="59"/>
      <c r="M160" s="198" t="s">
        <v>23</v>
      </c>
      <c r="N160" s="199" t="s">
        <v>46</v>
      </c>
      <c r="O160" s="40"/>
      <c r="P160" s="200">
        <f>O160*H160</f>
        <v>0</v>
      </c>
      <c r="Q160" s="200">
        <v>0</v>
      </c>
      <c r="R160" s="200">
        <f>Q160*H160</f>
        <v>0</v>
      </c>
      <c r="S160" s="200">
        <v>0.187</v>
      </c>
      <c r="T160" s="201">
        <f>S160*H160</f>
        <v>0.15708</v>
      </c>
      <c r="AR160" s="22" t="s">
        <v>164</v>
      </c>
      <c r="AT160" s="22" t="s">
        <v>165</v>
      </c>
      <c r="AU160" s="22" t="s">
        <v>84</v>
      </c>
      <c r="AY160" s="22" t="s">
        <v>162</v>
      </c>
      <c r="BE160" s="202">
        <f>IF(N160="základní",J160,0)</f>
        <v>0</v>
      </c>
      <c r="BF160" s="202">
        <f>IF(N160="snížená",J160,0)</f>
        <v>0</v>
      </c>
      <c r="BG160" s="202">
        <f>IF(N160="zákl. přenesená",J160,0)</f>
        <v>0</v>
      </c>
      <c r="BH160" s="202">
        <f>IF(N160="sníž. přenesená",J160,0)</f>
        <v>0</v>
      </c>
      <c r="BI160" s="202">
        <f>IF(N160="nulová",J160,0)</f>
        <v>0</v>
      </c>
      <c r="BJ160" s="22" t="s">
        <v>10</v>
      </c>
      <c r="BK160" s="202">
        <f>ROUND(I160*H160,0)</f>
        <v>0</v>
      </c>
      <c r="BL160" s="22" t="s">
        <v>164</v>
      </c>
      <c r="BM160" s="22" t="s">
        <v>3077</v>
      </c>
    </row>
    <row r="161" spans="2:65" s="11" customFormat="1" ht="13.5">
      <c r="B161" s="203"/>
      <c r="C161" s="204"/>
      <c r="D161" s="205" t="s">
        <v>171</v>
      </c>
      <c r="E161" s="206" t="s">
        <v>789</v>
      </c>
      <c r="F161" s="207" t="s">
        <v>3011</v>
      </c>
      <c r="G161" s="204"/>
      <c r="H161" s="208">
        <v>0.84</v>
      </c>
      <c r="I161" s="209"/>
      <c r="J161" s="204"/>
      <c r="K161" s="204"/>
      <c r="L161" s="210"/>
      <c r="M161" s="211"/>
      <c r="N161" s="212"/>
      <c r="O161" s="212"/>
      <c r="P161" s="212"/>
      <c r="Q161" s="212"/>
      <c r="R161" s="212"/>
      <c r="S161" s="212"/>
      <c r="T161" s="213"/>
      <c r="AT161" s="214" t="s">
        <v>171</v>
      </c>
      <c r="AU161" s="214" t="s">
        <v>84</v>
      </c>
      <c r="AV161" s="11" t="s">
        <v>84</v>
      </c>
      <c r="AW161" s="11" t="s">
        <v>37</v>
      </c>
      <c r="AX161" s="11" t="s">
        <v>75</v>
      </c>
      <c r="AY161" s="214" t="s">
        <v>162</v>
      </c>
    </row>
    <row r="162" spans="2:65" s="1" customFormat="1" ht="22.5" customHeight="1">
      <c r="B162" s="39"/>
      <c r="C162" s="191" t="s">
        <v>384</v>
      </c>
      <c r="D162" s="191" t="s">
        <v>165</v>
      </c>
      <c r="E162" s="192" t="s">
        <v>1644</v>
      </c>
      <c r="F162" s="193" t="s">
        <v>1645</v>
      </c>
      <c r="G162" s="194" t="s">
        <v>168</v>
      </c>
      <c r="H162" s="195">
        <v>1.427</v>
      </c>
      <c r="I162" s="196"/>
      <c r="J162" s="197">
        <f>ROUND(I162*H162,0)</f>
        <v>0</v>
      </c>
      <c r="K162" s="193" t="s">
        <v>169</v>
      </c>
      <c r="L162" s="59"/>
      <c r="M162" s="198" t="s">
        <v>23</v>
      </c>
      <c r="N162" s="199" t="s">
        <v>46</v>
      </c>
      <c r="O162" s="40"/>
      <c r="P162" s="200">
        <f>O162*H162</f>
        <v>0</v>
      </c>
      <c r="Q162" s="200">
        <v>0</v>
      </c>
      <c r="R162" s="200">
        <f>Q162*H162</f>
        <v>0</v>
      </c>
      <c r="S162" s="200">
        <v>1.8</v>
      </c>
      <c r="T162" s="201">
        <f>S162*H162</f>
        <v>2.5686</v>
      </c>
      <c r="AR162" s="22" t="s">
        <v>164</v>
      </c>
      <c r="AT162" s="22" t="s">
        <v>165</v>
      </c>
      <c r="AU162" s="22" t="s">
        <v>84</v>
      </c>
      <c r="AY162" s="22" t="s">
        <v>162</v>
      </c>
      <c r="BE162" s="202">
        <f>IF(N162="základní",J162,0)</f>
        <v>0</v>
      </c>
      <c r="BF162" s="202">
        <f>IF(N162="snížená",J162,0)</f>
        <v>0</v>
      </c>
      <c r="BG162" s="202">
        <f>IF(N162="zákl. přenesená",J162,0)</f>
        <v>0</v>
      </c>
      <c r="BH162" s="202">
        <f>IF(N162="sníž. přenesená",J162,0)</f>
        <v>0</v>
      </c>
      <c r="BI162" s="202">
        <f>IF(N162="nulová",J162,0)</f>
        <v>0</v>
      </c>
      <c r="BJ162" s="22" t="s">
        <v>10</v>
      </c>
      <c r="BK162" s="202">
        <f>ROUND(I162*H162,0)</f>
        <v>0</v>
      </c>
      <c r="BL162" s="22" t="s">
        <v>164</v>
      </c>
      <c r="BM162" s="22" t="s">
        <v>3078</v>
      </c>
    </row>
    <row r="163" spans="2:65" s="11" customFormat="1" ht="13.5">
      <c r="B163" s="203"/>
      <c r="C163" s="204"/>
      <c r="D163" s="215" t="s">
        <v>171</v>
      </c>
      <c r="E163" s="216" t="s">
        <v>797</v>
      </c>
      <c r="F163" s="217" t="s">
        <v>3079</v>
      </c>
      <c r="G163" s="204"/>
      <c r="H163" s="218">
        <v>0.56299999999999994</v>
      </c>
      <c r="I163" s="209"/>
      <c r="J163" s="204"/>
      <c r="K163" s="204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171</v>
      </c>
      <c r="AU163" s="214" t="s">
        <v>84</v>
      </c>
      <c r="AV163" s="11" t="s">
        <v>84</v>
      </c>
      <c r="AW163" s="11" t="s">
        <v>37</v>
      </c>
      <c r="AX163" s="11" t="s">
        <v>75</v>
      </c>
      <c r="AY163" s="214" t="s">
        <v>162</v>
      </c>
    </row>
    <row r="164" spans="2:65" s="11" customFormat="1" ht="13.5">
      <c r="B164" s="203"/>
      <c r="C164" s="204"/>
      <c r="D164" s="205" t="s">
        <v>171</v>
      </c>
      <c r="E164" s="206" t="s">
        <v>3080</v>
      </c>
      <c r="F164" s="207" t="s">
        <v>3081</v>
      </c>
      <c r="G164" s="204"/>
      <c r="H164" s="208">
        <v>0.86399999999999999</v>
      </c>
      <c r="I164" s="209"/>
      <c r="J164" s="204"/>
      <c r="K164" s="204"/>
      <c r="L164" s="210"/>
      <c r="M164" s="211"/>
      <c r="N164" s="212"/>
      <c r="O164" s="212"/>
      <c r="P164" s="212"/>
      <c r="Q164" s="212"/>
      <c r="R164" s="212"/>
      <c r="S164" s="212"/>
      <c r="T164" s="213"/>
      <c r="AT164" s="214" t="s">
        <v>171</v>
      </c>
      <c r="AU164" s="214" t="s">
        <v>84</v>
      </c>
      <c r="AV164" s="11" t="s">
        <v>84</v>
      </c>
      <c r="AW164" s="11" t="s">
        <v>37</v>
      </c>
      <c r="AX164" s="11" t="s">
        <v>75</v>
      </c>
      <c r="AY164" s="214" t="s">
        <v>162</v>
      </c>
    </row>
    <row r="165" spans="2:65" s="1" customFormat="1" ht="22.5" customHeight="1">
      <c r="B165" s="39"/>
      <c r="C165" s="191" t="s">
        <v>398</v>
      </c>
      <c r="D165" s="191" t="s">
        <v>165</v>
      </c>
      <c r="E165" s="192" t="s">
        <v>3082</v>
      </c>
      <c r="F165" s="193" t="s">
        <v>3083</v>
      </c>
      <c r="G165" s="194" t="s">
        <v>254</v>
      </c>
      <c r="H165" s="195">
        <v>1.35</v>
      </c>
      <c r="I165" s="196"/>
      <c r="J165" s="197">
        <f>ROUND(I165*H165,0)</f>
        <v>0</v>
      </c>
      <c r="K165" s="193" t="s">
        <v>169</v>
      </c>
      <c r="L165" s="59"/>
      <c r="M165" s="198" t="s">
        <v>23</v>
      </c>
      <c r="N165" s="199" t="s">
        <v>46</v>
      </c>
      <c r="O165" s="40"/>
      <c r="P165" s="200">
        <f>O165*H165</f>
        <v>0</v>
      </c>
      <c r="Q165" s="200">
        <v>0</v>
      </c>
      <c r="R165" s="200">
        <f>Q165*H165</f>
        <v>0</v>
      </c>
      <c r="S165" s="200">
        <v>3.7999999999999999E-2</v>
      </c>
      <c r="T165" s="201">
        <f>S165*H165</f>
        <v>5.1300000000000005E-2</v>
      </c>
      <c r="AR165" s="22" t="s">
        <v>164</v>
      </c>
      <c r="AT165" s="22" t="s">
        <v>165</v>
      </c>
      <c r="AU165" s="22" t="s">
        <v>84</v>
      </c>
      <c r="AY165" s="22" t="s">
        <v>162</v>
      </c>
      <c r="BE165" s="202">
        <f>IF(N165="základní",J165,0)</f>
        <v>0</v>
      </c>
      <c r="BF165" s="202">
        <f>IF(N165="snížená",J165,0)</f>
        <v>0</v>
      </c>
      <c r="BG165" s="202">
        <f>IF(N165="zákl. přenesená",J165,0)</f>
        <v>0</v>
      </c>
      <c r="BH165" s="202">
        <f>IF(N165="sníž. přenesená",J165,0)</f>
        <v>0</v>
      </c>
      <c r="BI165" s="202">
        <f>IF(N165="nulová",J165,0)</f>
        <v>0</v>
      </c>
      <c r="BJ165" s="22" t="s">
        <v>10</v>
      </c>
      <c r="BK165" s="202">
        <f>ROUND(I165*H165,0)</f>
        <v>0</v>
      </c>
      <c r="BL165" s="22" t="s">
        <v>164</v>
      </c>
      <c r="BM165" s="22" t="s">
        <v>3084</v>
      </c>
    </row>
    <row r="166" spans="2:65" s="11" customFormat="1" ht="13.5">
      <c r="B166" s="203"/>
      <c r="C166" s="204"/>
      <c r="D166" s="205" t="s">
        <v>171</v>
      </c>
      <c r="E166" s="206" t="s">
        <v>3085</v>
      </c>
      <c r="F166" s="207" t="s">
        <v>3086</v>
      </c>
      <c r="G166" s="204"/>
      <c r="H166" s="208">
        <v>1.35</v>
      </c>
      <c r="I166" s="209"/>
      <c r="J166" s="204"/>
      <c r="K166" s="204"/>
      <c r="L166" s="210"/>
      <c r="M166" s="211"/>
      <c r="N166" s="212"/>
      <c r="O166" s="212"/>
      <c r="P166" s="212"/>
      <c r="Q166" s="212"/>
      <c r="R166" s="212"/>
      <c r="S166" s="212"/>
      <c r="T166" s="213"/>
      <c r="AT166" s="214" t="s">
        <v>171</v>
      </c>
      <c r="AU166" s="214" t="s">
        <v>84</v>
      </c>
      <c r="AV166" s="11" t="s">
        <v>84</v>
      </c>
      <c r="AW166" s="11" t="s">
        <v>37</v>
      </c>
      <c r="AX166" s="11" t="s">
        <v>75</v>
      </c>
      <c r="AY166" s="214" t="s">
        <v>162</v>
      </c>
    </row>
    <row r="167" spans="2:65" s="1" customFormat="1" ht="22.5" customHeight="1">
      <c r="B167" s="39"/>
      <c r="C167" s="191" t="s">
        <v>403</v>
      </c>
      <c r="D167" s="191" t="s">
        <v>165</v>
      </c>
      <c r="E167" s="192" t="s">
        <v>3087</v>
      </c>
      <c r="F167" s="193" t="s">
        <v>3088</v>
      </c>
      <c r="G167" s="194" t="s">
        <v>596</v>
      </c>
      <c r="H167" s="195">
        <v>12.3</v>
      </c>
      <c r="I167" s="196"/>
      <c r="J167" s="197">
        <f>ROUND(I167*H167,0)</f>
        <v>0</v>
      </c>
      <c r="K167" s="193" t="s">
        <v>3089</v>
      </c>
      <c r="L167" s="59"/>
      <c r="M167" s="198" t="s">
        <v>23</v>
      </c>
      <c r="N167" s="199" t="s">
        <v>46</v>
      </c>
      <c r="O167" s="40"/>
      <c r="P167" s="200">
        <f>O167*H167</f>
        <v>0</v>
      </c>
      <c r="Q167" s="200">
        <v>0</v>
      </c>
      <c r="R167" s="200">
        <f>Q167*H167</f>
        <v>0</v>
      </c>
      <c r="S167" s="200">
        <v>9.7000000000000003E-2</v>
      </c>
      <c r="T167" s="201">
        <f>S167*H167</f>
        <v>1.1931</v>
      </c>
      <c r="AR167" s="22" t="s">
        <v>164</v>
      </c>
      <c r="AT167" s="22" t="s">
        <v>165</v>
      </c>
      <c r="AU167" s="22" t="s">
        <v>84</v>
      </c>
      <c r="AY167" s="22" t="s">
        <v>162</v>
      </c>
      <c r="BE167" s="202">
        <f>IF(N167="základní",J167,0)</f>
        <v>0</v>
      </c>
      <c r="BF167" s="202">
        <f>IF(N167="snížená",J167,0)</f>
        <v>0</v>
      </c>
      <c r="BG167" s="202">
        <f>IF(N167="zákl. přenesená",J167,0)</f>
        <v>0</v>
      </c>
      <c r="BH167" s="202">
        <f>IF(N167="sníž. přenesená",J167,0)</f>
        <v>0</v>
      </c>
      <c r="BI167" s="202">
        <f>IF(N167="nulová",J167,0)</f>
        <v>0</v>
      </c>
      <c r="BJ167" s="22" t="s">
        <v>10</v>
      </c>
      <c r="BK167" s="202">
        <f>ROUND(I167*H167,0)</f>
        <v>0</v>
      </c>
      <c r="BL167" s="22" t="s">
        <v>164</v>
      </c>
      <c r="BM167" s="22" t="s">
        <v>3090</v>
      </c>
    </row>
    <row r="168" spans="2:65" s="11" customFormat="1" ht="13.5">
      <c r="B168" s="203"/>
      <c r="C168" s="204"/>
      <c r="D168" s="205" t="s">
        <v>171</v>
      </c>
      <c r="E168" s="206" t="s">
        <v>3091</v>
      </c>
      <c r="F168" s="207" t="s">
        <v>3092</v>
      </c>
      <c r="G168" s="204"/>
      <c r="H168" s="208">
        <v>12.3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171</v>
      </c>
      <c r="AU168" s="214" t="s">
        <v>84</v>
      </c>
      <c r="AV168" s="11" t="s">
        <v>84</v>
      </c>
      <c r="AW168" s="11" t="s">
        <v>37</v>
      </c>
      <c r="AX168" s="11" t="s">
        <v>75</v>
      </c>
      <c r="AY168" s="214" t="s">
        <v>162</v>
      </c>
    </row>
    <row r="169" spans="2:65" s="1" customFormat="1" ht="22.5" customHeight="1">
      <c r="B169" s="39"/>
      <c r="C169" s="191" t="s">
        <v>409</v>
      </c>
      <c r="D169" s="191" t="s">
        <v>165</v>
      </c>
      <c r="E169" s="192" t="s">
        <v>3093</v>
      </c>
      <c r="F169" s="193" t="s">
        <v>3094</v>
      </c>
      <c r="G169" s="194" t="s">
        <v>596</v>
      </c>
      <c r="H169" s="195">
        <v>14.72</v>
      </c>
      <c r="I169" s="196"/>
      <c r="J169" s="197">
        <f>ROUND(I169*H169,0)</f>
        <v>0</v>
      </c>
      <c r="K169" s="193" t="s">
        <v>169</v>
      </c>
      <c r="L169" s="59"/>
      <c r="M169" s="198" t="s">
        <v>23</v>
      </c>
      <c r="N169" s="199" t="s">
        <v>46</v>
      </c>
      <c r="O169" s="40"/>
      <c r="P169" s="200">
        <f>O169*H169</f>
        <v>0</v>
      </c>
      <c r="Q169" s="200">
        <v>0</v>
      </c>
      <c r="R169" s="200">
        <f>Q169*H169</f>
        <v>0</v>
      </c>
      <c r="S169" s="200">
        <v>1.2E-2</v>
      </c>
      <c r="T169" s="201">
        <f>S169*H169</f>
        <v>0.17664000000000002</v>
      </c>
      <c r="AR169" s="22" t="s">
        <v>164</v>
      </c>
      <c r="AT169" s="22" t="s">
        <v>165</v>
      </c>
      <c r="AU169" s="22" t="s">
        <v>84</v>
      </c>
      <c r="AY169" s="22" t="s">
        <v>162</v>
      </c>
      <c r="BE169" s="202">
        <f>IF(N169="základní",J169,0)</f>
        <v>0</v>
      </c>
      <c r="BF169" s="202">
        <f>IF(N169="snížená",J169,0)</f>
        <v>0</v>
      </c>
      <c r="BG169" s="202">
        <f>IF(N169="zákl. přenesená",J169,0)</f>
        <v>0</v>
      </c>
      <c r="BH169" s="202">
        <f>IF(N169="sníž. přenesená",J169,0)</f>
        <v>0</v>
      </c>
      <c r="BI169" s="202">
        <f>IF(N169="nulová",J169,0)</f>
        <v>0</v>
      </c>
      <c r="BJ169" s="22" t="s">
        <v>10</v>
      </c>
      <c r="BK169" s="202">
        <f>ROUND(I169*H169,0)</f>
        <v>0</v>
      </c>
      <c r="BL169" s="22" t="s">
        <v>164</v>
      </c>
      <c r="BM169" s="22" t="s">
        <v>3095</v>
      </c>
    </row>
    <row r="170" spans="2:65" s="11" customFormat="1" ht="13.5">
      <c r="B170" s="203"/>
      <c r="C170" s="204"/>
      <c r="D170" s="205" t="s">
        <v>171</v>
      </c>
      <c r="E170" s="206" t="s">
        <v>3096</v>
      </c>
      <c r="F170" s="207" t="s">
        <v>3097</v>
      </c>
      <c r="G170" s="204"/>
      <c r="H170" s="208">
        <v>14.72</v>
      </c>
      <c r="I170" s="209"/>
      <c r="J170" s="204"/>
      <c r="K170" s="204"/>
      <c r="L170" s="210"/>
      <c r="M170" s="211"/>
      <c r="N170" s="212"/>
      <c r="O170" s="212"/>
      <c r="P170" s="212"/>
      <c r="Q170" s="212"/>
      <c r="R170" s="212"/>
      <c r="S170" s="212"/>
      <c r="T170" s="213"/>
      <c r="AT170" s="214" t="s">
        <v>171</v>
      </c>
      <c r="AU170" s="214" t="s">
        <v>84</v>
      </c>
      <c r="AV170" s="11" t="s">
        <v>84</v>
      </c>
      <c r="AW170" s="11" t="s">
        <v>37</v>
      </c>
      <c r="AX170" s="11" t="s">
        <v>75</v>
      </c>
      <c r="AY170" s="214" t="s">
        <v>162</v>
      </c>
    </row>
    <row r="171" spans="2:65" s="1" customFormat="1" ht="22.5" customHeight="1">
      <c r="B171" s="39"/>
      <c r="C171" s="191" t="s">
        <v>418</v>
      </c>
      <c r="D171" s="191" t="s">
        <v>165</v>
      </c>
      <c r="E171" s="192" t="s">
        <v>3098</v>
      </c>
      <c r="F171" s="193" t="s">
        <v>3099</v>
      </c>
      <c r="G171" s="194" t="s">
        <v>596</v>
      </c>
      <c r="H171" s="195">
        <v>14.72</v>
      </c>
      <c r="I171" s="196"/>
      <c r="J171" s="197">
        <f>ROUND(I171*H171,0)</f>
        <v>0</v>
      </c>
      <c r="K171" s="193" t="s">
        <v>169</v>
      </c>
      <c r="L171" s="59"/>
      <c r="M171" s="198" t="s">
        <v>23</v>
      </c>
      <c r="N171" s="199" t="s">
        <v>46</v>
      </c>
      <c r="O171" s="40"/>
      <c r="P171" s="200">
        <f>O171*H171</f>
        <v>0</v>
      </c>
      <c r="Q171" s="200">
        <v>0</v>
      </c>
      <c r="R171" s="200">
        <f>Q171*H171</f>
        <v>0</v>
      </c>
      <c r="S171" s="200">
        <v>6.0000000000000001E-3</v>
      </c>
      <c r="T171" s="201">
        <f>S171*H171</f>
        <v>8.832000000000001E-2</v>
      </c>
      <c r="AR171" s="22" t="s">
        <v>164</v>
      </c>
      <c r="AT171" s="22" t="s">
        <v>165</v>
      </c>
      <c r="AU171" s="22" t="s">
        <v>84</v>
      </c>
      <c r="AY171" s="22" t="s">
        <v>162</v>
      </c>
      <c r="BE171" s="202">
        <f>IF(N171="základní",J171,0)</f>
        <v>0</v>
      </c>
      <c r="BF171" s="202">
        <f>IF(N171="snížená",J171,0)</f>
        <v>0</v>
      </c>
      <c r="BG171" s="202">
        <f>IF(N171="zákl. přenesená",J171,0)</f>
        <v>0</v>
      </c>
      <c r="BH171" s="202">
        <f>IF(N171="sníž. přenesená",J171,0)</f>
        <v>0</v>
      </c>
      <c r="BI171" s="202">
        <f>IF(N171="nulová",J171,0)</f>
        <v>0</v>
      </c>
      <c r="BJ171" s="22" t="s">
        <v>10</v>
      </c>
      <c r="BK171" s="202">
        <f>ROUND(I171*H171,0)</f>
        <v>0</v>
      </c>
      <c r="BL171" s="22" t="s">
        <v>164</v>
      </c>
      <c r="BM171" s="22" t="s">
        <v>3100</v>
      </c>
    </row>
    <row r="172" spans="2:65" s="1" customFormat="1" ht="22.5" customHeight="1">
      <c r="B172" s="39"/>
      <c r="C172" s="191" t="s">
        <v>428</v>
      </c>
      <c r="D172" s="191" t="s">
        <v>165</v>
      </c>
      <c r="E172" s="192" t="s">
        <v>1680</v>
      </c>
      <c r="F172" s="193" t="s">
        <v>1681</v>
      </c>
      <c r="G172" s="194" t="s">
        <v>254</v>
      </c>
      <c r="H172" s="195">
        <v>12.425000000000001</v>
      </c>
      <c r="I172" s="196"/>
      <c r="J172" s="197">
        <f>ROUND(I172*H172,0)</f>
        <v>0</v>
      </c>
      <c r="K172" s="193" t="s">
        <v>169</v>
      </c>
      <c r="L172" s="59"/>
      <c r="M172" s="198" t="s">
        <v>23</v>
      </c>
      <c r="N172" s="199" t="s">
        <v>46</v>
      </c>
      <c r="O172" s="40"/>
      <c r="P172" s="200">
        <f>O172*H172</f>
        <v>0</v>
      </c>
      <c r="Q172" s="200">
        <v>0</v>
      </c>
      <c r="R172" s="200">
        <f>Q172*H172</f>
        <v>0</v>
      </c>
      <c r="S172" s="200">
        <v>6.8000000000000005E-2</v>
      </c>
      <c r="T172" s="201">
        <f>S172*H172</f>
        <v>0.8449000000000001</v>
      </c>
      <c r="AR172" s="22" t="s">
        <v>164</v>
      </c>
      <c r="AT172" s="22" t="s">
        <v>165</v>
      </c>
      <c r="AU172" s="22" t="s">
        <v>84</v>
      </c>
      <c r="AY172" s="22" t="s">
        <v>162</v>
      </c>
      <c r="BE172" s="202">
        <f>IF(N172="základní",J172,0)</f>
        <v>0</v>
      </c>
      <c r="BF172" s="202">
        <f>IF(N172="snížená",J172,0)</f>
        <v>0</v>
      </c>
      <c r="BG172" s="202">
        <f>IF(N172="zákl. přenesená",J172,0)</f>
        <v>0</v>
      </c>
      <c r="BH172" s="202">
        <f>IF(N172="sníž. přenesená",J172,0)</f>
        <v>0</v>
      </c>
      <c r="BI172" s="202">
        <f>IF(N172="nulová",J172,0)</f>
        <v>0</v>
      </c>
      <c r="BJ172" s="22" t="s">
        <v>10</v>
      </c>
      <c r="BK172" s="202">
        <f>ROUND(I172*H172,0)</f>
        <v>0</v>
      </c>
      <c r="BL172" s="22" t="s">
        <v>164</v>
      </c>
      <c r="BM172" s="22" t="s">
        <v>3101</v>
      </c>
    </row>
    <row r="173" spans="2:65" s="11" customFormat="1" ht="13.5">
      <c r="B173" s="203"/>
      <c r="C173" s="204"/>
      <c r="D173" s="215" t="s">
        <v>171</v>
      </c>
      <c r="E173" s="216" t="s">
        <v>3102</v>
      </c>
      <c r="F173" s="217" t="s">
        <v>3027</v>
      </c>
      <c r="G173" s="204"/>
      <c r="H173" s="218">
        <v>12.425000000000001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171</v>
      </c>
      <c r="AU173" s="214" t="s">
        <v>84</v>
      </c>
      <c r="AV173" s="11" t="s">
        <v>84</v>
      </c>
      <c r="AW173" s="11" t="s">
        <v>37</v>
      </c>
      <c r="AX173" s="11" t="s">
        <v>75</v>
      </c>
      <c r="AY173" s="214" t="s">
        <v>162</v>
      </c>
    </row>
    <row r="174" spans="2:65" s="10" customFormat="1" ht="29.85" customHeight="1">
      <c r="B174" s="174"/>
      <c r="C174" s="175"/>
      <c r="D174" s="188" t="s">
        <v>74</v>
      </c>
      <c r="E174" s="189" t="s">
        <v>1685</v>
      </c>
      <c r="F174" s="189" t="s">
        <v>1686</v>
      </c>
      <c r="G174" s="175"/>
      <c r="H174" s="175"/>
      <c r="I174" s="178"/>
      <c r="J174" s="190">
        <f>BK174</f>
        <v>0</v>
      </c>
      <c r="K174" s="175"/>
      <c r="L174" s="180"/>
      <c r="M174" s="181"/>
      <c r="N174" s="182"/>
      <c r="O174" s="182"/>
      <c r="P174" s="183">
        <f>SUM(P175:P179)</f>
        <v>0</v>
      </c>
      <c r="Q174" s="182"/>
      <c r="R174" s="183">
        <f>SUM(R175:R179)</f>
        <v>0</v>
      </c>
      <c r="S174" s="182"/>
      <c r="T174" s="184">
        <f>SUM(T175:T179)</f>
        <v>0</v>
      </c>
      <c r="AR174" s="185" t="s">
        <v>164</v>
      </c>
      <c r="AT174" s="186" t="s">
        <v>74</v>
      </c>
      <c r="AU174" s="186" t="s">
        <v>10</v>
      </c>
      <c r="AY174" s="185" t="s">
        <v>162</v>
      </c>
      <c r="BK174" s="187">
        <f>SUM(BK175:BK179)</f>
        <v>0</v>
      </c>
    </row>
    <row r="175" spans="2:65" s="1" customFormat="1" ht="31.5" customHeight="1">
      <c r="B175" s="39"/>
      <c r="C175" s="191" t="s">
        <v>438</v>
      </c>
      <c r="D175" s="191" t="s">
        <v>165</v>
      </c>
      <c r="E175" s="192" t="s">
        <v>1688</v>
      </c>
      <c r="F175" s="193" t="s">
        <v>1689</v>
      </c>
      <c r="G175" s="194" t="s">
        <v>241</v>
      </c>
      <c r="H175" s="195">
        <v>13.444000000000001</v>
      </c>
      <c r="I175" s="196"/>
      <c r="J175" s="197">
        <f>ROUND(I175*H175,0)</f>
        <v>0</v>
      </c>
      <c r="K175" s="193" t="s">
        <v>169</v>
      </c>
      <c r="L175" s="59"/>
      <c r="M175" s="198" t="s">
        <v>23</v>
      </c>
      <c r="N175" s="199" t="s">
        <v>46</v>
      </c>
      <c r="O175" s="40"/>
      <c r="P175" s="200">
        <f>O175*H175</f>
        <v>0</v>
      </c>
      <c r="Q175" s="200">
        <v>0</v>
      </c>
      <c r="R175" s="200">
        <f>Q175*H175</f>
        <v>0</v>
      </c>
      <c r="S175" s="200">
        <v>0</v>
      </c>
      <c r="T175" s="201">
        <f>S175*H175</f>
        <v>0</v>
      </c>
      <c r="AR175" s="22" t="s">
        <v>164</v>
      </c>
      <c r="AT175" s="22" t="s">
        <v>165</v>
      </c>
      <c r="AU175" s="22" t="s">
        <v>84</v>
      </c>
      <c r="AY175" s="22" t="s">
        <v>162</v>
      </c>
      <c r="BE175" s="202">
        <f>IF(N175="základní",J175,0)</f>
        <v>0</v>
      </c>
      <c r="BF175" s="202">
        <f>IF(N175="snížená",J175,0)</f>
        <v>0</v>
      </c>
      <c r="BG175" s="202">
        <f>IF(N175="zákl. přenesená",J175,0)</f>
        <v>0</v>
      </c>
      <c r="BH175" s="202">
        <f>IF(N175="sníž. přenesená",J175,0)</f>
        <v>0</v>
      </c>
      <c r="BI175" s="202">
        <f>IF(N175="nulová",J175,0)</f>
        <v>0</v>
      </c>
      <c r="BJ175" s="22" t="s">
        <v>10</v>
      </c>
      <c r="BK175" s="202">
        <f>ROUND(I175*H175,0)</f>
        <v>0</v>
      </c>
      <c r="BL175" s="22" t="s">
        <v>164</v>
      </c>
      <c r="BM175" s="22" t="s">
        <v>3103</v>
      </c>
    </row>
    <row r="176" spans="2:65" s="1" customFormat="1" ht="22.5" customHeight="1">
      <c r="B176" s="39"/>
      <c r="C176" s="191" t="s">
        <v>444</v>
      </c>
      <c r="D176" s="191" t="s">
        <v>165</v>
      </c>
      <c r="E176" s="192" t="s">
        <v>1692</v>
      </c>
      <c r="F176" s="193" t="s">
        <v>1693</v>
      </c>
      <c r="G176" s="194" t="s">
        <v>241</v>
      </c>
      <c r="H176" s="195">
        <v>13.444000000000001</v>
      </c>
      <c r="I176" s="196"/>
      <c r="J176" s="197">
        <f>ROUND(I176*H176,0)</f>
        <v>0</v>
      </c>
      <c r="K176" s="193" t="s">
        <v>169</v>
      </c>
      <c r="L176" s="59"/>
      <c r="M176" s="198" t="s">
        <v>23</v>
      </c>
      <c r="N176" s="199" t="s">
        <v>46</v>
      </c>
      <c r="O176" s="40"/>
      <c r="P176" s="200">
        <f>O176*H176</f>
        <v>0</v>
      </c>
      <c r="Q176" s="200">
        <v>0</v>
      </c>
      <c r="R176" s="200">
        <f>Q176*H176</f>
        <v>0</v>
      </c>
      <c r="S176" s="200">
        <v>0</v>
      </c>
      <c r="T176" s="201">
        <f>S176*H176</f>
        <v>0</v>
      </c>
      <c r="AR176" s="22" t="s">
        <v>164</v>
      </c>
      <c r="AT176" s="22" t="s">
        <v>165</v>
      </c>
      <c r="AU176" s="22" t="s">
        <v>84</v>
      </c>
      <c r="AY176" s="22" t="s">
        <v>162</v>
      </c>
      <c r="BE176" s="202">
        <f>IF(N176="základní",J176,0)</f>
        <v>0</v>
      </c>
      <c r="BF176" s="202">
        <f>IF(N176="snížená",J176,0)</f>
        <v>0</v>
      </c>
      <c r="BG176" s="202">
        <f>IF(N176="zákl. přenesená",J176,0)</f>
        <v>0</v>
      </c>
      <c r="BH176" s="202">
        <f>IF(N176="sníž. přenesená",J176,0)</f>
        <v>0</v>
      </c>
      <c r="BI176" s="202">
        <f>IF(N176="nulová",J176,0)</f>
        <v>0</v>
      </c>
      <c r="BJ176" s="22" t="s">
        <v>10</v>
      </c>
      <c r="BK176" s="202">
        <f>ROUND(I176*H176,0)</f>
        <v>0</v>
      </c>
      <c r="BL176" s="22" t="s">
        <v>164</v>
      </c>
      <c r="BM176" s="22" t="s">
        <v>3104</v>
      </c>
    </row>
    <row r="177" spans="2:65" s="1" customFormat="1" ht="22.5" customHeight="1">
      <c r="B177" s="39"/>
      <c r="C177" s="191" t="s">
        <v>452</v>
      </c>
      <c r="D177" s="191" t="s">
        <v>165</v>
      </c>
      <c r="E177" s="192" t="s">
        <v>1696</v>
      </c>
      <c r="F177" s="193" t="s">
        <v>1697</v>
      </c>
      <c r="G177" s="194" t="s">
        <v>241</v>
      </c>
      <c r="H177" s="195">
        <v>255.43600000000001</v>
      </c>
      <c r="I177" s="196"/>
      <c r="J177" s="197">
        <f>ROUND(I177*H177,0)</f>
        <v>0</v>
      </c>
      <c r="K177" s="193" t="s">
        <v>169</v>
      </c>
      <c r="L177" s="59"/>
      <c r="M177" s="198" t="s">
        <v>23</v>
      </c>
      <c r="N177" s="199" t="s">
        <v>46</v>
      </c>
      <c r="O177" s="40"/>
      <c r="P177" s="200">
        <f>O177*H177</f>
        <v>0</v>
      </c>
      <c r="Q177" s="200">
        <v>0</v>
      </c>
      <c r="R177" s="200">
        <f>Q177*H177</f>
        <v>0</v>
      </c>
      <c r="S177" s="200">
        <v>0</v>
      </c>
      <c r="T177" s="201">
        <f>S177*H177</f>
        <v>0</v>
      </c>
      <c r="AR177" s="22" t="s">
        <v>164</v>
      </c>
      <c r="AT177" s="22" t="s">
        <v>165</v>
      </c>
      <c r="AU177" s="22" t="s">
        <v>84</v>
      </c>
      <c r="AY177" s="22" t="s">
        <v>162</v>
      </c>
      <c r="BE177" s="202">
        <f>IF(N177="základní",J177,0)</f>
        <v>0</v>
      </c>
      <c r="BF177" s="202">
        <f>IF(N177="snížená",J177,0)</f>
        <v>0</v>
      </c>
      <c r="BG177" s="202">
        <f>IF(N177="zákl. přenesená",J177,0)</f>
        <v>0</v>
      </c>
      <c r="BH177" s="202">
        <f>IF(N177="sníž. přenesená",J177,0)</f>
        <v>0</v>
      </c>
      <c r="BI177" s="202">
        <f>IF(N177="nulová",J177,0)</f>
        <v>0</v>
      </c>
      <c r="BJ177" s="22" t="s">
        <v>10</v>
      </c>
      <c r="BK177" s="202">
        <f>ROUND(I177*H177,0)</f>
        <v>0</v>
      </c>
      <c r="BL177" s="22" t="s">
        <v>164</v>
      </c>
      <c r="BM177" s="22" t="s">
        <v>3105</v>
      </c>
    </row>
    <row r="178" spans="2:65" s="11" customFormat="1" ht="13.5">
      <c r="B178" s="203"/>
      <c r="C178" s="204"/>
      <c r="D178" s="205" t="s">
        <v>171</v>
      </c>
      <c r="E178" s="204"/>
      <c r="F178" s="207" t="s">
        <v>3106</v>
      </c>
      <c r="G178" s="204"/>
      <c r="H178" s="208">
        <v>255.43600000000001</v>
      </c>
      <c r="I178" s="209"/>
      <c r="J178" s="204"/>
      <c r="K178" s="204"/>
      <c r="L178" s="210"/>
      <c r="M178" s="211"/>
      <c r="N178" s="212"/>
      <c r="O178" s="212"/>
      <c r="P178" s="212"/>
      <c r="Q178" s="212"/>
      <c r="R178" s="212"/>
      <c r="S178" s="212"/>
      <c r="T178" s="213"/>
      <c r="AT178" s="214" t="s">
        <v>171</v>
      </c>
      <c r="AU178" s="214" t="s">
        <v>84</v>
      </c>
      <c r="AV178" s="11" t="s">
        <v>84</v>
      </c>
      <c r="AW178" s="11" t="s">
        <v>6</v>
      </c>
      <c r="AX178" s="11" t="s">
        <v>10</v>
      </c>
      <c r="AY178" s="214" t="s">
        <v>162</v>
      </c>
    </row>
    <row r="179" spans="2:65" s="1" customFormat="1" ht="22.5" customHeight="1">
      <c r="B179" s="39"/>
      <c r="C179" s="191" t="s">
        <v>458</v>
      </c>
      <c r="D179" s="191" t="s">
        <v>165</v>
      </c>
      <c r="E179" s="192" t="s">
        <v>1701</v>
      </c>
      <c r="F179" s="193" t="s">
        <v>1702</v>
      </c>
      <c r="G179" s="194" t="s">
        <v>241</v>
      </c>
      <c r="H179" s="195">
        <v>13.444000000000001</v>
      </c>
      <c r="I179" s="196"/>
      <c r="J179" s="197">
        <f>ROUND(I179*H179,0)</f>
        <v>0</v>
      </c>
      <c r="K179" s="193" t="s">
        <v>169</v>
      </c>
      <c r="L179" s="59"/>
      <c r="M179" s="198" t="s">
        <v>23</v>
      </c>
      <c r="N179" s="199" t="s">
        <v>46</v>
      </c>
      <c r="O179" s="40"/>
      <c r="P179" s="200">
        <f>O179*H179</f>
        <v>0</v>
      </c>
      <c r="Q179" s="200">
        <v>0</v>
      </c>
      <c r="R179" s="200">
        <f>Q179*H179</f>
        <v>0</v>
      </c>
      <c r="S179" s="200">
        <v>0</v>
      </c>
      <c r="T179" s="201">
        <f>S179*H179</f>
        <v>0</v>
      </c>
      <c r="AR179" s="22" t="s">
        <v>164</v>
      </c>
      <c r="AT179" s="22" t="s">
        <v>165</v>
      </c>
      <c r="AU179" s="22" t="s">
        <v>84</v>
      </c>
      <c r="AY179" s="22" t="s">
        <v>162</v>
      </c>
      <c r="BE179" s="202">
        <f>IF(N179="základní",J179,0)</f>
        <v>0</v>
      </c>
      <c r="BF179" s="202">
        <f>IF(N179="snížená",J179,0)</f>
        <v>0</v>
      </c>
      <c r="BG179" s="202">
        <f>IF(N179="zákl. přenesená",J179,0)</f>
        <v>0</v>
      </c>
      <c r="BH179" s="202">
        <f>IF(N179="sníž. přenesená",J179,0)</f>
        <v>0</v>
      </c>
      <c r="BI179" s="202">
        <f>IF(N179="nulová",J179,0)</f>
        <v>0</v>
      </c>
      <c r="BJ179" s="22" t="s">
        <v>10</v>
      </c>
      <c r="BK179" s="202">
        <f>ROUND(I179*H179,0)</f>
        <v>0</v>
      </c>
      <c r="BL179" s="22" t="s">
        <v>164</v>
      </c>
      <c r="BM179" s="22" t="s">
        <v>3107</v>
      </c>
    </row>
    <row r="180" spans="2:65" s="10" customFormat="1" ht="29.85" customHeight="1">
      <c r="B180" s="174"/>
      <c r="C180" s="175"/>
      <c r="D180" s="188" t="s">
        <v>74</v>
      </c>
      <c r="E180" s="189" t="s">
        <v>1704</v>
      </c>
      <c r="F180" s="189" t="s">
        <v>1705</v>
      </c>
      <c r="G180" s="175"/>
      <c r="H180" s="175"/>
      <c r="I180" s="178"/>
      <c r="J180" s="190">
        <f>BK180</f>
        <v>0</v>
      </c>
      <c r="K180" s="175"/>
      <c r="L180" s="180"/>
      <c r="M180" s="181"/>
      <c r="N180" s="182"/>
      <c r="O180" s="182"/>
      <c r="P180" s="183">
        <f>P181</f>
        <v>0</v>
      </c>
      <c r="Q180" s="182"/>
      <c r="R180" s="183">
        <f>R181</f>
        <v>0</v>
      </c>
      <c r="S180" s="182"/>
      <c r="T180" s="184">
        <f>T181</f>
        <v>0</v>
      </c>
      <c r="AR180" s="185" t="s">
        <v>164</v>
      </c>
      <c r="AT180" s="186" t="s">
        <v>74</v>
      </c>
      <c r="AU180" s="186" t="s">
        <v>10</v>
      </c>
      <c r="AY180" s="185" t="s">
        <v>162</v>
      </c>
      <c r="BK180" s="187">
        <f>BK181</f>
        <v>0</v>
      </c>
    </row>
    <row r="181" spans="2:65" s="1" customFormat="1" ht="22.5" customHeight="1">
      <c r="B181" s="39"/>
      <c r="C181" s="191" t="s">
        <v>464</v>
      </c>
      <c r="D181" s="191" t="s">
        <v>165</v>
      </c>
      <c r="E181" s="192" t="s">
        <v>3108</v>
      </c>
      <c r="F181" s="193" t="s">
        <v>3109</v>
      </c>
      <c r="G181" s="194" t="s">
        <v>241</v>
      </c>
      <c r="H181" s="195">
        <v>7.0179999999999998</v>
      </c>
      <c r="I181" s="196"/>
      <c r="J181" s="197">
        <f>ROUND(I181*H181,0)</f>
        <v>0</v>
      </c>
      <c r="K181" s="193" t="s">
        <v>169</v>
      </c>
      <c r="L181" s="59"/>
      <c r="M181" s="198" t="s">
        <v>23</v>
      </c>
      <c r="N181" s="199" t="s">
        <v>46</v>
      </c>
      <c r="O181" s="40"/>
      <c r="P181" s="200">
        <f>O181*H181</f>
        <v>0</v>
      </c>
      <c r="Q181" s="200">
        <v>0</v>
      </c>
      <c r="R181" s="200">
        <f>Q181*H181</f>
        <v>0</v>
      </c>
      <c r="S181" s="200">
        <v>0</v>
      </c>
      <c r="T181" s="201">
        <f>S181*H181</f>
        <v>0</v>
      </c>
      <c r="AR181" s="22" t="s">
        <v>164</v>
      </c>
      <c r="AT181" s="22" t="s">
        <v>165</v>
      </c>
      <c r="AU181" s="22" t="s">
        <v>84</v>
      </c>
      <c r="AY181" s="22" t="s">
        <v>162</v>
      </c>
      <c r="BE181" s="202">
        <f>IF(N181="základní",J181,0)</f>
        <v>0</v>
      </c>
      <c r="BF181" s="202">
        <f>IF(N181="snížená",J181,0)</f>
        <v>0</v>
      </c>
      <c r="BG181" s="202">
        <f>IF(N181="zákl. přenesená",J181,0)</f>
        <v>0</v>
      </c>
      <c r="BH181" s="202">
        <f>IF(N181="sníž. přenesená",J181,0)</f>
        <v>0</v>
      </c>
      <c r="BI181" s="202">
        <f>IF(N181="nulová",J181,0)</f>
        <v>0</v>
      </c>
      <c r="BJ181" s="22" t="s">
        <v>10</v>
      </c>
      <c r="BK181" s="202">
        <f>ROUND(I181*H181,0)</f>
        <v>0</v>
      </c>
      <c r="BL181" s="22" t="s">
        <v>164</v>
      </c>
      <c r="BM181" s="22" t="s">
        <v>3110</v>
      </c>
    </row>
    <row r="182" spans="2:65" s="10" customFormat="1" ht="37.35" customHeight="1">
      <c r="B182" s="174"/>
      <c r="C182" s="175"/>
      <c r="D182" s="176" t="s">
        <v>74</v>
      </c>
      <c r="E182" s="177" t="s">
        <v>1710</v>
      </c>
      <c r="F182" s="177" t="s">
        <v>1711</v>
      </c>
      <c r="G182" s="175"/>
      <c r="H182" s="175"/>
      <c r="I182" s="178"/>
      <c r="J182" s="179">
        <f>BK182</f>
        <v>0</v>
      </c>
      <c r="K182" s="175"/>
      <c r="L182" s="180"/>
      <c r="M182" s="181"/>
      <c r="N182" s="182"/>
      <c r="O182" s="182"/>
      <c r="P182" s="183">
        <f>P183+P191+P216+P235+P240+P259+P268+P281</f>
        <v>0</v>
      </c>
      <c r="Q182" s="182"/>
      <c r="R182" s="183">
        <f>R183+R191+R216+R235+R240+R259+R268+R281</f>
        <v>6.5365865200000002</v>
      </c>
      <c r="S182" s="182"/>
      <c r="T182" s="184">
        <f>T183+T191+T216+T235+T240+T259+T268+T281</f>
        <v>0.27428779999999997</v>
      </c>
      <c r="AR182" s="185" t="s">
        <v>84</v>
      </c>
      <c r="AT182" s="186" t="s">
        <v>74</v>
      </c>
      <c r="AU182" s="186" t="s">
        <v>75</v>
      </c>
      <c r="AY182" s="185" t="s">
        <v>162</v>
      </c>
      <c r="BK182" s="187">
        <f>BK183+BK191+BK216+BK235+BK240+BK259+BK268+BK281</f>
        <v>0</v>
      </c>
    </row>
    <row r="183" spans="2:65" s="10" customFormat="1" ht="19.899999999999999" customHeight="1">
      <c r="B183" s="174"/>
      <c r="C183" s="175"/>
      <c r="D183" s="188" t="s">
        <v>74</v>
      </c>
      <c r="E183" s="189" t="s">
        <v>2074</v>
      </c>
      <c r="F183" s="189" t="s">
        <v>2075</v>
      </c>
      <c r="G183" s="175"/>
      <c r="H183" s="175"/>
      <c r="I183" s="178"/>
      <c r="J183" s="190">
        <f>BK183</f>
        <v>0</v>
      </c>
      <c r="K183" s="175"/>
      <c r="L183" s="180"/>
      <c r="M183" s="181"/>
      <c r="N183" s="182"/>
      <c r="O183" s="182"/>
      <c r="P183" s="183">
        <f>SUM(P184:P190)</f>
        <v>0</v>
      </c>
      <c r="Q183" s="182"/>
      <c r="R183" s="183">
        <f>SUM(R184:R190)</f>
        <v>3.5001717999999999</v>
      </c>
      <c r="S183" s="182"/>
      <c r="T183" s="184">
        <f>SUM(T184:T190)</f>
        <v>0</v>
      </c>
      <c r="AR183" s="185" t="s">
        <v>164</v>
      </c>
      <c r="AT183" s="186" t="s">
        <v>74</v>
      </c>
      <c r="AU183" s="186" t="s">
        <v>10</v>
      </c>
      <c r="AY183" s="185" t="s">
        <v>162</v>
      </c>
      <c r="BK183" s="187">
        <f>SUM(BK184:BK190)</f>
        <v>0</v>
      </c>
    </row>
    <row r="184" spans="2:65" s="1" customFormat="1" ht="22.5" customHeight="1">
      <c r="B184" s="39"/>
      <c r="C184" s="191" t="s">
        <v>472</v>
      </c>
      <c r="D184" s="191" t="s">
        <v>165</v>
      </c>
      <c r="E184" s="192" t="s">
        <v>2125</v>
      </c>
      <c r="F184" s="193" t="s">
        <v>2126</v>
      </c>
      <c r="G184" s="194" t="s">
        <v>254</v>
      </c>
      <c r="H184" s="195">
        <v>199.32</v>
      </c>
      <c r="I184" s="196"/>
      <c r="J184" s="197">
        <f>ROUND(I184*H184,0)</f>
        <v>0</v>
      </c>
      <c r="K184" s="193" t="s">
        <v>169</v>
      </c>
      <c r="L184" s="59"/>
      <c r="M184" s="198" t="s">
        <v>23</v>
      </c>
      <c r="N184" s="199" t="s">
        <v>46</v>
      </c>
      <c r="O184" s="40"/>
      <c r="P184" s="200">
        <f>O184*H184</f>
        <v>0</v>
      </c>
      <c r="Q184" s="200">
        <v>1.6809999999999999E-2</v>
      </c>
      <c r="R184" s="200">
        <f>Q184*H184</f>
        <v>3.3505691999999998</v>
      </c>
      <c r="S184" s="200">
        <v>0</v>
      </c>
      <c r="T184" s="201">
        <f>S184*H184</f>
        <v>0</v>
      </c>
      <c r="AR184" s="22" t="s">
        <v>164</v>
      </c>
      <c r="AT184" s="22" t="s">
        <v>165</v>
      </c>
      <c r="AU184" s="22" t="s">
        <v>84</v>
      </c>
      <c r="AY184" s="22" t="s">
        <v>162</v>
      </c>
      <c r="BE184" s="202">
        <f>IF(N184="základní",J184,0)</f>
        <v>0</v>
      </c>
      <c r="BF184" s="202">
        <f>IF(N184="snížená",J184,0)</f>
        <v>0</v>
      </c>
      <c r="BG184" s="202">
        <f>IF(N184="zákl. přenesená",J184,0)</f>
        <v>0</v>
      </c>
      <c r="BH184" s="202">
        <f>IF(N184="sníž. přenesená",J184,0)</f>
        <v>0</v>
      </c>
      <c r="BI184" s="202">
        <f>IF(N184="nulová",J184,0)</f>
        <v>0</v>
      </c>
      <c r="BJ184" s="22" t="s">
        <v>10</v>
      </c>
      <c r="BK184" s="202">
        <f>ROUND(I184*H184,0)</f>
        <v>0</v>
      </c>
      <c r="BL184" s="22" t="s">
        <v>164</v>
      </c>
      <c r="BM184" s="22" t="s">
        <v>3111</v>
      </c>
    </row>
    <row r="185" spans="2:65" s="11" customFormat="1" ht="13.5">
      <c r="B185" s="203"/>
      <c r="C185" s="204"/>
      <c r="D185" s="205" t="s">
        <v>171</v>
      </c>
      <c r="E185" s="206" t="s">
        <v>3112</v>
      </c>
      <c r="F185" s="207" t="s">
        <v>3113</v>
      </c>
      <c r="G185" s="204"/>
      <c r="H185" s="208">
        <v>199.32</v>
      </c>
      <c r="I185" s="209"/>
      <c r="J185" s="204"/>
      <c r="K185" s="204"/>
      <c r="L185" s="210"/>
      <c r="M185" s="211"/>
      <c r="N185" s="212"/>
      <c r="O185" s="212"/>
      <c r="P185" s="212"/>
      <c r="Q185" s="212"/>
      <c r="R185" s="212"/>
      <c r="S185" s="212"/>
      <c r="T185" s="213"/>
      <c r="AT185" s="214" t="s">
        <v>171</v>
      </c>
      <c r="AU185" s="214" t="s">
        <v>84</v>
      </c>
      <c r="AV185" s="11" t="s">
        <v>84</v>
      </c>
      <c r="AW185" s="11" t="s">
        <v>37</v>
      </c>
      <c r="AX185" s="11" t="s">
        <v>75</v>
      </c>
      <c r="AY185" s="214" t="s">
        <v>162</v>
      </c>
    </row>
    <row r="186" spans="2:65" s="1" customFormat="1" ht="22.5" customHeight="1">
      <c r="B186" s="39"/>
      <c r="C186" s="191" t="s">
        <v>478</v>
      </c>
      <c r="D186" s="191" t="s">
        <v>165</v>
      </c>
      <c r="E186" s="192" t="s">
        <v>3114</v>
      </c>
      <c r="F186" s="193" t="s">
        <v>3115</v>
      </c>
      <c r="G186" s="194" t="s">
        <v>254</v>
      </c>
      <c r="H186" s="195">
        <v>101.77</v>
      </c>
      <c r="I186" s="196"/>
      <c r="J186" s="197">
        <f>ROUND(I186*H186,0)</f>
        <v>0</v>
      </c>
      <c r="K186" s="193" t="s">
        <v>169</v>
      </c>
      <c r="L186" s="59"/>
      <c r="M186" s="198" t="s">
        <v>23</v>
      </c>
      <c r="N186" s="199" t="s">
        <v>46</v>
      </c>
      <c r="O186" s="40"/>
      <c r="P186" s="200">
        <f>O186*H186</f>
        <v>0</v>
      </c>
      <c r="Q186" s="200">
        <v>0</v>
      </c>
      <c r="R186" s="200">
        <f>Q186*H186</f>
        <v>0</v>
      </c>
      <c r="S186" s="200">
        <v>0</v>
      </c>
      <c r="T186" s="201">
        <f>S186*H186</f>
        <v>0</v>
      </c>
      <c r="AR186" s="22" t="s">
        <v>164</v>
      </c>
      <c r="AT186" s="22" t="s">
        <v>165</v>
      </c>
      <c r="AU186" s="22" t="s">
        <v>84</v>
      </c>
      <c r="AY186" s="22" t="s">
        <v>162</v>
      </c>
      <c r="BE186" s="202">
        <f>IF(N186="základní",J186,0)</f>
        <v>0</v>
      </c>
      <c r="BF186" s="202">
        <f>IF(N186="snížená",J186,0)</f>
        <v>0</v>
      </c>
      <c r="BG186" s="202">
        <f>IF(N186="zákl. přenesená",J186,0)</f>
        <v>0</v>
      </c>
      <c r="BH186" s="202">
        <f>IF(N186="sníž. přenesená",J186,0)</f>
        <v>0</v>
      </c>
      <c r="BI186" s="202">
        <f>IF(N186="nulová",J186,0)</f>
        <v>0</v>
      </c>
      <c r="BJ186" s="22" t="s">
        <v>10</v>
      </c>
      <c r="BK186" s="202">
        <f>ROUND(I186*H186,0)</f>
        <v>0</v>
      </c>
      <c r="BL186" s="22" t="s">
        <v>164</v>
      </c>
      <c r="BM186" s="22" t="s">
        <v>3116</v>
      </c>
    </row>
    <row r="187" spans="2:65" s="11" customFormat="1" ht="13.5">
      <c r="B187" s="203"/>
      <c r="C187" s="204"/>
      <c r="D187" s="205" t="s">
        <v>171</v>
      </c>
      <c r="E187" s="206" t="s">
        <v>308</v>
      </c>
      <c r="F187" s="207" t="s">
        <v>3117</v>
      </c>
      <c r="G187" s="204"/>
      <c r="H187" s="208">
        <v>101.77</v>
      </c>
      <c r="I187" s="209"/>
      <c r="J187" s="204"/>
      <c r="K187" s="204"/>
      <c r="L187" s="210"/>
      <c r="M187" s="211"/>
      <c r="N187" s="212"/>
      <c r="O187" s="212"/>
      <c r="P187" s="212"/>
      <c r="Q187" s="212"/>
      <c r="R187" s="212"/>
      <c r="S187" s="212"/>
      <c r="T187" s="213"/>
      <c r="AT187" s="214" t="s">
        <v>171</v>
      </c>
      <c r="AU187" s="214" t="s">
        <v>84</v>
      </c>
      <c r="AV187" s="11" t="s">
        <v>84</v>
      </c>
      <c r="AW187" s="11" t="s">
        <v>37</v>
      </c>
      <c r="AX187" s="11" t="s">
        <v>75</v>
      </c>
      <c r="AY187" s="214" t="s">
        <v>162</v>
      </c>
    </row>
    <row r="188" spans="2:65" s="1" customFormat="1" ht="22.5" customHeight="1">
      <c r="B188" s="39"/>
      <c r="C188" s="219" t="s">
        <v>484</v>
      </c>
      <c r="D188" s="219" t="s">
        <v>273</v>
      </c>
      <c r="E188" s="220" t="s">
        <v>3118</v>
      </c>
      <c r="F188" s="221" t="s">
        <v>3119</v>
      </c>
      <c r="G188" s="222" t="s">
        <v>254</v>
      </c>
      <c r="H188" s="223">
        <v>106.85899999999999</v>
      </c>
      <c r="I188" s="224"/>
      <c r="J188" s="225">
        <f>ROUND(I188*H188,0)</f>
        <v>0</v>
      </c>
      <c r="K188" s="221" t="s">
        <v>169</v>
      </c>
      <c r="L188" s="226"/>
      <c r="M188" s="227" t="s">
        <v>23</v>
      </c>
      <c r="N188" s="228" t="s">
        <v>46</v>
      </c>
      <c r="O188" s="40"/>
      <c r="P188" s="200">
        <f>O188*H188</f>
        <v>0</v>
      </c>
      <c r="Q188" s="200">
        <v>1.4E-3</v>
      </c>
      <c r="R188" s="200">
        <f>Q188*H188</f>
        <v>0.1496026</v>
      </c>
      <c r="S188" s="200">
        <v>0</v>
      </c>
      <c r="T188" s="201">
        <f>S188*H188</f>
        <v>0</v>
      </c>
      <c r="AR188" s="22" t="s">
        <v>229</v>
      </c>
      <c r="AT188" s="22" t="s">
        <v>273</v>
      </c>
      <c r="AU188" s="22" t="s">
        <v>84</v>
      </c>
      <c r="AY188" s="22" t="s">
        <v>162</v>
      </c>
      <c r="BE188" s="202">
        <f>IF(N188="základní",J188,0)</f>
        <v>0</v>
      </c>
      <c r="BF188" s="202">
        <f>IF(N188="snížená",J188,0)</f>
        <v>0</v>
      </c>
      <c r="BG188" s="202">
        <f>IF(N188="zákl. přenesená",J188,0)</f>
        <v>0</v>
      </c>
      <c r="BH188" s="202">
        <f>IF(N188="sníž. přenesená",J188,0)</f>
        <v>0</v>
      </c>
      <c r="BI188" s="202">
        <f>IF(N188="nulová",J188,0)</f>
        <v>0</v>
      </c>
      <c r="BJ188" s="22" t="s">
        <v>10</v>
      </c>
      <c r="BK188" s="202">
        <f>ROUND(I188*H188,0)</f>
        <v>0</v>
      </c>
      <c r="BL188" s="22" t="s">
        <v>164</v>
      </c>
      <c r="BM188" s="22" t="s">
        <v>3120</v>
      </c>
    </row>
    <row r="189" spans="2:65" s="11" customFormat="1" ht="13.5">
      <c r="B189" s="203"/>
      <c r="C189" s="204"/>
      <c r="D189" s="205" t="s">
        <v>171</v>
      </c>
      <c r="E189" s="206" t="s">
        <v>3121</v>
      </c>
      <c r="F189" s="207" t="s">
        <v>3122</v>
      </c>
      <c r="G189" s="204"/>
      <c r="H189" s="208">
        <v>106.85899999999999</v>
      </c>
      <c r="I189" s="209"/>
      <c r="J189" s="204"/>
      <c r="K189" s="204"/>
      <c r="L189" s="210"/>
      <c r="M189" s="211"/>
      <c r="N189" s="212"/>
      <c r="O189" s="212"/>
      <c r="P189" s="212"/>
      <c r="Q189" s="212"/>
      <c r="R189" s="212"/>
      <c r="S189" s="212"/>
      <c r="T189" s="213"/>
      <c r="AT189" s="214" t="s">
        <v>171</v>
      </c>
      <c r="AU189" s="214" t="s">
        <v>84</v>
      </c>
      <c r="AV189" s="11" t="s">
        <v>84</v>
      </c>
      <c r="AW189" s="11" t="s">
        <v>37</v>
      </c>
      <c r="AX189" s="11" t="s">
        <v>75</v>
      </c>
      <c r="AY189" s="214" t="s">
        <v>162</v>
      </c>
    </row>
    <row r="190" spans="2:65" s="1" customFormat="1" ht="22.5" customHeight="1">
      <c r="B190" s="39"/>
      <c r="C190" s="191" t="s">
        <v>495</v>
      </c>
      <c r="D190" s="191" t="s">
        <v>165</v>
      </c>
      <c r="E190" s="192" t="s">
        <v>2142</v>
      </c>
      <c r="F190" s="193" t="s">
        <v>2143</v>
      </c>
      <c r="G190" s="194" t="s">
        <v>241</v>
      </c>
      <c r="H190" s="195">
        <v>3.5</v>
      </c>
      <c r="I190" s="196"/>
      <c r="J190" s="197">
        <f>ROUND(I190*H190,0)</f>
        <v>0</v>
      </c>
      <c r="K190" s="193" t="s">
        <v>169</v>
      </c>
      <c r="L190" s="59"/>
      <c r="M190" s="198" t="s">
        <v>23</v>
      </c>
      <c r="N190" s="199" t="s">
        <v>46</v>
      </c>
      <c r="O190" s="40"/>
      <c r="P190" s="200">
        <f>O190*H190</f>
        <v>0</v>
      </c>
      <c r="Q190" s="200">
        <v>0</v>
      </c>
      <c r="R190" s="200">
        <f>Q190*H190</f>
        <v>0</v>
      </c>
      <c r="S190" s="200">
        <v>0</v>
      </c>
      <c r="T190" s="201">
        <f>S190*H190</f>
        <v>0</v>
      </c>
      <c r="AR190" s="22" t="s">
        <v>164</v>
      </c>
      <c r="AT190" s="22" t="s">
        <v>165</v>
      </c>
      <c r="AU190" s="22" t="s">
        <v>84</v>
      </c>
      <c r="AY190" s="22" t="s">
        <v>162</v>
      </c>
      <c r="BE190" s="202">
        <f>IF(N190="základní",J190,0)</f>
        <v>0</v>
      </c>
      <c r="BF190" s="202">
        <f>IF(N190="snížená",J190,0)</f>
        <v>0</v>
      </c>
      <c r="BG190" s="202">
        <f>IF(N190="zákl. přenesená",J190,0)</f>
        <v>0</v>
      </c>
      <c r="BH190" s="202">
        <f>IF(N190="sníž. přenesená",J190,0)</f>
        <v>0</v>
      </c>
      <c r="BI190" s="202">
        <f>IF(N190="nulová",J190,0)</f>
        <v>0</v>
      </c>
      <c r="BJ190" s="22" t="s">
        <v>10</v>
      </c>
      <c r="BK190" s="202">
        <f>ROUND(I190*H190,0)</f>
        <v>0</v>
      </c>
      <c r="BL190" s="22" t="s">
        <v>164</v>
      </c>
      <c r="BM190" s="22" t="s">
        <v>3123</v>
      </c>
    </row>
    <row r="191" spans="2:65" s="10" customFormat="1" ht="29.85" customHeight="1">
      <c r="B191" s="174"/>
      <c r="C191" s="175"/>
      <c r="D191" s="188" t="s">
        <v>74</v>
      </c>
      <c r="E191" s="189" t="s">
        <v>2243</v>
      </c>
      <c r="F191" s="189" t="s">
        <v>2244</v>
      </c>
      <c r="G191" s="175"/>
      <c r="H191" s="175"/>
      <c r="I191" s="178"/>
      <c r="J191" s="190">
        <f>BK191</f>
        <v>0</v>
      </c>
      <c r="K191" s="175"/>
      <c r="L191" s="180"/>
      <c r="M191" s="181"/>
      <c r="N191" s="182"/>
      <c r="O191" s="182"/>
      <c r="P191" s="183">
        <f>SUM(P192:P215)</f>
        <v>0</v>
      </c>
      <c r="Q191" s="182"/>
      <c r="R191" s="183">
        <f>SUM(R192:R215)</f>
        <v>0.59962000000000004</v>
      </c>
      <c r="S191" s="182"/>
      <c r="T191" s="184">
        <f>SUM(T192:T215)</f>
        <v>0</v>
      </c>
      <c r="AR191" s="185" t="s">
        <v>164</v>
      </c>
      <c r="AT191" s="186" t="s">
        <v>74</v>
      </c>
      <c r="AU191" s="186" t="s">
        <v>10</v>
      </c>
      <c r="AY191" s="185" t="s">
        <v>162</v>
      </c>
      <c r="BK191" s="187">
        <f>SUM(BK192:BK215)</f>
        <v>0</v>
      </c>
    </row>
    <row r="192" spans="2:65" s="1" customFormat="1" ht="22.5" customHeight="1">
      <c r="B192" s="39"/>
      <c r="C192" s="191" t="s">
        <v>501</v>
      </c>
      <c r="D192" s="191" t="s">
        <v>165</v>
      </c>
      <c r="E192" s="192" t="s">
        <v>2246</v>
      </c>
      <c r="F192" s="193" t="s">
        <v>2247</v>
      </c>
      <c r="G192" s="194" t="s">
        <v>596</v>
      </c>
      <c r="H192" s="195">
        <v>6</v>
      </c>
      <c r="I192" s="196"/>
      <c r="J192" s="197">
        <f>ROUND(I192*H192,0)</f>
        <v>0</v>
      </c>
      <c r="K192" s="193" t="s">
        <v>169</v>
      </c>
      <c r="L192" s="59"/>
      <c r="M192" s="198" t="s">
        <v>23</v>
      </c>
      <c r="N192" s="199" t="s">
        <v>46</v>
      </c>
      <c r="O192" s="40"/>
      <c r="P192" s="200">
        <f>O192*H192</f>
        <v>0</v>
      </c>
      <c r="Q192" s="200">
        <v>0</v>
      </c>
      <c r="R192" s="200">
        <f>Q192*H192</f>
        <v>0</v>
      </c>
      <c r="S192" s="200">
        <v>0</v>
      </c>
      <c r="T192" s="201">
        <f>S192*H192</f>
        <v>0</v>
      </c>
      <c r="AR192" s="22" t="s">
        <v>164</v>
      </c>
      <c r="AT192" s="22" t="s">
        <v>165</v>
      </c>
      <c r="AU192" s="22" t="s">
        <v>84</v>
      </c>
      <c r="AY192" s="22" t="s">
        <v>162</v>
      </c>
      <c r="BE192" s="202">
        <f>IF(N192="základní",J192,0)</f>
        <v>0</v>
      </c>
      <c r="BF192" s="202">
        <f>IF(N192="snížená",J192,0)</f>
        <v>0</v>
      </c>
      <c r="BG192" s="202">
        <f>IF(N192="zákl. přenesená",J192,0)</f>
        <v>0</v>
      </c>
      <c r="BH192" s="202">
        <f>IF(N192="sníž. přenesená",J192,0)</f>
        <v>0</v>
      </c>
      <c r="BI192" s="202">
        <f>IF(N192="nulová",J192,0)</f>
        <v>0</v>
      </c>
      <c r="BJ192" s="22" t="s">
        <v>10</v>
      </c>
      <c r="BK192" s="202">
        <f>ROUND(I192*H192,0)</f>
        <v>0</v>
      </c>
      <c r="BL192" s="22" t="s">
        <v>164</v>
      </c>
      <c r="BM192" s="22" t="s">
        <v>3124</v>
      </c>
    </row>
    <row r="193" spans="2:65" s="11" customFormat="1" ht="13.5">
      <c r="B193" s="203"/>
      <c r="C193" s="204"/>
      <c r="D193" s="205" t="s">
        <v>171</v>
      </c>
      <c r="E193" s="206" t="s">
        <v>3125</v>
      </c>
      <c r="F193" s="207" t="s">
        <v>3126</v>
      </c>
      <c r="G193" s="204"/>
      <c r="H193" s="208">
        <v>6</v>
      </c>
      <c r="I193" s="209"/>
      <c r="J193" s="204"/>
      <c r="K193" s="204"/>
      <c r="L193" s="210"/>
      <c r="M193" s="211"/>
      <c r="N193" s="212"/>
      <c r="O193" s="212"/>
      <c r="P193" s="212"/>
      <c r="Q193" s="212"/>
      <c r="R193" s="212"/>
      <c r="S193" s="212"/>
      <c r="T193" s="213"/>
      <c r="AT193" s="214" t="s">
        <v>171</v>
      </c>
      <c r="AU193" s="214" t="s">
        <v>84</v>
      </c>
      <c r="AV193" s="11" t="s">
        <v>84</v>
      </c>
      <c r="AW193" s="11" t="s">
        <v>37</v>
      </c>
      <c r="AX193" s="11" t="s">
        <v>75</v>
      </c>
      <c r="AY193" s="214" t="s">
        <v>162</v>
      </c>
    </row>
    <row r="194" spans="2:65" s="1" customFormat="1" ht="22.5" customHeight="1">
      <c r="B194" s="39"/>
      <c r="C194" s="191" t="s">
        <v>507</v>
      </c>
      <c r="D194" s="191" t="s">
        <v>165</v>
      </c>
      <c r="E194" s="192" t="s">
        <v>2252</v>
      </c>
      <c r="F194" s="193" t="s">
        <v>2253</v>
      </c>
      <c r="G194" s="194" t="s">
        <v>273</v>
      </c>
      <c r="H194" s="195">
        <v>6</v>
      </c>
      <c r="I194" s="196"/>
      <c r="J194" s="197">
        <f t="shared" ref="J194:J215" si="0">ROUND(I194*H194,0)</f>
        <v>0</v>
      </c>
      <c r="K194" s="193" t="s">
        <v>23</v>
      </c>
      <c r="L194" s="59"/>
      <c r="M194" s="198" t="s">
        <v>23</v>
      </c>
      <c r="N194" s="199" t="s">
        <v>46</v>
      </c>
      <c r="O194" s="40"/>
      <c r="P194" s="200">
        <f t="shared" ref="P194:P215" si="1">O194*H194</f>
        <v>0</v>
      </c>
      <c r="Q194" s="200">
        <v>0</v>
      </c>
      <c r="R194" s="200">
        <f t="shared" ref="R194:R215" si="2">Q194*H194</f>
        <v>0</v>
      </c>
      <c r="S194" s="200">
        <v>0</v>
      </c>
      <c r="T194" s="201">
        <f t="shared" ref="T194:T215" si="3">S194*H194</f>
        <v>0</v>
      </c>
      <c r="AR194" s="22" t="s">
        <v>164</v>
      </c>
      <c r="AT194" s="22" t="s">
        <v>165</v>
      </c>
      <c r="AU194" s="22" t="s">
        <v>84</v>
      </c>
      <c r="AY194" s="22" t="s">
        <v>162</v>
      </c>
      <c r="BE194" s="202">
        <f t="shared" ref="BE194:BE215" si="4">IF(N194="základní",J194,0)</f>
        <v>0</v>
      </c>
      <c r="BF194" s="202">
        <f t="shared" ref="BF194:BF215" si="5">IF(N194="snížená",J194,0)</f>
        <v>0</v>
      </c>
      <c r="BG194" s="202">
        <f t="shared" ref="BG194:BG215" si="6">IF(N194="zákl. přenesená",J194,0)</f>
        <v>0</v>
      </c>
      <c r="BH194" s="202">
        <f t="shared" ref="BH194:BH215" si="7">IF(N194="sníž. přenesená",J194,0)</f>
        <v>0</v>
      </c>
      <c r="BI194" s="202">
        <f t="shared" ref="BI194:BI215" si="8">IF(N194="nulová",J194,0)</f>
        <v>0</v>
      </c>
      <c r="BJ194" s="22" t="s">
        <v>10</v>
      </c>
      <c r="BK194" s="202">
        <f t="shared" ref="BK194:BK215" si="9">ROUND(I194*H194,0)</f>
        <v>0</v>
      </c>
      <c r="BL194" s="22" t="s">
        <v>164</v>
      </c>
      <c r="BM194" s="22" t="s">
        <v>3127</v>
      </c>
    </row>
    <row r="195" spans="2:65" s="1" customFormat="1" ht="22.5" customHeight="1">
      <c r="B195" s="39"/>
      <c r="C195" s="191" t="s">
        <v>513</v>
      </c>
      <c r="D195" s="191" t="s">
        <v>165</v>
      </c>
      <c r="E195" s="192" t="s">
        <v>2268</v>
      </c>
      <c r="F195" s="193" t="s">
        <v>2269</v>
      </c>
      <c r="G195" s="194" t="s">
        <v>412</v>
      </c>
      <c r="H195" s="195">
        <v>8</v>
      </c>
      <c r="I195" s="196"/>
      <c r="J195" s="197">
        <f t="shared" si="0"/>
        <v>0</v>
      </c>
      <c r="K195" s="193" t="s">
        <v>169</v>
      </c>
      <c r="L195" s="59"/>
      <c r="M195" s="198" t="s">
        <v>23</v>
      </c>
      <c r="N195" s="199" t="s">
        <v>46</v>
      </c>
      <c r="O195" s="40"/>
      <c r="P195" s="200">
        <f t="shared" si="1"/>
        <v>0</v>
      </c>
      <c r="Q195" s="200">
        <v>0</v>
      </c>
      <c r="R195" s="200">
        <f t="shared" si="2"/>
        <v>0</v>
      </c>
      <c r="S195" s="200">
        <v>0</v>
      </c>
      <c r="T195" s="201">
        <f t="shared" si="3"/>
        <v>0</v>
      </c>
      <c r="AR195" s="22" t="s">
        <v>164</v>
      </c>
      <c r="AT195" s="22" t="s">
        <v>165</v>
      </c>
      <c r="AU195" s="22" t="s">
        <v>84</v>
      </c>
      <c r="AY195" s="22" t="s">
        <v>162</v>
      </c>
      <c r="BE195" s="202">
        <f t="shared" si="4"/>
        <v>0</v>
      </c>
      <c r="BF195" s="202">
        <f t="shared" si="5"/>
        <v>0</v>
      </c>
      <c r="BG195" s="202">
        <f t="shared" si="6"/>
        <v>0</v>
      </c>
      <c r="BH195" s="202">
        <f t="shared" si="7"/>
        <v>0</v>
      </c>
      <c r="BI195" s="202">
        <f t="shared" si="8"/>
        <v>0</v>
      </c>
      <c r="BJ195" s="22" t="s">
        <v>10</v>
      </c>
      <c r="BK195" s="202">
        <f t="shared" si="9"/>
        <v>0</v>
      </c>
      <c r="BL195" s="22" t="s">
        <v>164</v>
      </c>
      <c r="BM195" s="22" t="s">
        <v>3128</v>
      </c>
    </row>
    <row r="196" spans="2:65" s="1" customFormat="1" ht="22.5" customHeight="1">
      <c r="B196" s="39"/>
      <c r="C196" s="191" t="s">
        <v>518</v>
      </c>
      <c r="D196" s="191" t="s">
        <v>165</v>
      </c>
      <c r="E196" s="192" t="s">
        <v>2288</v>
      </c>
      <c r="F196" s="193" t="s">
        <v>2289</v>
      </c>
      <c r="G196" s="194" t="s">
        <v>412</v>
      </c>
      <c r="H196" s="195">
        <v>4</v>
      </c>
      <c r="I196" s="196"/>
      <c r="J196" s="197">
        <f t="shared" si="0"/>
        <v>0</v>
      </c>
      <c r="K196" s="193" t="s">
        <v>169</v>
      </c>
      <c r="L196" s="59"/>
      <c r="M196" s="198" t="s">
        <v>23</v>
      </c>
      <c r="N196" s="199" t="s">
        <v>46</v>
      </c>
      <c r="O196" s="40"/>
      <c r="P196" s="200">
        <f t="shared" si="1"/>
        <v>0</v>
      </c>
      <c r="Q196" s="200">
        <v>0</v>
      </c>
      <c r="R196" s="200">
        <f t="shared" si="2"/>
        <v>0</v>
      </c>
      <c r="S196" s="200">
        <v>0</v>
      </c>
      <c r="T196" s="201">
        <f t="shared" si="3"/>
        <v>0</v>
      </c>
      <c r="AR196" s="22" t="s">
        <v>164</v>
      </c>
      <c r="AT196" s="22" t="s">
        <v>165</v>
      </c>
      <c r="AU196" s="22" t="s">
        <v>84</v>
      </c>
      <c r="AY196" s="22" t="s">
        <v>162</v>
      </c>
      <c r="BE196" s="202">
        <f t="shared" si="4"/>
        <v>0</v>
      </c>
      <c r="BF196" s="202">
        <f t="shared" si="5"/>
        <v>0</v>
      </c>
      <c r="BG196" s="202">
        <f t="shared" si="6"/>
        <v>0</v>
      </c>
      <c r="BH196" s="202">
        <f t="shared" si="7"/>
        <v>0</v>
      </c>
      <c r="BI196" s="202">
        <f t="shared" si="8"/>
        <v>0</v>
      </c>
      <c r="BJ196" s="22" t="s">
        <v>10</v>
      </c>
      <c r="BK196" s="202">
        <f t="shared" si="9"/>
        <v>0</v>
      </c>
      <c r="BL196" s="22" t="s">
        <v>164</v>
      </c>
      <c r="BM196" s="22" t="s">
        <v>3129</v>
      </c>
    </row>
    <row r="197" spans="2:65" s="1" customFormat="1" ht="22.5" customHeight="1">
      <c r="B197" s="39"/>
      <c r="C197" s="219" t="s">
        <v>524</v>
      </c>
      <c r="D197" s="219" t="s">
        <v>273</v>
      </c>
      <c r="E197" s="220" t="s">
        <v>2276</v>
      </c>
      <c r="F197" s="221" t="s">
        <v>2277</v>
      </c>
      <c r="G197" s="222" t="s">
        <v>412</v>
      </c>
      <c r="H197" s="223">
        <v>2</v>
      </c>
      <c r="I197" s="224"/>
      <c r="J197" s="225">
        <f t="shared" si="0"/>
        <v>0</v>
      </c>
      <c r="K197" s="221" t="s">
        <v>169</v>
      </c>
      <c r="L197" s="226"/>
      <c r="M197" s="227" t="s">
        <v>23</v>
      </c>
      <c r="N197" s="228" t="s">
        <v>46</v>
      </c>
      <c r="O197" s="40"/>
      <c r="P197" s="200">
        <f t="shared" si="1"/>
        <v>0</v>
      </c>
      <c r="Q197" s="200">
        <v>1.4999999999999999E-2</v>
      </c>
      <c r="R197" s="200">
        <f t="shared" si="2"/>
        <v>0.03</v>
      </c>
      <c r="S197" s="200">
        <v>0</v>
      </c>
      <c r="T197" s="201">
        <f t="shared" si="3"/>
        <v>0</v>
      </c>
      <c r="AR197" s="22" t="s">
        <v>229</v>
      </c>
      <c r="AT197" s="22" t="s">
        <v>273</v>
      </c>
      <c r="AU197" s="22" t="s">
        <v>84</v>
      </c>
      <c r="AY197" s="22" t="s">
        <v>162</v>
      </c>
      <c r="BE197" s="202">
        <f t="shared" si="4"/>
        <v>0</v>
      </c>
      <c r="BF197" s="202">
        <f t="shared" si="5"/>
        <v>0</v>
      </c>
      <c r="BG197" s="202">
        <f t="shared" si="6"/>
        <v>0</v>
      </c>
      <c r="BH197" s="202">
        <f t="shared" si="7"/>
        <v>0</v>
      </c>
      <c r="BI197" s="202">
        <f t="shared" si="8"/>
        <v>0</v>
      </c>
      <c r="BJ197" s="22" t="s">
        <v>10</v>
      </c>
      <c r="BK197" s="202">
        <f t="shared" si="9"/>
        <v>0</v>
      </c>
      <c r="BL197" s="22" t="s">
        <v>164</v>
      </c>
      <c r="BM197" s="22" t="s">
        <v>3130</v>
      </c>
    </row>
    <row r="198" spans="2:65" s="1" customFormat="1" ht="22.5" customHeight="1">
      <c r="B198" s="39"/>
      <c r="C198" s="219" t="s">
        <v>530</v>
      </c>
      <c r="D198" s="219" t="s">
        <v>273</v>
      </c>
      <c r="E198" s="220" t="s">
        <v>2284</v>
      </c>
      <c r="F198" s="221" t="s">
        <v>2285</v>
      </c>
      <c r="G198" s="222" t="s">
        <v>412</v>
      </c>
      <c r="H198" s="223">
        <v>6</v>
      </c>
      <c r="I198" s="224"/>
      <c r="J198" s="225">
        <f t="shared" si="0"/>
        <v>0</v>
      </c>
      <c r="K198" s="221" t="s">
        <v>169</v>
      </c>
      <c r="L198" s="226"/>
      <c r="M198" s="227" t="s">
        <v>23</v>
      </c>
      <c r="N198" s="228" t="s">
        <v>46</v>
      </c>
      <c r="O198" s="40"/>
      <c r="P198" s="200">
        <f t="shared" si="1"/>
        <v>0</v>
      </c>
      <c r="Q198" s="200">
        <v>1.8499999999999999E-2</v>
      </c>
      <c r="R198" s="200">
        <f t="shared" si="2"/>
        <v>0.11099999999999999</v>
      </c>
      <c r="S198" s="200">
        <v>0</v>
      </c>
      <c r="T198" s="201">
        <f t="shared" si="3"/>
        <v>0</v>
      </c>
      <c r="AR198" s="22" t="s">
        <v>229</v>
      </c>
      <c r="AT198" s="22" t="s">
        <v>273</v>
      </c>
      <c r="AU198" s="22" t="s">
        <v>84</v>
      </c>
      <c r="AY198" s="22" t="s">
        <v>162</v>
      </c>
      <c r="BE198" s="202">
        <f t="shared" si="4"/>
        <v>0</v>
      </c>
      <c r="BF198" s="202">
        <f t="shared" si="5"/>
        <v>0</v>
      </c>
      <c r="BG198" s="202">
        <f t="shared" si="6"/>
        <v>0</v>
      </c>
      <c r="BH198" s="202">
        <f t="shared" si="7"/>
        <v>0</v>
      </c>
      <c r="BI198" s="202">
        <f t="shared" si="8"/>
        <v>0</v>
      </c>
      <c r="BJ198" s="22" t="s">
        <v>10</v>
      </c>
      <c r="BK198" s="202">
        <f t="shared" si="9"/>
        <v>0</v>
      </c>
      <c r="BL198" s="22" t="s">
        <v>164</v>
      </c>
      <c r="BM198" s="22" t="s">
        <v>3131</v>
      </c>
    </row>
    <row r="199" spans="2:65" s="1" customFormat="1" ht="22.5" customHeight="1">
      <c r="B199" s="39"/>
      <c r="C199" s="219" t="s">
        <v>539</v>
      </c>
      <c r="D199" s="219" t="s">
        <v>273</v>
      </c>
      <c r="E199" s="220" t="s">
        <v>2295</v>
      </c>
      <c r="F199" s="221" t="s">
        <v>2296</v>
      </c>
      <c r="G199" s="222" t="s">
        <v>412</v>
      </c>
      <c r="H199" s="223">
        <v>4</v>
      </c>
      <c r="I199" s="224"/>
      <c r="J199" s="225">
        <f t="shared" si="0"/>
        <v>0</v>
      </c>
      <c r="K199" s="221" t="s">
        <v>169</v>
      </c>
      <c r="L199" s="226"/>
      <c r="M199" s="227" t="s">
        <v>23</v>
      </c>
      <c r="N199" s="228" t="s">
        <v>46</v>
      </c>
      <c r="O199" s="40"/>
      <c r="P199" s="200">
        <f t="shared" si="1"/>
        <v>0</v>
      </c>
      <c r="Q199" s="200">
        <v>2.1499999999999998E-2</v>
      </c>
      <c r="R199" s="200">
        <f t="shared" si="2"/>
        <v>8.5999999999999993E-2</v>
      </c>
      <c r="S199" s="200">
        <v>0</v>
      </c>
      <c r="T199" s="201">
        <f t="shared" si="3"/>
        <v>0</v>
      </c>
      <c r="AR199" s="22" t="s">
        <v>229</v>
      </c>
      <c r="AT199" s="22" t="s">
        <v>273</v>
      </c>
      <c r="AU199" s="22" t="s">
        <v>84</v>
      </c>
      <c r="AY199" s="22" t="s">
        <v>162</v>
      </c>
      <c r="BE199" s="202">
        <f t="shared" si="4"/>
        <v>0</v>
      </c>
      <c r="BF199" s="202">
        <f t="shared" si="5"/>
        <v>0</v>
      </c>
      <c r="BG199" s="202">
        <f t="shared" si="6"/>
        <v>0</v>
      </c>
      <c r="BH199" s="202">
        <f t="shared" si="7"/>
        <v>0</v>
      </c>
      <c r="BI199" s="202">
        <f t="shared" si="8"/>
        <v>0</v>
      </c>
      <c r="BJ199" s="22" t="s">
        <v>10</v>
      </c>
      <c r="BK199" s="202">
        <f t="shared" si="9"/>
        <v>0</v>
      </c>
      <c r="BL199" s="22" t="s">
        <v>164</v>
      </c>
      <c r="BM199" s="22" t="s">
        <v>3132</v>
      </c>
    </row>
    <row r="200" spans="2:65" s="1" customFormat="1" ht="31.5" customHeight="1">
      <c r="B200" s="39"/>
      <c r="C200" s="191" t="s">
        <v>548</v>
      </c>
      <c r="D200" s="191" t="s">
        <v>165</v>
      </c>
      <c r="E200" s="192" t="s">
        <v>2299</v>
      </c>
      <c r="F200" s="193" t="s">
        <v>2300</v>
      </c>
      <c r="G200" s="194" t="s">
        <v>412</v>
      </c>
      <c r="H200" s="195">
        <v>3</v>
      </c>
      <c r="I200" s="196"/>
      <c r="J200" s="197">
        <f t="shared" si="0"/>
        <v>0</v>
      </c>
      <c r="K200" s="193" t="s">
        <v>169</v>
      </c>
      <c r="L200" s="59"/>
      <c r="M200" s="198" t="s">
        <v>23</v>
      </c>
      <c r="N200" s="199" t="s">
        <v>46</v>
      </c>
      <c r="O200" s="40"/>
      <c r="P200" s="200">
        <f t="shared" si="1"/>
        <v>0</v>
      </c>
      <c r="Q200" s="200">
        <v>0</v>
      </c>
      <c r="R200" s="200">
        <f t="shared" si="2"/>
        <v>0</v>
      </c>
      <c r="S200" s="200">
        <v>0</v>
      </c>
      <c r="T200" s="201">
        <f t="shared" si="3"/>
        <v>0</v>
      </c>
      <c r="AR200" s="22" t="s">
        <v>164</v>
      </c>
      <c r="AT200" s="22" t="s">
        <v>165</v>
      </c>
      <c r="AU200" s="22" t="s">
        <v>84</v>
      </c>
      <c r="AY200" s="22" t="s">
        <v>162</v>
      </c>
      <c r="BE200" s="202">
        <f t="shared" si="4"/>
        <v>0</v>
      </c>
      <c r="BF200" s="202">
        <f t="shared" si="5"/>
        <v>0</v>
      </c>
      <c r="BG200" s="202">
        <f t="shared" si="6"/>
        <v>0</v>
      </c>
      <c r="BH200" s="202">
        <f t="shared" si="7"/>
        <v>0</v>
      </c>
      <c r="BI200" s="202">
        <f t="shared" si="8"/>
        <v>0</v>
      </c>
      <c r="BJ200" s="22" t="s">
        <v>10</v>
      </c>
      <c r="BK200" s="202">
        <f t="shared" si="9"/>
        <v>0</v>
      </c>
      <c r="BL200" s="22" t="s">
        <v>164</v>
      </c>
      <c r="BM200" s="22" t="s">
        <v>3133</v>
      </c>
    </row>
    <row r="201" spans="2:65" s="1" customFormat="1" ht="22.5" customHeight="1">
      <c r="B201" s="39"/>
      <c r="C201" s="219" t="s">
        <v>552</v>
      </c>
      <c r="D201" s="219" t="s">
        <v>273</v>
      </c>
      <c r="E201" s="220" t="s">
        <v>3134</v>
      </c>
      <c r="F201" s="221" t="s">
        <v>3135</v>
      </c>
      <c r="G201" s="222" t="s">
        <v>412</v>
      </c>
      <c r="H201" s="223">
        <v>3</v>
      </c>
      <c r="I201" s="224"/>
      <c r="J201" s="225">
        <f t="shared" si="0"/>
        <v>0</v>
      </c>
      <c r="K201" s="221" t="s">
        <v>169</v>
      </c>
      <c r="L201" s="226"/>
      <c r="M201" s="227" t="s">
        <v>23</v>
      </c>
      <c r="N201" s="228" t="s">
        <v>46</v>
      </c>
      <c r="O201" s="40"/>
      <c r="P201" s="200">
        <f t="shared" si="1"/>
        <v>0</v>
      </c>
      <c r="Q201" s="200">
        <v>2.5000000000000001E-2</v>
      </c>
      <c r="R201" s="200">
        <f t="shared" si="2"/>
        <v>7.5000000000000011E-2</v>
      </c>
      <c r="S201" s="200">
        <v>0</v>
      </c>
      <c r="T201" s="201">
        <f t="shared" si="3"/>
        <v>0</v>
      </c>
      <c r="AR201" s="22" t="s">
        <v>229</v>
      </c>
      <c r="AT201" s="22" t="s">
        <v>273</v>
      </c>
      <c r="AU201" s="22" t="s">
        <v>84</v>
      </c>
      <c r="AY201" s="22" t="s">
        <v>162</v>
      </c>
      <c r="BE201" s="202">
        <f t="shared" si="4"/>
        <v>0</v>
      </c>
      <c r="BF201" s="202">
        <f t="shared" si="5"/>
        <v>0</v>
      </c>
      <c r="BG201" s="202">
        <f t="shared" si="6"/>
        <v>0</v>
      </c>
      <c r="BH201" s="202">
        <f t="shared" si="7"/>
        <v>0</v>
      </c>
      <c r="BI201" s="202">
        <f t="shared" si="8"/>
        <v>0</v>
      </c>
      <c r="BJ201" s="22" t="s">
        <v>10</v>
      </c>
      <c r="BK201" s="202">
        <f t="shared" si="9"/>
        <v>0</v>
      </c>
      <c r="BL201" s="22" t="s">
        <v>164</v>
      </c>
      <c r="BM201" s="22" t="s">
        <v>3136</v>
      </c>
    </row>
    <row r="202" spans="2:65" s="1" customFormat="1" ht="22.5" customHeight="1">
      <c r="B202" s="39"/>
      <c r="C202" s="191" t="s">
        <v>558</v>
      </c>
      <c r="D202" s="191" t="s">
        <v>165</v>
      </c>
      <c r="E202" s="192" t="s">
        <v>2318</v>
      </c>
      <c r="F202" s="193" t="s">
        <v>2319</v>
      </c>
      <c r="G202" s="194" t="s">
        <v>412</v>
      </c>
      <c r="H202" s="195">
        <v>12</v>
      </c>
      <c r="I202" s="196"/>
      <c r="J202" s="197">
        <f t="shared" si="0"/>
        <v>0</v>
      </c>
      <c r="K202" s="193" t="s">
        <v>169</v>
      </c>
      <c r="L202" s="59"/>
      <c r="M202" s="198" t="s">
        <v>23</v>
      </c>
      <c r="N202" s="199" t="s">
        <v>46</v>
      </c>
      <c r="O202" s="40"/>
      <c r="P202" s="200">
        <f t="shared" si="1"/>
        <v>0</v>
      </c>
      <c r="Q202" s="200">
        <v>4.4999999999999999E-4</v>
      </c>
      <c r="R202" s="200">
        <f t="shared" si="2"/>
        <v>5.4000000000000003E-3</v>
      </c>
      <c r="S202" s="200">
        <v>0</v>
      </c>
      <c r="T202" s="201">
        <f t="shared" si="3"/>
        <v>0</v>
      </c>
      <c r="AR202" s="22" t="s">
        <v>164</v>
      </c>
      <c r="AT202" s="22" t="s">
        <v>165</v>
      </c>
      <c r="AU202" s="22" t="s">
        <v>84</v>
      </c>
      <c r="AY202" s="22" t="s">
        <v>162</v>
      </c>
      <c r="BE202" s="202">
        <f t="shared" si="4"/>
        <v>0</v>
      </c>
      <c r="BF202" s="202">
        <f t="shared" si="5"/>
        <v>0</v>
      </c>
      <c r="BG202" s="202">
        <f t="shared" si="6"/>
        <v>0</v>
      </c>
      <c r="BH202" s="202">
        <f t="shared" si="7"/>
        <v>0</v>
      </c>
      <c r="BI202" s="202">
        <f t="shared" si="8"/>
        <v>0</v>
      </c>
      <c r="BJ202" s="22" t="s">
        <v>10</v>
      </c>
      <c r="BK202" s="202">
        <f t="shared" si="9"/>
        <v>0</v>
      </c>
      <c r="BL202" s="22" t="s">
        <v>164</v>
      </c>
      <c r="BM202" s="22" t="s">
        <v>3137</v>
      </c>
    </row>
    <row r="203" spans="2:65" s="1" customFormat="1" ht="22.5" customHeight="1">
      <c r="B203" s="39"/>
      <c r="C203" s="191" t="s">
        <v>562</v>
      </c>
      <c r="D203" s="191" t="s">
        <v>165</v>
      </c>
      <c r="E203" s="192" t="s">
        <v>2326</v>
      </c>
      <c r="F203" s="193" t="s">
        <v>2327</v>
      </c>
      <c r="G203" s="194" t="s">
        <v>412</v>
      </c>
      <c r="H203" s="195">
        <v>3</v>
      </c>
      <c r="I203" s="196"/>
      <c r="J203" s="197">
        <f t="shared" si="0"/>
        <v>0</v>
      </c>
      <c r="K203" s="193" t="s">
        <v>169</v>
      </c>
      <c r="L203" s="59"/>
      <c r="M203" s="198" t="s">
        <v>23</v>
      </c>
      <c r="N203" s="199" t="s">
        <v>46</v>
      </c>
      <c r="O203" s="40"/>
      <c r="P203" s="200">
        <f t="shared" si="1"/>
        <v>0</v>
      </c>
      <c r="Q203" s="200">
        <v>4.0000000000000002E-4</v>
      </c>
      <c r="R203" s="200">
        <f t="shared" si="2"/>
        <v>1.2000000000000001E-3</v>
      </c>
      <c r="S203" s="200">
        <v>0</v>
      </c>
      <c r="T203" s="201">
        <f t="shared" si="3"/>
        <v>0</v>
      </c>
      <c r="AR203" s="22" t="s">
        <v>164</v>
      </c>
      <c r="AT203" s="22" t="s">
        <v>165</v>
      </c>
      <c r="AU203" s="22" t="s">
        <v>84</v>
      </c>
      <c r="AY203" s="22" t="s">
        <v>162</v>
      </c>
      <c r="BE203" s="202">
        <f t="shared" si="4"/>
        <v>0</v>
      </c>
      <c r="BF203" s="202">
        <f t="shared" si="5"/>
        <v>0</v>
      </c>
      <c r="BG203" s="202">
        <f t="shared" si="6"/>
        <v>0</v>
      </c>
      <c r="BH203" s="202">
        <f t="shared" si="7"/>
        <v>0</v>
      </c>
      <c r="BI203" s="202">
        <f t="shared" si="8"/>
        <v>0</v>
      </c>
      <c r="BJ203" s="22" t="s">
        <v>10</v>
      </c>
      <c r="BK203" s="202">
        <f t="shared" si="9"/>
        <v>0</v>
      </c>
      <c r="BL203" s="22" t="s">
        <v>164</v>
      </c>
      <c r="BM203" s="22" t="s">
        <v>3138</v>
      </c>
    </row>
    <row r="204" spans="2:65" s="1" customFormat="1" ht="22.5" customHeight="1">
      <c r="B204" s="39"/>
      <c r="C204" s="219" t="s">
        <v>567</v>
      </c>
      <c r="D204" s="219" t="s">
        <v>273</v>
      </c>
      <c r="E204" s="220" t="s">
        <v>2334</v>
      </c>
      <c r="F204" s="221" t="s">
        <v>2335</v>
      </c>
      <c r="G204" s="222" t="s">
        <v>412</v>
      </c>
      <c r="H204" s="223">
        <v>12</v>
      </c>
      <c r="I204" s="224"/>
      <c r="J204" s="225">
        <f t="shared" si="0"/>
        <v>0</v>
      </c>
      <c r="K204" s="221" t="s">
        <v>169</v>
      </c>
      <c r="L204" s="226"/>
      <c r="M204" s="227" t="s">
        <v>23</v>
      </c>
      <c r="N204" s="228" t="s">
        <v>46</v>
      </c>
      <c r="O204" s="40"/>
      <c r="P204" s="200">
        <f t="shared" si="1"/>
        <v>0</v>
      </c>
      <c r="Q204" s="200">
        <v>1.6E-2</v>
      </c>
      <c r="R204" s="200">
        <f t="shared" si="2"/>
        <v>0.192</v>
      </c>
      <c r="S204" s="200">
        <v>0</v>
      </c>
      <c r="T204" s="201">
        <f t="shared" si="3"/>
        <v>0</v>
      </c>
      <c r="AR204" s="22" t="s">
        <v>229</v>
      </c>
      <c r="AT204" s="22" t="s">
        <v>273</v>
      </c>
      <c r="AU204" s="22" t="s">
        <v>84</v>
      </c>
      <c r="AY204" s="22" t="s">
        <v>162</v>
      </c>
      <c r="BE204" s="202">
        <f t="shared" si="4"/>
        <v>0</v>
      </c>
      <c r="BF204" s="202">
        <f t="shared" si="5"/>
        <v>0</v>
      </c>
      <c r="BG204" s="202">
        <f t="shared" si="6"/>
        <v>0</v>
      </c>
      <c r="BH204" s="202">
        <f t="shared" si="7"/>
        <v>0</v>
      </c>
      <c r="BI204" s="202">
        <f t="shared" si="8"/>
        <v>0</v>
      </c>
      <c r="BJ204" s="22" t="s">
        <v>10</v>
      </c>
      <c r="BK204" s="202">
        <f t="shared" si="9"/>
        <v>0</v>
      </c>
      <c r="BL204" s="22" t="s">
        <v>164</v>
      </c>
      <c r="BM204" s="22" t="s">
        <v>3139</v>
      </c>
    </row>
    <row r="205" spans="2:65" s="1" customFormat="1" ht="22.5" customHeight="1">
      <c r="B205" s="39"/>
      <c r="C205" s="219" t="s">
        <v>571</v>
      </c>
      <c r="D205" s="219" t="s">
        <v>273</v>
      </c>
      <c r="E205" s="220" t="s">
        <v>2342</v>
      </c>
      <c r="F205" s="221" t="s">
        <v>2343</v>
      </c>
      <c r="G205" s="222" t="s">
        <v>412</v>
      </c>
      <c r="H205" s="223">
        <v>3</v>
      </c>
      <c r="I205" s="224"/>
      <c r="J205" s="225">
        <f t="shared" si="0"/>
        <v>0</v>
      </c>
      <c r="K205" s="221" t="s">
        <v>169</v>
      </c>
      <c r="L205" s="226"/>
      <c r="M205" s="227" t="s">
        <v>23</v>
      </c>
      <c r="N205" s="228" t="s">
        <v>46</v>
      </c>
      <c r="O205" s="40"/>
      <c r="P205" s="200">
        <f t="shared" si="1"/>
        <v>0</v>
      </c>
      <c r="Q205" s="200">
        <v>1.7000000000000001E-2</v>
      </c>
      <c r="R205" s="200">
        <f t="shared" si="2"/>
        <v>5.1000000000000004E-2</v>
      </c>
      <c r="S205" s="200">
        <v>0</v>
      </c>
      <c r="T205" s="201">
        <f t="shared" si="3"/>
        <v>0</v>
      </c>
      <c r="AR205" s="22" t="s">
        <v>229</v>
      </c>
      <c r="AT205" s="22" t="s">
        <v>273</v>
      </c>
      <c r="AU205" s="22" t="s">
        <v>84</v>
      </c>
      <c r="AY205" s="22" t="s">
        <v>162</v>
      </c>
      <c r="BE205" s="202">
        <f t="shared" si="4"/>
        <v>0</v>
      </c>
      <c r="BF205" s="202">
        <f t="shared" si="5"/>
        <v>0</v>
      </c>
      <c r="BG205" s="202">
        <f t="shared" si="6"/>
        <v>0</v>
      </c>
      <c r="BH205" s="202">
        <f t="shared" si="7"/>
        <v>0</v>
      </c>
      <c r="BI205" s="202">
        <f t="shared" si="8"/>
        <v>0</v>
      </c>
      <c r="BJ205" s="22" t="s">
        <v>10</v>
      </c>
      <c r="BK205" s="202">
        <f t="shared" si="9"/>
        <v>0</v>
      </c>
      <c r="BL205" s="22" t="s">
        <v>164</v>
      </c>
      <c r="BM205" s="22" t="s">
        <v>3140</v>
      </c>
    </row>
    <row r="206" spans="2:65" s="1" customFormat="1" ht="22.5" customHeight="1">
      <c r="B206" s="39"/>
      <c r="C206" s="219" t="s">
        <v>577</v>
      </c>
      <c r="D206" s="219" t="s">
        <v>273</v>
      </c>
      <c r="E206" s="220" t="s">
        <v>2350</v>
      </c>
      <c r="F206" s="221" t="s">
        <v>2351</v>
      </c>
      <c r="G206" s="222" t="s">
        <v>412</v>
      </c>
      <c r="H206" s="223">
        <v>13</v>
      </c>
      <c r="I206" s="224"/>
      <c r="J206" s="225">
        <f t="shared" si="0"/>
        <v>0</v>
      </c>
      <c r="K206" s="221" t="s">
        <v>169</v>
      </c>
      <c r="L206" s="226"/>
      <c r="M206" s="227" t="s">
        <v>23</v>
      </c>
      <c r="N206" s="228" t="s">
        <v>46</v>
      </c>
      <c r="O206" s="40"/>
      <c r="P206" s="200">
        <f t="shared" si="1"/>
        <v>0</v>
      </c>
      <c r="Q206" s="200">
        <v>1.4999999999999999E-4</v>
      </c>
      <c r="R206" s="200">
        <f t="shared" si="2"/>
        <v>1.9499999999999999E-3</v>
      </c>
      <c r="S206" s="200">
        <v>0</v>
      </c>
      <c r="T206" s="201">
        <f t="shared" si="3"/>
        <v>0</v>
      </c>
      <c r="AR206" s="22" t="s">
        <v>229</v>
      </c>
      <c r="AT206" s="22" t="s">
        <v>273</v>
      </c>
      <c r="AU206" s="22" t="s">
        <v>84</v>
      </c>
      <c r="AY206" s="22" t="s">
        <v>162</v>
      </c>
      <c r="BE206" s="202">
        <f t="shared" si="4"/>
        <v>0</v>
      </c>
      <c r="BF206" s="202">
        <f t="shared" si="5"/>
        <v>0</v>
      </c>
      <c r="BG206" s="202">
        <f t="shared" si="6"/>
        <v>0</v>
      </c>
      <c r="BH206" s="202">
        <f t="shared" si="7"/>
        <v>0</v>
      </c>
      <c r="BI206" s="202">
        <f t="shared" si="8"/>
        <v>0</v>
      </c>
      <c r="BJ206" s="22" t="s">
        <v>10</v>
      </c>
      <c r="BK206" s="202">
        <f t="shared" si="9"/>
        <v>0</v>
      </c>
      <c r="BL206" s="22" t="s">
        <v>164</v>
      </c>
      <c r="BM206" s="22" t="s">
        <v>3141</v>
      </c>
    </row>
    <row r="207" spans="2:65" s="1" customFormat="1" ht="22.5" customHeight="1">
      <c r="B207" s="39"/>
      <c r="C207" s="219" t="s">
        <v>593</v>
      </c>
      <c r="D207" s="219" t="s">
        <v>273</v>
      </c>
      <c r="E207" s="220" t="s">
        <v>2356</v>
      </c>
      <c r="F207" s="221" t="s">
        <v>2357</v>
      </c>
      <c r="G207" s="222" t="s">
        <v>412</v>
      </c>
      <c r="H207" s="223">
        <v>15</v>
      </c>
      <c r="I207" s="224"/>
      <c r="J207" s="225">
        <f t="shared" si="0"/>
        <v>0</v>
      </c>
      <c r="K207" s="221" t="s">
        <v>169</v>
      </c>
      <c r="L207" s="226"/>
      <c r="M207" s="227" t="s">
        <v>23</v>
      </c>
      <c r="N207" s="228" t="s">
        <v>46</v>
      </c>
      <c r="O207" s="40"/>
      <c r="P207" s="200">
        <f t="shared" si="1"/>
        <v>0</v>
      </c>
      <c r="Q207" s="200">
        <v>1.1999999999999999E-3</v>
      </c>
      <c r="R207" s="200">
        <f t="shared" si="2"/>
        <v>1.7999999999999999E-2</v>
      </c>
      <c r="S207" s="200">
        <v>0</v>
      </c>
      <c r="T207" s="201">
        <f t="shared" si="3"/>
        <v>0</v>
      </c>
      <c r="AR207" s="22" t="s">
        <v>229</v>
      </c>
      <c r="AT207" s="22" t="s">
        <v>273</v>
      </c>
      <c r="AU207" s="22" t="s">
        <v>84</v>
      </c>
      <c r="AY207" s="22" t="s">
        <v>162</v>
      </c>
      <c r="BE207" s="202">
        <f t="shared" si="4"/>
        <v>0</v>
      </c>
      <c r="BF207" s="202">
        <f t="shared" si="5"/>
        <v>0</v>
      </c>
      <c r="BG207" s="202">
        <f t="shared" si="6"/>
        <v>0</v>
      </c>
      <c r="BH207" s="202">
        <f t="shared" si="7"/>
        <v>0</v>
      </c>
      <c r="BI207" s="202">
        <f t="shared" si="8"/>
        <v>0</v>
      </c>
      <c r="BJ207" s="22" t="s">
        <v>10</v>
      </c>
      <c r="BK207" s="202">
        <f t="shared" si="9"/>
        <v>0</v>
      </c>
      <c r="BL207" s="22" t="s">
        <v>164</v>
      </c>
      <c r="BM207" s="22" t="s">
        <v>3142</v>
      </c>
    </row>
    <row r="208" spans="2:65" s="1" customFormat="1" ht="22.5" customHeight="1">
      <c r="B208" s="39"/>
      <c r="C208" s="191" t="s">
        <v>602</v>
      </c>
      <c r="D208" s="191" t="s">
        <v>165</v>
      </c>
      <c r="E208" s="192" t="s">
        <v>2361</v>
      </c>
      <c r="F208" s="193" t="s">
        <v>2362</v>
      </c>
      <c r="G208" s="194" t="s">
        <v>412</v>
      </c>
      <c r="H208" s="195">
        <v>3</v>
      </c>
      <c r="I208" s="196"/>
      <c r="J208" s="197">
        <f t="shared" si="0"/>
        <v>0</v>
      </c>
      <c r="K208" s="193" t="s">
        <v>169</v>
      </c>
      <c r="L208" s="59"/>
      <c r="M208" s="198" t="s">
        <v>23</v>
      </c>
      <c r="N208" s="199" t="s">
        <v>46</v>
      </c>
      <c r="O208" s="40"/>
      <c r="P208" s="200">
        <f t="shared" si="1"/>
        <v>0</v>
      </c>
      <c r="Q208" s="200">
        <v>0</v>
      </c>
      <c r="R208" s="200">
        <f t="shared" si="2"/>
        <v>0</v>
      </c>
      <c r="S208" s="200">
        <v>0</v>
      </c>
      <c r="T208" s="201">
        <f t="shared" si="3"/>
        <v>0</v>
      </c>
      <c r="AR208" s="22" t="s">
        <v>346</v>
      </c>
      <c r="AT208" s="22" t="s">
        <v>165</v>
      </c>
      <c r="AU208" s="22" t="s">
        <v>84</v>
      </c>
      <c r="AY208" s="22" t="s">
        <v>162</v>
      </c>
      <c r="BE208" s="202">
        <f t="shared" si="4"/>
        <v>0</v>
      </c>
      <c r="BF208" s="202">
        <f t="shared" si="5"/>
        <v>0</v>
      </c>
      <c r="BG208" s="202">
        <f t="shared" si="6"/>
        <v>0</v>
      </c>
      <c r="BH208" s="202">
        <f t="shared" si="7"/>
        <v>0</v>
      </c>
      <c r="BI208" s="202">
        <f t="shared" si="8"/>
        <v>0</v>
      </c>
      <c r="BJ208" s="22" t="s">
        <v>10</v>
      </c>
      <c r="BK208" s="202">
        <f t="shared" si="9"/>
        <v>0</v>
      </c>
      <c r="BL208" s="22" t="s">
        <v>346</v>
      </c>
      <c r="BM208" s="22" t="s">
        <v>3143</v>
      </c>
    </row>
    <row r="209" spans="2:65" s="1" customFormat="1" ht="22.5" customHeight="1">
      <c r="B209" s="39"/>
      <c r="C209" s="219" t="s">
        <v>610</v>
      </c>
      <c r="D209" s="219" t="s">
        <v>273</v>
      </c>
      <c r="E209" s="220" t="s">
        <v>2365</v>
      </c>
      <c r="F209" s="221" t="s">
        <v>2366</v>
      </c>
      <c r="G209" s="222" t="s">
        <v>412</v>
      </c>
      <c r="H209" s="223">
        <v>3</v>
      </c>
      <c r="I209" s="224"/>
      <c r="J209" s="225">
        <f t="shared" si="0"/>
        <v>0</v>
      </c>
      <c r="K209" s="221" t="s">
        <v>169</v>
      </c>
      <c r="L209" s="226"/>
      <c r="M209" s="227" t="s">
        <v>23</v>
      </c>
      <c r="N209" s="228" t="s">
        <v>46</v>
      </c>
      <c r="O209" s="40"/>
      <c r="P209" s="200">
        <f t="shared" si="1"/>
        <v>0</v>
      </c>
      <c r="Q209" s="200">
        <v>3.2000000000000002E-3</v>
      </c>
      <c r="R209" s="200">
        <f t="shared" si="2"/>
        <v>9.6000000000000009E-3</v>
      </c>
      <c r="S209" s="200">
        <v>0</v>
      </c>
      <c r="T209" s="201">
        <f t="shared" si="3"/>
        <v>0</v>
      </c>
      <c r="AR209" s="22" t="s">
        <v>346</v>
      </c>
      <c r="AT209" s="22" t="s">
        <v>273</v>
      </c>
      <c r="AU209" s="22" t="s">
        <v>84</v>
      </c>
      <c r="AY209" s="22" t="s">
        <v>162</v>
      </c>
      <c r="BE209" s="202">
        <f t="shared" si="4"/>
        <v>0</v>
      </c>
      <c r="BF209" s="202">
        <f t="shared" si="5"/>
        <v>0</v>
      </c>
      <c r="BG209" s="202">
        <f t="shared" si="6"/>
        <v>0</v>
      </c>
      <c r="BH209" s="202">
        <f t="shared" si="7"/>
        <v>0</v>
      </c>
      <c r="BI209" s="202">
        <f t="shared" si="8"/>
        <v>0</v>
      </c>
      <c r="BJ209" s="22" t="s">
        <v>10</v>
      </c>
      <c r="BK209" s="202">
        <f t="shared" si="9"/>
        <v>0</v>
      </c>
      <c r="BL209" s="22" t="s">
        <v>346</v>
      </c>
      <c r="BM209" s="22" t="s">
        <v>3144</v>
      </c>
    </row>
    <row r="210" spans="2:65" s="1" customFormat="1" ht="22.5" customHeight="1">
      <c r="B210" s="39"/>
      <c r="C210" s="191" t="s">
        <v>618</v>
      </c>
      <c r="D210" s="191" t="s">
        <v>165</v>
      </c>
      <c r="E210" s="192" t="s">
        <v>2369</v>
      </c>
      <c r="F210" s="193" t="s">
        <v>2370</v>
      </c>
      <c r="G210" s="194" t="s">
        <v>412</v>
      </c>
      <c r="H210" s="195">
        <v>15</v>
      </c>
      <c r="I210" s="196"/>
      <c r="J210" s="197">
        <f t="shared" si="0"/>
        <v>0</v>
      </c>
      <c r="K210" s="193" t="s">
        <v>169</v>
      </c>
      <c r="L210" s="59"/>
      <c r="M210" s="198" t="s">
        <v>23</v>
      </c>
      <c r="N210" s="199" t="s">
        <v>46</v>
      </c>
      <c r="O210" s="40"/>
      <c r="P210" s="200">
        <f t="shared" si="1"/>
        <v>0</v>
      </c>
      <c r="Q210" s="200">
        <v>0</v>
      </c>
      <c r="R210" s="200">
        <f t="shared" si="2"/>
        <v>0</v>
      </c>
      <c r="S210" s="200">
        <v>0</v>
      </c>
      <c r="T210" s="201">
        <f t="shared" si="3"/>
        <v>0</v>
      </c>
      <c r="AR210" s="22" t="s">
        <v>346</v>
      </c>
      <c r="AT210" s="22" t="s">
        <v>165</v>
      </c>
      <c r="AU210" s="22" t="s">
        <v>84</v>
      </c>
      <c r="AY210" s="22" t="s">
        <v>162</v>
      </c>
      <c r="BE210" s="202">
        <f t="shared" si="4"/>
        <v>0</v>
      </c>
      <c r="BF210" s="202">
        <f t="shared" si="5"/>
        <v>0</v>
      </c>
      <c r="BG210" s="202">
        <f t="shared" si="6"/>
        <v>0</v>
      </c>
      <c r="BH210" s="202">
        <f t="shared" si="7"/>
        <v>0</v>
      </c>
      <c r="BI210" s="202">
        <f t="shared" si="8"/>
        <v>0</v>
      </c>
      <c r="BJ210" s="22" t="s">
        <v>10</v>
      </c>
      <c r="BK210" s="202">
        <f t="shared" si="9"/>
        <v>0</v>
      </c>
      <c r="BL210" s="22" t="s">
        <v>346</v>
      </c>
      <c r="BM210" s="22" t="s">
        <v>3145</v>
      </c>
    </row>
    <row r="211" spans="2:65" s="1" customFormat="1" ht="22.5" customHeight="1">
      <c r="B211" s="39"/>
      <c r="C211" s="219" t="s">
        <v>626</v>
      </c>
      <c r="D211" s="219" t="s">
        <v>273</v>
      </c>
      <c r="E211" s="220" t="s">
        <v>2377</v>
      </c>
      <c r="F211" s="221" t="s">
        <v>2378</v>
      </c>
      <c r="G211" s="222" t="s">
        <v>412</v>
      </c>
      <c r="H211" s="223">
        <v>2</v>
      </c>
      <c r="I211" s="224"/>
      <c r="J211" s="225">
        <f t="shared" si="0"/>
        <v>0</v>
      </c>
      <c r="K211" s="221" t="s">
        <v>169</v>
      </c>
      <c r="L211" s="226"/>
      <c r="M211" s="227" t="s">
        <v>23</v>
      </c>
      <c r="N211" s="228" t="s">
        <v>46</v>
      </c>
      <c r="O211" s="40"/>
      <c r="P211" s="200">
        <f t="shared" si="1"/>
        <v>0</v>
      </c>
      <c r="Q211" s="200">
        <v>9.2000000000000003E-4</v>
      </c>
      <c r="R211" s="200">
        <f t="shared" si="2"/>
        <v>1.8400000000000001E-3</v>
      </c>
      <c r="S211" s="200">
        <v>0</v>
      </c>
      <c r="T211" s="201">
        <f t="shared" si="3"/>
        <v>0</v>
      </c>
      <c r="AR211" s="22" t="s">
        <v>1109</v>
      </c>
      <c r="AT211" s="22" t="s">
        <v>273</v>
      </c>
      <c r="AU211" s="22" t="s">
        <v>84</v>
      </c>
      <c r="AY211" s="22" t="s">
        <v>162</v>
      </c>
      <c r="BE211" s="202">
        <f t="shared" si="4"/>
        <v>0</v>
      </c>
      <c r="BF211" s="202">
        <f t="shared" si="5"/>
        <v>0</v>
      </c>
      <c r="BG211" s="202">
        <f t="shared" si="6"/>
        <v>0</v>
      </c>
      <c r="BH211" s="202">
        <f t="shared" si="7"/>
        <v>0</v>
      </c>
      <c r="BI211" s="202">
        <f t="shared" si="8"/>
        <v>0</v>
      </c>
      <c r="BJ211" s="22" t="s">
        <v>10</v>
      </c>
      <c r="BK211" s="202">
        <f t="shared" si="9"/>
        <v>0</v>
      </c>
      <c r="BL211" s="22" t="s">
        <v>1109</v>
      </c>
      <c r="BM211" s="22" t="s">
        <v>3146</v>
      </c>
    </row>
    <row r="212" spans="2:65" s="1" customFormat="1" ht="22.5" customHeight="1">
      <c r="B212" s="39"/>
      <c r="C212" s="219" t="s">
        <v>630</v>
      </c>
      <c r="D212" s="219" t="s">
        <v>273</v>
      </c>
      <c r="E212" s="220" t="s">
        <v>2385</v>
      </c>
      <c r="F212" s="221" t="s">
        <v>2386</v>
      </c>
      <c r="G212" s="222" t="s">
        <v>412</v>
      </c>
      <c r="H212" s="223">
        <v>9</v>
      </c>
      <c r="I212" s="224"/>
      <c r="J212" s="225">
        <f t="shared" si="0"/>
        <v>0</v>
      </c>
      <c r="K212" s="221" t="s">
        <v>169</v>
      </c>
      <c r="L212" s="226"/>
      <c r="M212" s="227" t="s">
        <v>23</v>
      </c>
      <c r="N212" s="228" t="s">
        <v>46</v>
      </c>
      <c r="O212" s="40"/>
      <c r="P212" s="200">
        <f t="shared" si="1"/>
        <v>0</v>
      </c>
      <c r="Q212" s="200">
        <v>1.23E-3</v>
      </c>
      <c r="R212" s="200">
        <f t="shared" si="2"/>
        <v>1.107E-2</v>
      </c>
      <c r="S212" s="200">
        <v>0</v>
      </c>
      <c r="T212" s="201">
        <f t="shared" si="3"/>
        <v>0</v>
      </c>
      <c r="AR212" s="22" t="s">
        <v>1109</v>
      </c>
      <c r="AT212" s="22" t="s">
        <v>273</v>
      </c>
      <c r="AU212" s="22" t="s">
        <v>84</v>
      </c>
      <c r="AY212" s="22" t="s">
        <v>162</v>
      </c>
      <c r="BE212" s="202">
        <f t="shared" si="4"/>
        <v>0</v>
      </c>
      <c r="BF212" s="202">
        <f t="shared" si="5"/>
        <v>0</v>
      </c>
      <c r="BG212" s="202">
        <f t="shared" si="6"/>
        <v>0</v>
      </c>
      <c r="BH212" s="202">
        <f t="shared" si="7"/>
        <v>0</v>
      </c>
      <c r="BI212" s="202">
        <f t="shared" si="8"/>
        <v>0</v>
      </c>
      <c r="BJ212" s="22" t="s">
        <v>10</v>
      </c>
      <c r="BK212" s="202">
        <f t="shared" si="9"/>
        <v>0</v>
      </c>
      <c r="BL212" s="22" t="s">
        <v>1109</v>
      </c>
      <c r="BM212" s="22" t="s">
        <v>3147</v>
      </c>
    </row>
    <row r="213" spans="2:65" s="1" customFormat="1" ht="22.5" customHeight="1">
      <c r="B213" s="39"/>
      <c r="C213" s="219" t="s">
        <v>635</v>
      </c>
      <c r="D213" s="219" t="s">
        <v>273</v>
      </c>
      <c r="E213" s="220" t="s">
        <v>2389</v>
      </c>
      <c r="F213" s="221" t="s">
        <v>2390</v>
      </c>
      <c r="G213" s="222" t="s">
        <v>412</v>
      </c>
      <c r="H213" s="223">
        <v>4</v>
      </c>
      <c r="I213" s="224"/>
      <c r="J213" s="225">
        <f t="shared" si="0"/>
        <v>0</v>
      </c>
      <c r="K213" s="221" t="s">
        <v>169</v>
      </c>
      <c r="L213" s="226"/>
      <c r="M213" s="227" t="s">
        <v>23</v>
      </c>
      <c r="N213" s="228" t="s">
        <v>46</v>
      </c>
      <c r="O213" s="40"/>
      <c r="P213" s="200">
        <f t="shared" si="1"/>
        <v>0</v>
      </c>
      <c r="Q213" s="200">
        <v>1.39E-3</v>
      </c>
      <c r="R213" s="200">
        <f t="shared" si="2"/>
        <v>5.5599999999999998E-3</v>
      </c>
      <c r="S213" s="200">
        <v>0</v>
      </c>
      <c r="T213" s="201">
        <f t="shared" si="3"/>
        <v>0</v>
      </c>
      <c r="AR213" s="22" t="s">
        <v>1109</v>
      </c>
      <c r="AT213" s="22" t="s">
        <v>273</v>
      </c>
      <c r="AU213" s="22" t="s">
        <v>84</v>
      </c>
      <c r="AY213" s="22" t="s">
        <v>162</v>
      </c>
      <c r="BE213" s="202">
        <f t="shared" si="4"/>
        <v>0</v>
      </c>
      <c r="BF213" s="202">
        <f t="shared" si="5"/>
        <v>0</v>
      </c>
      <c r="BG213" s="202">
        <f t="shared" si="6"/>
        <v>0</v>
      </c>
      <c r="BH213" s="202">
        <f t="shared" si="7"/>
        <v>0</v>
      </c>
      <c r="BI213" s="202">
        <f t="shared" si="8"/>
        <v>0</v>
      </c>
      <c r="BJ213" s="22" t="s">
        <v>10</v>
      </c>
      <c r="BK213" s="202">
        <f t="shared" si="9"/>
        <v>0</v>
      </c>
      <c r="BL213" s="22" t="s">
        <v>1109</v>
      </c>
      <c r="BM213" s="22" t="s">
        <v>3148</v>
      </c>
    </row>
    <row r="214" spans="2:65" s="1" customFormat="1" ht="22.5" customHeight="1">
      <c r="B214" s="39"/>
      <c r="C214" s="191" t="s">
        <v>639</v>
      </c>
      <c r="D214" s="191" t="s">
        <v>165</v>
      </c>
      <c r="E214" s="192" t="s">
        <v>3149</v>
      </c>
      <c r="F214" s="193" t="s">
        <v>3150</v>
      </c>
      <c r="G214" s="194" t="s">
        <v>633</v>
      </c>
      <c r="H214" s="195">
        <v>1</v>
      </c>
      <c r="I214" s="196"/>
      <c r="J214" s="197">
        <f t="shared" si="0"/>
        <v>0</v>
      </c>
      <c r="K214" s="193" t="s">
        <v>23</v>
      </c>
      <c r="L214" s="59"/>
      <c r="M214" s="198" t="s">
        <v>23</v>
      </c>
      <c r="N214" s="199" t="s">
        <v>46</v>
      </c>
      <c r="O214" s="40"/>
      <c r="P214" s="200">
        <f t="shared" si="1"/>
        <v>0</v>
      </c>
      <c r="Q214" s="200">
        <v>0</v>
      </c>
      <c r="R214" s="200">
        <f t="shared" si="2"/>
        <v>0</v>
      </c>
      <c r="S214" s="200">
        <v>0</v>
      </c>
      <c r="T214" s="201">
        <f t="shared" si="3"/>
        <v>0</v>
      </c>
      <c r="AR214" s="22" t="s">
        <v>164</v>
      </c>
      <c r="AT214" s="22" t="s">
        <v>165</v>
      </c>
      <c r="AU214" s="22" t="s">
        <v>84</v>
      </c>
      <c r="AY214" s="22" t="s">
        <v>162</v>
      </c>
      <c r="BE214" s="202">
        <f t="shared" si="4"/>
        <v>0</v>
      </c>
      <c r="BF214" s="202">
        <f t="shared" si="5"/>
        <v>0</v>
      </c>
      <c r="BG214" s="202">
        <f t="shared" si="6"/>
        <v>0</v>
      </c>
      <c r="BH214" s="202">
        <f t="shared" si="7"/>
        <v>0</v>
      </c>
      <c r="BI214" s="202">
        <f t="shared" si="8"/>
        <v>0</v>
      </c>
      <c r="BJ214" s="22" t="s">
        <v>10</v>
      </c>
      <c r="BK214" s="202">
        <f t="shared" si="9"/>
        <v>0</v>
      </c>
      <c r="BL214" s="22" t="s">
        <v>164</v>
      </c>
      <c r="BM214" s="22" t="s">
        <v>3151</v>
      </c>
    </row>
    <row r="215" spans="2:65" s="1" customFormat="1" ht="22.5" customHeight="1">
      <c r="B215" s="39"/>
      <c r="C215" s="191" t="s">
        <v>643</v>
      </c>
      <c r="D215" s="191" t="s">
        <v>165</v>
      </c>
      <c r="E215" s="192" t="s">
        <v>2423</v>
      </c>
      <c r="F215" s="193" t="s">
        <v>2424</v>
      </c>
      <c r="G215" s="194" t="s">
        <v>2425</v>
      </c>
      <c r="H215" s="240"/>
      <c r="I215" s="196"/>
      <c r="J215" s="197">
        <f t="shared" si="0"/>
        <v>0</v>
      </c>
      <c r="K215" s="193" t="s">
        <v>169</v>
      </c>
      <c r="L215" s="59"/>
      <c r="M215" s="198" t="s">
        <v>23</v>
      </c>
      <c r="N215" s="199" t="s">
        <v>46</v>
      </c>
      <c r="O215" s="40"/>
      <c r="P215" s="200">
        <f t="shared" si="1"/>
        <v>0</v>
      </c>
      <c r="Q215" s="200">
        <v>0</v>
      </c>
      <c r="R215" s="200">
        <f t="shared" si="2"/>
        <v>0</v>
      </c>
      <c r="S215" s="200">
        <v>0</v>
      </c>
      <c r="T215" s="201">
        <f t="shared" si="3"/>
        <v>0</v>
      </c>
      <c r="AR215" s="22" t="s">
        <v>164</v>
      </c>
      <c r="AT215" s="22" t="s">
        <v>165</v>
      </c>
      <c r="AU215" s="22" t="s">
        <v>84</v>
      </c>
      <c r="AY215" s="22" t="s">
        <v>162</v>
      </c>
      <c r="BE215" s="202">
        <f t="shared" si="4"/>
        <v>0</v>
      </c>
      <c r="BF215" s="202">
        <f t="shared" si="5"/>
        <v>0</v>
      </c>
      <c r="BG215" s="202">
        <f t="shared" si="6"/>
        <v>0</v>
      </c>
      <c r="BH215" s="202">
        <f t="shared" si="7"/>
        <v>0</v>
      </c>
      <c r="BI215" s="202">
        <f t="shared" si="8"/>
        <v>0</v>
      </c>
      <c r="BJ215" s="22" t="s">
        <v>10</v>
      </c>
      <c r="BK215" s="202">
        <f t="shared" si="9"/>
        <v>0</v>
      </c>
      <c r="BL215" s="22" t="s">
        <v>164</v>
      </c>
      <c r="BM215" s="22" t="s">
        <v>3152</v>
      </c>
    </row>
    <row r="216" spans="2:65" s="10" customFormat="1" ht="29.85" customHeight="1">
      <c r="B216" s="174"/>
      <c r="C216" s="175"/>
      <c r="D216" s="188" t="s">
        <v>74</v>
      </c>
      <c r="E216" s="189" t="s">
        <v>2550</v>
      </c>
      <c r="F216" s="189" t="s">
        <v>2551</v>
      </c>
      <c r="G216" s="175"/>
      <c r="H216" s="175"/>
      <c r="I216" s="178"/>
      <c r="J216" s="190">
        <f>BK216</f>
        <v>0</v>
      </c>
      <c r="K216" s="175"/>
      <c r="L216" s="180"/>
      <c r="M216" s="181"/>
      <c r="N216" s="182"/>
      <c r="O216" s="182"/>
      <c r="P216" s="183">
        <f>SUM(P217:P234)</f>
        <v>0</v>
      </c>
      <c r="Q216" s="182"/>
      <c r="R216" s="183">
        <f>SUM(R217:R234)</f>
        <v>0.32242383999999996</v>
      </c>
      <c r="S216" s="182"/>
      <c r="T216" s="184">
        <f>SUM(T217:T234)</f>
        <v>0.11249999999999999</v>
      </c>
      <c r="AR216" s="185" t="s">
        <v>164</v>
      </c>
      <c r="AT216" s="186" t="s">
        <v>74</v>
      </c>
      <c r="AU216" s="186" t="s">
        <v>10</v>
      </c>
      <c r="AY216" s="185" t="s">
        <v>162</v>
      </c>
      <c r="BK216" s="187">
        <f>SUM(BK217:BK234)</f>
        <v>0</v>
      </c>
    </row>
    <row r="217" spans="2:65" s="1" customFormat="1" ht="31.5" customHeight="1">
      <c r="B217" s="39"/>
      <c r="C217" s="191" t="s">
        <v>647</v>
      </c>
      <c r="D217" s="191" t="s">
        <v>165</v>
      </c>
      <c r="E217" s="192" t="s">
        <v>2553</v>
      </c>
      <c r="F217" s="193" t="s">
        <v>2554</v>
      </c>
      <c r="G217" s="194" t="s">
        <v>596</v>
      </c>
      <c r="H217" s="195">
        <v>14.72</v>
      </c>
      <c r="I217" s="196"/>
      <c r="J217" s="197">
        <f>ROUND(I217*H217,0)</f>
        <v>0</v>
      </c>
      <c r="K217" s="193" t="s">
        <v>169</v>
      </c>
      <c r="L217" s="59"/>
      <c r="M217" s="198" t="s">
        <v>23</v>
      </c>
      <c r="N217" s="199" t="s">
        <v>46</v>
      </c>
      <c r="O217" s="40"/>
      <c r="P217" s="200">
        <f>O217*H217</f>
        <v>0</v>
      </c>
      <c r="Q217" s="200">
        <v>1.47E-3</v>
      </c>
      <c r="R217" s="200">
        <f>Q217*H217</f>
        <v>2.1638399999999999E-2</v>
      </c>
      <c r="S217" s="200">
        <v>0</v>
      </c>
      <c r="T217" s="201">
        <f>S217*H217</f>
        <v>0</v>
      </c>
      <c r="AR217" s="22" t="s">
        <v>164</v>
      </c>
      <c r="AT217" s="22" t="s">
        <v>165</v>
      </c>
      <c r="AU217" s="22" t="s">
        <v>84</v>
      </c>
      <c r="AY217" s="22" t="s">
        <v>162</v>
      </c>
      <c r="BE217" s="202">
        <f>IF(N217="základní",J217,0)</f>
        <v>0</v>
      </c>
      <c r="BF217" s="202">
        <f>IF(N217="snížená",J217,0)</f>
        <v>0</v>
      </c>
      <c r="BG217" s="202">
        <f>IF(N217="zákl. přenesená",J217,0)</f>
        <v>0</v>
      </c>
      <c r="BH217" s="202">
        <f>IF(N217="sníž. přenesená",J217,0)</f>
        <v>0</v>
      </c>
      <c r="BI217" s="202">
        <f>IF(N217="nulová",J217,0)</f>
        <v>0</v>
      </c>
      <c r="BJ217" s="22" t="s">
        <v>10</v>
      </c>
      <c r="BK217" s="202">
        <f>ROUND(I217*H217,0)</f>
        <v>0</v>
      </c>
      <c r="BL217" s="22" t="s">
        <v>164</v>
      </c>
      <c r="BM217" s="22" t="s">
        <v>3153</v>
      </c>
    </row>
    <row r="218" spans="2:65" s="11" customFormat="1" ht="13.5">
      <c r="B218" s="203"/>
      <c r="C218" s="204"/>
      <c r="D218" s="205" t="s">
        <v>171</v>
      </c>
      <c r="E218" s="206" t="s">
        <v>488</v>
      </c>
      <c r="F218" s="207" t="s">
        <v>3154</v>
      </c>
      <c r="G218" s="204"/>
      <c r="H218" s="208">
        <v>14.72</v>
      </c>
      <c r="I218" s="209"/>
      <c r="J218" s="204"/>
      <c r="K218" s="204"/>
      <c r="L218" s="210"/>
      <c r="M218" s="211"/>
      <c r="N218" s="212"/>
      <c r="O218" s="212"/>
      <c r="P218" s="212"/>
      <c r="Q218" s="212"/>
      <c r="R218" s="212"/>
      <c r="S218" s="212"/>
      <c r="T218" s="213"/>
      <c r="AT218" s="214" t="s">
        <v>171</v>
      </c>
      <c r="AU218" s="214" t="s">
        <v>84</v>
      </c>
      <c r="AV218" s="11" t="s">
        <v>84</v>
      </c>
      <c r="AW218" s="11" t="s">
        <v>37</v>
      </c>
      <c r="AX218" s="11" t="s">
        <v>75</v>
      </c>
      <c r="AY218" s="214" t="s">
        <v>162</v>
      </c>
    </row>
    <row r="219" spans="2:65" s="1" customFormat="1" ht="22.5" customHeight="1">
      <c r="B219" s="39"/>
      <c r="C219" s="191" t="s">
        <v>651</v>
      </c>
      <c r="D219" s="191" t="s">
        <v>165</v>
      </c>
      <c r="E219" s="192" t="s">
        <v>2559</v>
      </c>
      <c r="F219" s="193" t="s">
        <v>2560</v>
      </c>
      <c r="G219" s="194" t="s">
        <v>596</v>
      </c>
      <c r="H219" s="195">
        <v>14.72</v>
      </c>
      <c r="I219" s="196"/>
      <c r="J219" s="197">
        <f>ROUND(I219*H219,0)</f>
        <v>0</v>
      </c>
      <c r="K219" s="193" t="s">
        <v>169</v>
      </c>
      <c r="L219" s="59"/>
      <c r="M219" s="198" t="s">
        <v>23</v>
      </c>
      <c r="N219" s="199" t="s">
        <v>46</v>
      </c>
      <c r="O219" s="40"/>
      <c r="P219" s="200">
        <f>O219*H219</f>
        <v>0</v>
      </c>
      <c r="Q219" s="200">
        <v>9.7999999999999997E-4</v>
      </c>
      <c r="R219" s="200">
        <f>Q219*H219</f>
        <v>1.44256E-2</v>
      </c>
      <c r="S219" s="200">
        <v>0</v>
      </c>
      <c r="T219" s="201">
        <f>S219*H219</f>
        <v>0</v>
      </c>
      <c r="AR219" s="22" t="s">
        <v>164</v>
      </c>
      <c r="AT219" s="22" t="s">
        <v>165</v>
      </c>
      <c r="AU219" s="22" t="s">
        <v>84</v>
      </c>
      <c r="AY219" s="22" t="s">
        <v>162</v>
      </c>
      <c r="BE219" s="202">
        <f>IF(N219="základní",J219,0)</f>
        <v>0</v>
      </c>
      <c r="BF219" s="202">
        <f>IF(N219="snížená",J219,0)</f>
        <v>0</v>
      </c>
      <c r="BG219" s="202">
        <f>IF(N219="zákl. přenesená",J219,0)</f>
        <v>0</v>
      </c>
      <c r="BH219" s="202">
        <f>IF(N219="sníž. přenesená",J219,0)</f>
        <v>0</v>
      </c>
      <c r="BI219" s="202">
        <f>IF(N219="nulová",J219,0)</f>
        <v>0</v>
      </c>
      <c r="BJ219" s="22" t="s">
        <v>10</v>
      </c>
      <c r="BK219" s="202">
        <f>ROUND(I219*H219,0)</f>
        <v>0</v>
      </c>
      <c r="BL219" s="22" t="s">
        <v>164</v>
      </c>
      <c r="BM219" s="22" t="s">
        <v>3155</v>
      </c>
    </row>
    <row r="220" spans="2:65" s="1" customFormat="1" ht="31.5" customHeight="1">
      <c r="B220" s="39"/>
      <c r="C220" s="191" t="s">
        <v>658</v>
      </c>
      <c r="D220" s="191" t="s">
        <v>165</v>
      </c>
      <c r="E220" s="192" t="s">
        <v>2583</v>
      </c>
      <c r="F220" s="193" t="s">
        <v>2584</v>
      </c>
      <c r="G220" s="194" t="s">
        <v>596</v>
      </c>
      <c r="H220" s="195">
        <v>8.2959999999999994</v>
      </c>
      <c r="I220" s="196"/>
      <c r="J220" s="197">
        <f>ROUND(I220*H220,0)</f>
        <v>0</v>
      </c>
      <c r="K220" s="193" t="s">
        <v>169</v>
      </c>
      <c r="L220" s="59"/>
      <c r="M220" s="198" t="s">
        <v>23</v>
      </c>
      <c r="N220" s="199" t="s">
        <v>46</v>
      </c>
      <c r="O220" s="40"/>
      <c r="P220" s="200">
        <f>O220*H220</f>
        <v>0</v>
      </c>
      <c r="Q220" s="200">
        <v>4.6000000000000001E-4</v>
      </c>
      <c r="R220" s="200">
        <f>Q220*H220</f>
        <v>3.8161599999999999E-3</v>
      </c>
      <c r="S220" s="200">
        <v>0</v>
      </c>
      <c r="T220" s="201">
        <f>S220*H220</f>
        <v>0</v>
      </c>
      <c r="AR220" s="22" t="s">
        <v>164</v>
      </c>
      <c r="AT220" s="22" t="s">
        <v>165</v>
      </c>
      <c r="AU220" s="22" t="s">
        <v>84</v>
      </c>
      <c r="AY220" s="22" t="s">
        <v>162</v>
      </c>
      <c r="BE220" s="202">
        <f>IF(N220="základní",J220,0)</f>
        <v>0</v>
      </c>
      <c r="BF220" s="202">
        <f>IF(N220="snížená",J220,0)</f>
        <v>0</v>
      </c>
      <c r="BG220" s="202">
        <f>IF(N220="zákl. přenesená",J220,0)</f>
        <v>0</v>
      </c>
      <c r="BH220" s="202">
        <f>IF(N220="sníž. přenesená",J220,0)</f>
        <v>0</v>
      </c>
      <c r="BI220" s="202">
        <f>IF(N220="nulová",J220,0)</f>
        <v>0</v>
      </c>
      <c r="BJ220" s="22" t="s">
        <v>10</v>
      </c>
      <c r="BK220" s="202">
        <f>ROUND(I220*H220,0)</f>
        <v>0</v>
      </c>
      <c r="BL220" s="22" t="s">
        <v>164</v>
      </c>
      <c r="BM220" s="22" t="s">
        <v>3156</v>
      </c>
    </row>
    <row r="221" spans="2:65" s="11" customFormat="1" ht="13.5">
      <c r="B221" s="203"/>
      <c r="C221" s="204"/>
      <c r="D221" s="205" t="s">
        <v>171</v>
      </c>
      <c r="E221" s="206" t="s">
        <v>505</v>
      </c>
      <c r="F221" s="207" t="s">
        <v>3157</v>
      </c>
      <c r="G221" s="204"/>
      <c r="H221" s="208">
        <v>8.2959999999999994</v>
      </c>
      <c r="I221" s="209"/>
      <c r="J221" s="204"/>
      <c r="K221" s="204"/>
      <c r="L221" s="210"/>
      <c r="M221" s="211"/>
      <c r="N221" s="212"/>
      <c r="O221" s="212"/>
      <c r="P221" s="212"/>
      <c r="Q221" s="212"/>
      <c r="R221" s="212"/>
      <c r="S221" s="212"/>
      <c r="T221" s="213"/>
      <c r="AT221" s="214" t="s">
        <v>171</v>
      </c>
      <c r="AU221" s="214" t="s">
        <v>84</v>
      </c>
      <c r="AV221" s="11" t="s">
        <v>84</v>
      </c>
      <c r="AW221" s="11" t="s">
        <v>37</v>
      </c>
      <c r="AX221" s="11" t="s">
        <v>75</v>
      </c>
      <c r="AY221" s="214" t="s">
        <v>162</v>
      </c>
    </row>
    <row r="222" spans="2:65" s="1" customFormat="1" ht="22.5" customHeight="1">
      <c r="B222" s="39"/>
      <c r="C222" s="219" t="s">
        <v>664</v>
      </c>
      <c r="D222" s="219" t="s">
        <v>273</v>
      </c>
      <c r="E222" s="220" t="s">
        <v>2604</v>
      </c>
      <c r="F222" s="221" t="s">
        <v>2605</v>
      </c>
      <c r="G222" s="222" t="s">
        <v>254</v>
      </c>
      <c r="H222" s="223">
        <v>0.871</v>
      </c>
      <c r="I222" s="224"/>
      <c r="J222" s="225">
        <f>ROUND(I222*H222,0)</f>
        <v>0</v>
      </c>
      <c r="K222" s="221" t="s">
        <v>169</v>
      </c>
      <c r="L222" s="226"/>
      <c r="M222" s="227" t="s">
        <v>23</v>
      </c>
      <c r="N222" s="228" t="s">
        <v>46</v>
      </c>
      <c r="O222" s="40"/>
      <c r="P222" s="200">
        <f>O222*H222</f>
        <v>0</v>
      </c>
      <c r="Q222" s="200">
        <v>1.9199999999999998E-2</v>
      </c>
      <c r="R222" s="200">
        <f>Q222*H222</f>
        <v>1.6723199999999997E-2</v>
      </c>
      <c r="S222" s="200">
        <v>0</v>
      </c>
      <c r="T222" s="201">
        <f>S222*H222</f>
        <v>0</v>
      </c>
      <c r="AR222" s="22" t="s">
        <v>229</v>
      </c>
      <c r="AT222" s="22" t="s">
        <v>273</v>
      </c>
      <c r="AU222" s="22" t="s">
        <v>84</v>
      </c>
      <c r="AY222" s="22" t="s">
        <v>162</v>
      </c>
      <c r="BE222" s="202">
        <f>IF(N222="základní",J222,0)</f>
        <v>0</v>
      </c>
      <c r="BF222" s="202">
        <f>IF(N222="snížená",J222,0)</f>
        <v>0</v>
      </c>
      <c r="BG222" s="202">
        <f>IF(N222="zákl. přenesená",J222,0)</f>
        <v>0</v>
      </c>
      <c r="BH222" s="202">
        <f>IF(N222="sníž. přenesená",J222,0)</f>
        <v>0</v>
      </c>
      <c r="BI222" s="202">
        <f>IF(N222="nulová",J222,0)</f>
        <v>0</v>
      </c>
      <c r="BJ222" s="22" t="s">
        <v>10</v>
      </c>
      <c r="BK222" s="202">
        <f>ROUND(I222*H222,0)</f>
        <v>0</v>
      </c>
      <c r="BL222" s="22" t="s">
        <v>164</v>
      </c>
      <c r="BM222" s="22" t="s">
        <v>3158</v>
      </c>
    </row>
    <row r="223" spans="2:65" s="11" customFormat="1" ht="13.5">
      <c r="B223" s="203"/>
      <c r="C223" s="204"/>
      <c r="D223" s="205" t="s">
        <v>171</v>
      </c>
      <c r="E223" s="206" t="s">
        <v>511</v>
      </c>
      <c r="F223" s="207" t="s">
        <v>3159</v>
      </c>
      <c r="G223" s="204"/>
      <c r="H223" s="208">
        <v>0.871</v>
      </c>
      <c r="I223" s="209"/>
      <c r="J223" s="204"/>
      <c r="K223" s="204"/>
      <c r="L223" s="210"/>
      <c r="M223" s="211"/>
      <c r="N223" s="212"/>
      <c r="O223" s="212"/>
      <c r="P223" s="212"/>
      <c r="Q223" s="212"/>
      <c r="R223" s="212"/>
      <c r="S223" s="212"/>
      <c r="T223" s="213"/>
      <c r="AT223" s="214" t="s">
        <v>171</v>
      </c>
      <c r="AU223" s="214" t="s">
        <v>84</v>
      </c>
      <c r="AV223" s="11" t="s">
        <v>84</v>
      </c>
      <c r="AW223" s="11" t="s">
        <v>37</v>
      </c>
      <c r="AX223" s="11" t="s">
        <v>75</v>
      </c>
      <c r="AY223" s="214" t="s">
        <v>162</v>
      </c>
    </row>
    <row r="224" spans="2:65" s="1" customFormat="1" ht="22.5" customHeight="1">
      <c r="B224" s="39"/>
      <c r="C224" s="219" t="s">
        <v>670</v>
      </c>
      <c r="D224" s="219" t="s">
        <v>273</v>
      </c>
      <c r="E224" s="220" t="s">
        <v>2612</v>
      </c>
      <c r="F224" s="221" t="s">
        <v>2613</v>
      </c>
      <c r="G224" s="222" t="s">
        <v>654</v>
      </c>
      <c r="H224" s="223">
        <v>2.4729999999999999</v>
      </c>
      <c r="I224" s="224"/>
      <c r="J224" s="225">
        <f>ROUND(I224*H224,0)</f>
        <v>0</v>
      </c>
      <c r="K224" s="221" t="s">
        <v>23</v>
      </c>
      <c r="L224" s="226"/>
      <c r="M224" s="227" t="s">
        <v>23</v>
      </c>
      <c r="N224" s="228" t="s">
        <v>46</v>
      </c>
      <c r="O224" s="40"/>
      <c r="P224" s="200">
        <f>O224*H224</f>
        <v>0</v>
      </c>
      <c r="Q224" s="200">
        <v>1.9199999999999998E-2</v>
      </c>
      <c r="R224" s="200">
        <f>Q224*H224</f>
        <v>4.7481599999999992E-2</v>
      </c>
      <c r="S224" s="200">
        <v>0</v>
      </c>
      <c r="T224" s="201">
        <f>S224*H224</f>
        <v>0</v>
      </c>
      <c r="AR224" s="22" t="s">
        <v>229</v>
      </c>
      <c r="AT224" s="22" t="s">
        <v>273</v>
      </c>
      <c r="AU224" s="22" t="s">
        <v>84</v>
      </c>
      <c r="AY224" s="22" t="s">
        <v>162</v>
      </c>
      <c r="BE224" s="202">
        <f>IF(N224="základní",J224,0)</f>
        <v>0</v>
      </c>
      <c r="BF224" s="202">
        <f>IF(N224="snížená",J224,0)</f>
        <v>0</v>
      </c>
      <c r="BG224" s="202">
        <f>IF(N224="zákl. přenesená",J224,0)</f>
        <v>0</v>
      </c>
      <c r="BH224" s="202">
        <f>IF(N224="sníž. přenesená",J224,0)</f>
        <v>0</v>
      </c>
      <c r="BI224" s="202">
        <f>IF(N224="nulová",J224,0)</f>
        <v>0</v>
      </c>
      <c r="BJ224" s="22" t="s">
        <v>10</v>
      </c>
      <c r="BK224" s="202">
        <f>ROUND(I224*H224,0)</f>
        <v>0</v>
      </c>
      <c r="BL224" s="22" t="s">
        <v>164</v>
      </c>
      <c r="BM224" s="22" t="s">
        <v>3160</v>
      </c>
    </row>
    <row r="225" spans="2:65" s="11" customFormat="1" ht="13.5">
      <c r="B225" s="203"/>
      <c r="C225" s="204"/>
      <c r="D225" s="205" t="s">
        <v>171</v>
      </c>
      <c r="E225" s="206" t="s">
        <v>522</v>
      </c>
      <c r="F225" s="207" t="s">
        <v>3161</v>
      </c>
      <c r="G225" s="204"/>
      <c r="H225" s="208">
        <v>2.4729999999999999</v>
      </c>
      <c r="I225" s="209"/>
      <c r="J225" s="204"/>
      <c r="K225" s="204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171</v>
      </c>
      <c r="AU225" s="214" t="s">
        <v>84</v>
      </c>
      <c r="AV225" s="11" t="s">
        <v>84</v>
      </c>
      <c r="AW225" s="11" t="s">
        <v>37</v>
      </c>
      <c r="AX225" s="11" t="s">
        <v>75</v>
      </c>
      <c r="AY225" s="214" t="s">
        <v>162</v>
      </c>
    </row>
    <row r="226" spans="2:65" s="1" customFormat="1" ht="22.5" customHeight="1">
      <c r="B226" s="39"/>
      <c r="C226" s="219" t="s">
        <v>676</v>
      </c>
      <c r="D226" s="219" t="s">
        <v>273</v>
      </c>
      <c r="E226" s="220" t="s">
        <v>2618</v>
      </c>
      <c r="F226" s="221" t="s">
        <v>2619</v>
      </c>
      <c r="G226" s="222" t="s">
        <v>412</v>
      </c>
      <c r="H226" s="223">
        <v>25.76</v>
      </c>
      <c r="I226" s="224"/>
      <c r="J226" s="225">
        <f>ROUND(I226*H226,0)</f>
        <v>0</v>
      </c>
      <c r="K226" s="221" t="s">
        <v>169</v>
      </c>
      <c r="L226" s="226"/>
      <c r="M226" s="227" t="s">
        <v>23</v>
      </c>
      <c r="N226" s="228" t="s">
        <v>46</v>
      </c>
      <c r="O226" s="40"/>
      <c r="P226" s="200">
        <f>O226*H226</f>
        <v>0</v>
      </c>
      <c r="Q226" s="200">
        <v>4.0000000000000001E-3</v>
      </c>
      <c r="R226" s="200">
        <f>Q226*H226</f>
        <v>0.10304000000000001</v>
      </c>
      <c r="S226" s="200">
        <v>0</v>
      </c>
      <c r="T226" s="201">
        <f>S226*H226</f>
        <v>0</v>
      </c>
      <c r="AR226" s="22" t="s">
        <v>229</v>
      </c>
      <c r="AT226" s="22" t="s">
        <v>273</v>
      </c>
      <c r="AU226" s="22" t="s">
        <v>84</v>
      </c>
      <c r="AY226" s="22" t="s">
        <v>162</v>
      </c>
      <c r="BE226" s="202">
        <f>IF(N226="základní",J226,0)</f>
        <v>0</v>
      </c>
      <c r="BF226" s="202">
        <f>IF(N226="snížená",J226,0)</f>
        <v>0</v>
      </c>
      <c r="BG226" s="202">
        <f>IF(N226="zákl. přenesená",J226,0)</f>
        <v>0</v>
      </c>
      <c r="BH226" s="202">
        <f>IF(N226="sníž. přenesená",J226,0)</f>
        <v>0</v>
      </c>
      <c r="BI226" s="202">
        <f>IF(N226="nulová",J226,0)</f>
        <v>0</v>
      </c>
      <c r="BJ226" s="22" t="s">
        <v>10</v>
      </c>
      <c r="BK226" s="202">
        <f>ROUND(I226*H226,0)</f>
        <v>0</v>
      </c>
      <c r="BL226" s="22" t="s">
        <v>164</v>
      </c>
      <c r="BM226" s="22" t="s">
        <v>3162</v>
      </c>
    </row>
    <row r="227" spans="2:65" s="11" customFormat="1" ht="13.5">
      <c r="B227" s="203"/>
      <c r="C227" s="204"/>
      <c r="D227" s="205" t="s">
        <v>171</v>
      </c>
      <c r="E227" s="206" t="s">
        <v>528</v>
      </c>
      <c r="F227" s="207" t="s">
        <v>3163</v>
      </c>
      <c r="G227" s="204"/>
      <c r="H227" s="208">
        <v>25.76</v>
      </c>
      <c r="I227" s="209"/>
      <c r="J227" s="204"/>
      <c r="K227" s="204"/>
      <c r="L227" s="210"/>
      <c r="M227" s="211"/>
      <c r="N227" s="212"/>
      <c r="O227" s="212"/>
      <c r="P227" s="212"/>
      <c r="Q227" s="212"/>
      <c r="R227" s="212"/>
      <c r="S227" s="212"/>
      <c r="T227" s="213"/>
      <c r="AT227" s="214" t="s">
        <v>171</v>
      </c>
      <c r="AU227" s="214" t="s">
        <v>84</v>
      </c>
      <c r="AV227" s="11" t="s">
        <v>84</v>
      </c>
      <c r="AW227" s="11" t="s">
        <v>37</v>
      </c>
      <c r="AX227" s="11" t="s">
        <v>75</v>
      </c>
      <c r="AY227" s="214" t="s">
        <v>162</v>
      </c>
    </row>
    <row r="228" spans="2:65" s="1" customFormat="1" ht="22.5" customHeight="1">
      <c r="B228" s="39"/>
      <c r="C228" s="191" t="s">
        <v>680</v>
      </c>
      <c r="D228" s="191" t="s">
        <v>165</v>
      </c>
      <c r="E228" s="192" t="s">
        <v>3164</v>
      </c>
      <c r="F228" s="193" t="s">
        <v>3165</v>
      </c>
      <c r="G228" s="194" t="s">
        <v>412</v>
      </c>
      <c r="H228" s="195">
        <v>50</v>
      </c>
      <c r="I228" s="196"/>
      <c r="J228" s="197">
        <f>ROUND(I228*H228,0)</f>
        <v>0</v>
      </c>
      <c r="K228" s="193" t="s">
        <v>169</v>
      </c>
      <c r="L228" s="59"/>
      <c r="M228" s="198" t="s">
        <v>23</v>
      </c>
      <c r="N228" s="199" t="s">
        <v>46</v>
      </c>
      <c r="O228" s="40"/>
      <c r="P228" s="200">
        <f>O228*H228</f>
        <v>0</v>
      </c>
      <c r="Q228" s="200">
        <v>5.9999999999999995E-4</v>
      </c>
      <c r="R228" s="200">
        <f>Q228*H228</f>
        <v>0.03</v>
      </c>
      <c r="S228" s="200">
        <v>2.2499999999999998E-3</v>
      </c>
      <c r="T228" s="201">
        <f>S228*H228</f>
        <v>0.11249999999999999</v>
      </c>
      <c r="AR228" s="22" t="s">
        <v>164</v>
      </c>
      <c r="AT228" s="22" t="s">
        <v>165</v>
      </c>
      <c r="AU228" s="22" t="s">
        <v>84</v>
      </c>
      <c r="AY228" s="22" t="s">
        <v>162</v>
      </c>
      <c r="BE228" s="202">
        <f>IF(N228="základní",J228,0)</f>
        <v>0</v>
      </c>
      <c r="BF228" s="202">
        <f>IF(N228="snížená",J228,0)</f>
        <v>0</v>
      </c>
      <c r="BG228" s="202">
        <f>IF(N228="zákl. přenesená",J228,0)</f>
        <v>0</v>
      </c>
      <c r="BH228" s="202">
        <f>IF(N228="sníž. přenesená",J228,0)</f>
        <v>0</v>
      </c>
      <c r="BI228" s="202">
        <f>IF(N228="nulová",J228,0)</f>
        <v>0</v>
      </c>
      <c r="BJ228" s="22" t="s">
        <v>10</v>
      </c>
      <c r="BK228" s="202">
        <f>ROUND(I228*H228,0)</f>
        <v>0</v>
      </c>
      <c r="BL228" s="22" t="s">
        <v>164</v>
      </c>
      <c r="BM228" s="22" t="s">
        <v>3166</v>
      </c>
    </row>
    <row r="229" spans="2:65" s="11" customFormat="1" ht="13.5">
      <c r="B229" s="203"/>
      <c r="C229" s="204"/>
      <c r="D229" s="205" t="s">
        <v>171</v>
      </c>
      <c r="E229" s="206" t="s">
        <v>534</v>
      </c>
      <c r="F229" s="207" t="s">
        <v>3167</v>
      </c>
      <c r="G229" s="204"/>
      <c r="H229" s="208">
        <v>50</v>
      </c>
      <c r="I229" s="209"/>
      <c r="J229" s="204"/>
      <c r="K229" s="204"/>
      <c r="L229" s="210"/>
      <c r="M229" s="211"/>
      <c r="N229" s="212"/>
      <c r="O229" s="212"/>
      <c r="P229" s="212"/>
      <c r="Q229" s="212"/>
      <c r="R229" s="212"/>
      <c r="S229" s="212"/>
      <c r="T229" s="213"/>
      <c r="AT229" s="214" t="s">
        <v>171</v>
      </c>
      <c r="AU229" s="214" t="s">
        <v>84</v>
      </c>
      <c r="AV229" s="11" t="s">
        <v>84</v>
      </c>
      <c r="AW229" s="11" t="s">
        <v>37</v>
      </c>
      <c r="AX229" s="11" t="s">
        <v>75</v>
      </c>
      <c r="AY229" s="214" t="s">
        <v>162</v>
      </c>
    </row>
    <row r="230" spans="2:65" s="1" customFormat="1" ht="22.5" customHeight="1">
      <c r="B230" s="39"/>
      <c r="C230" s="219" t="s">
        <v>685</v>
      </c>
      <c r="D230" s="219" t="s">
        <v>273</v>
      </c>
      <c r="E230" s="220" t="s">
        <v>3168</v>
      </c>
      <c r="F230" s="221" t="s">
        <v>3169</v>
      </c>
      <c r="G230" s="222" t="s">
        <v>654</v>
      </c>
      <c r="H230" s="223">
        <v>4.7249999999999996</v>
      </c>
      <c r="I230" s="224"/>
      <c r="J230" s="225">
        <f>ROUND(I230*H230,0)</f>
        <v>0</v>
      </c>
      <c r="K230" s="221" t="s">
        <v>23</v>
      </c>
      <c r="L230" s="226"/>
      <c r="M230" s="227" t="s">
        <v>23</v>
      </c>
      <c r="N230" s="228" t="s">
        <v>46</v>
      </c>
      <c r="O230" s="40"/>
      <c r="P230" s="200">
        <f>O230*H230</f>
        <v>0</v>
      </c>
      <c r="Q230" s="200">
        <v>1.7999999999999999E-2</v>
      </c>
      <c r="R230" s="200">
        <f>Q230*H230</f>
        <v>8.5049999999999987E-2</v>
      </c>
      <c r="S230" s="200">
        <v>0</v>
      </c>
      <c r="T230" s="201">
        <f>S230*H230</f>
        <v>0</v>
      </c>
      <c r="AR230" s="22" t="s">
        <v>229</v>
      </c>
      <c r="AT230" s="22" t="s">
        <v>273</v>
      </c>
      <c r="AU230" s="22" t="s">
        <v>84</v>
      </c>
      <c r="AY230" s="22" t="s">
        <v>162</v>
      </c>
      <c r="BE230" s="202">
        <f>IF(N230="základní",J230,0)</f>
        <v>0</v>
      </c>
      <c r="BF230" s="202">
        <f>IF(N230="snížená",J230,0)</f>
        <v>0</v>
      </c>
      <c r="BG230" s="202">
        <f>IF(N230="zákl. přenesená",J230,0)</f>
        <v>0</v>
      </c>
      <c r="BH230" s="202">
        <f>IF(N230="sníž. přenesená",J230,0)</f>
        <v>0</v>
      </c>
      <c r="BI230" s="202">
        <f>IF(N230="nulová",J230,0)</f>
        <v>0</v>
      </c>
      <c r="BJ230" s="22" t="s">
        <v>10</v>
      </c>
      <c r="BK230" s="202">
        <f>ROUND(I230*H230,0)</f>
        <v>0</v>
      </c>
      <c r="BL230" s="22" t="s">
        <v>164</v>
      </c>
      <c r="BM230" s="22" t="s">
        <v>3170</v>
      </c>
    </row>
    <row r="231" spans="2:65" s="11" customFormat="1" ht="13.5">
      <c r="B231" s="203"/>
      <c r="C231" s="204"/>
      <c r="D231" s="205" t="s">
        <v>171</v>
      </c>
      <c r="E231" s="206" t="s">
        <v>543</v>
      </c>
      <c r="F231" s="207" t="s">
        <v>3171</v>
      </c>
      <c r="G231" s="204"/>
      <c r="H231" s="208">
        <v>4.7249999999999996</v>
      </c>
      <c r="I231" s="209"/>
      <c r="J231" s="204"/>
      <c r="K231" s="204"/>
      <c r="L231" s="210"/>
      <c r="M231" s="211"/>
      <c r="N231" s="212"/>
      <c r="O231" s="212"/>
      <c r="P231" s="212"/>
      <c r="Q231" s="212"/>
      <c r="R231" s="212"/>
      <c r="S231" s="212"/>
      <c r="T231" s="213"/>
      <c r="AT231" s="214" t="s">
        <v>171</v>
      </c>
      <c r="AU231" s="214" t="s">
        <v>84</v>
      </c>
      <c r="AV231" s="11" t="s">
        <v>84</v>
      </c>
      <c r="AW231" s="11" t="s">
        <v>37</v>
      </c>
      <c r="AX231" s="11" t="s">
        <v>75</v>
      </c>
      <c r="AY231" s="214" t="s">
        <v>162</v>
      </c>
    </row>
    <row r="232" spans="2:65" s="1" customFormat="1" ht="22.5" customHeight="1">
      <c r="B232" s="39"/>
      <c r="C232" s="191" t="s">
        <v>692</v>
      </c>
      <c r="D232" s="191" t="s">
        <v>165</v>
      </c>
      <c r="E232" s="192" t="s">
        <v>2637</v>
      </c>
      <c r="F232" s="193" t="s">
        <v>2638</v>
      </c>
      <c r="G232" s="194" t="s">
        <v>596</v>
      </c>
      <c r="H232" s="195">
        <v>8.2959999999999994</v>
      </c>
      <c r="I232" s="196"/>
      <c r="J232" s="197">
        <f>ROUND(I232*H232,0)</f>
        <v>0</v>
      </c>
      <c r="K232" s="193" t="s">
        <v>169</v>
      </c>
      <c r="L232" s="59"/>
      <c r="M232" s="198" t="s">
        <v>23</v>
      </c>
      <c r="N232" s="199" t="s">
        <v>46</v>
      </c>
      <c r="O232" s="40"/>
      <c r="P232" s="200">
        <f>O232*H232</f>
        <v>0</v>
      </c>
      <c r="Q232" s="200">
        <v>3.0000000000000001E-5</v>
      </c>
      <c r="R232" s="200">
        <f>Q232*H232</f>
        <v>2.4887999999999999E-4</v>
      </c>
      <c r="S232" s="200">
        <v>0</v>
      </c>
      <c r="T232" s="201">
        <f>S232*H232</f>
        <v>0</v>
      </c>
      <c r="AR232" s="22" t="s">
        <v>164</v>
      </c>
      <c r="AT232" s="22" t="s">
        <v>165</v>
      </c>
      <c r="AU232" s="22" t="s">
        <v>84</v>
      </c>
      <c r="AY232" s="22" t="s">
        <v>162</v>
      </c>
      <c r="BE232" s="202">
        <f>IF(N232="základní",J232,0)</f>
        <v>0</v>
      </c>
      <c r="BF232" s="202">
        <f>IF(N232="snížená",J232,0)</f>
        <v>0</v>
      </c>
      <c r="BG232" s="202">
        <f>IF(N232="zákl. přenesená",J232,0)</f>
        <v>0</v>
      </c>
      <c r="BH232" s="202">
        <f>IF(N232="sníž. přenesená",J232,0)</f>
        <v>0</v>
      </c>
      <c r="BI232" s="202">
        <f>IF(N232="nulová",J232,0)</f>
        <v>0</v>
      </c>
      <c r="BJ232" s="22" t="s">
        <v>10</v>
      </c>
      <c r="BK232" s="202">
        <f>ROUND(I232*H232,0)</f>
        <v>0</v>
      </c>
      <c r="BL232" s="22" t="s">
        <v>164</v>
      </c>
      <c r="BM232" s="22" t="s">
        <v>3172</v>
      </c>
    </row>
    <row r="233" spans="2:65" s="1" customFormat="1" ht="22.5" customHeight="1">
      <c r="B233" s="39"/>
      <c r="C233" s="191" t="s">
        <v>700</v>
      </c>
      <c r="D233" s="191" t="s">
        <v>165</v>
      </c>
      <c r="E233" s="192" t="s">
        <v>2643</v>
      </c>
      <c r="F233" s="193" t="s">
        <v>2644</v>
      </c>
      <c r="G233" s="194" t="s">
        <v>412</v>
      </c>
      <c r="H233" s="195">
        <v>8.2959999999999994</v>
      </c>
      <c r="I233" s="196"/>
      <c r="J233" s="197">
        <f>ROUND(I233*H233,0)</f>
        <v>0</v>
      </c>
      <c r="K233" s="193" t="s">
        <v>169</v>
      </c>
      <c r="L233" s="59"/>
      <c r="M233" s="198" t="s">
        <v>23</v>
      </c>
      <c r="N233" s="199" t="s">
        <v>46</v>
      </c>
      <c r="O233" s="40"/>
      <c r="P233" s="200">
        <f>O233*H233</f>
        <v>0</v>
      </c>
      <c r="Q233" s="200">
        <v>0</v>
      </c>
      <c r="R233" s="200">
        <f>Q233*H233</f>
        <v>0</v>
      </c>
      <c r="S233" s="200">
        <v>0</v>
      </c>
      <c r="T233" s="201">
        <f>S233*H233</f>
        <v>0</v>
      </c>
      <c r="AR233" s="22" t="s">
        <v>164</v>
      </c>
      <c r="AT233" s="22" t="s">
        <v>165</v>
      </c>
      <c r="AU233" s="22" t="s">
        <v>84</v>
      </c>
      <c r="AY233" s="22" t="s">
        <v>162</v>
      </c>
      <c r="BE233" s="202">
        <f>IF(N233="základní",J233,0)</f>
        <v>0</v>
      </c>
      <c r="BF233" s="202">
        <f>IF(N233="snížená",J233,0)</f>
        <v>0</v>
      </c>
      <c r="BG233" s="202">
        <f>IF(N233="zákl. přenesená",J233,0)</f>
        <v>0</v>
      </c>
      <c r="BH233" s="202">
        <f>IF(N233="sníž. přenesená",J233,0)</f>
        <v>0</v>
      </c>
      <c r="BI233" s="202">
        <f>IF(N233="nulová",J233,0)</f>
        <v>0</v>
      </c>
      <c r="BJ233" s="22" t="s">
        <v>10</v>
      </c>
      <c r="BK233" s="202">
        <f>ROUND(I233*H233,0)</f>
        <v>0</v>
      </c>
      <c r="BL233" s="22" t="s">
        <v>164</v>
      </c>
      <c r="BM233" s="22" t="s">
        <v>3173</v>
      </c>
    </row>
    <row r="234" spans="2:65" s="1" customFormat="1" ht="22.5" customHeight="1">
      <c r="B234" s="39"/>
      <c r="C234" s="191" t="s">
        <v>708</v>
      </c>
      <c r="D234" s="191" t="s">
        <v>165</v>
      </c>
      <c r="E234" s="192" t="s">
        <v>2653</v>
      </c>
      <c r="F234" s="193" t="s">
        <v>2654</v>
      </c>
      <c r="G234" s="194" t="s">
        <v>241</v>
      </c>
      <c r="H234" s="195">
        <v>0.32200000000000001</v>
      </c>
      <c r="I234" s="196"/>
      <c r="J234" s="197">
        <f>ROUND(I234*H234,0)</f>
        <v>0</v>
      </c>
      <c r="K234" s="193" t="s">
        <v>169</v>
      </c>
      <c r="L234" s="59"/>
      <c r="M234" s="198" t="s">
        <v>23</v>
      </c>
      <c r="N234" s="199" t="s">
        <v>46</v>
      </c>
      <c r="O234" s="40"/>
      <c r="P234" s="200">
        <f>O234*H234</f>
        <v>0</v>
      </c>
      <c r="Q234" s="200">
        <v>0</v>
      </c>
      <c r="R234" s="200">
        <f>Q234*H234</f>
        <v>0</v>
      </c>
      <c r="S234" s="200">
        <v>0</v>
      </c>
      <c r="T234" s="201">
        <f>S234*H234</f>
        <v>0</v>
      </c>
      <c r="AR234" s="22" t="s">
        <v>164</v>
      </c>
      <c r="AT234" s="22" t="s">
        <v>165</v>
      </c>
      <c r="AU234" s="22" t="s">
        <v>84</v>
      </c>
      <c r="AY234" s="22" t="s">
        <v>162</v>
      </c>
      <c r="BE234" s="202">
        <f>IF(N234="základní",J234,0)</f>
        <v>0</v>
      </c>
      <c r="BF234" s="202">
        <f>IF(N234="snížená",J234,0)</f>
        <v>0</v>
      </c>
      <c r="BG234" s="202">
        <f>IF(N234="zákl. přenesená",J234,0)</f>
        <v>0</v>
      </c>
      <c r="BH234" s="202">
        <f>IF(N234="sníž. přenesená",J234,0)</f>
        <v>0</v>
      </c>
      <c r="BI234" s="202">
        <f>IF(N234="nulová",J234,0)</f>
        <v>0</v>
      </c>
      <c r="BJ234" s="22" t="s">
        <v>10</v>
      </c>
      <c r="BK234" s="202">
        <f>ROUND(I234*H234,0)</f>
        <v>0</v>
      </c>
      <c r="BL234" s="22" t="s">
        <v>164</v>
      </c>
      <c r="BM234" s="22" t="s">
        <v>3174</v>
      </c>
    </row>
    <row r="235" spans="2:65" s="10" customFormat="1" ht="29.85" customHeight="1">
      <c r="B235" s="174"/>
      <c r="C235" s="175"/>
      <c r="D235" s="188" t="s">
        <v>74</v>
      </c>
      <c r="E235" s="189" t="s">
        <v>2656</v>
      </c>
      <c r="F235" s="189" t="s">
        <v>2657</v>
      </c>
      <c r="G235" s="175"/>
      <c r="H235" s="175"/>
      <c r="I235" s="178"/>
      <c r="J235" s="190">
        <f>BK235</f>
        <v>0</v>
      </c>
      <c r="K235" s="175"/>
      <c r="L235" s="180"/>
      <c r="M235" s="181"/>
      <c r="N235" s="182"/>
      <c r="O235" s="182"/>
      <c r="P235" s="183">
        <f>SUM(P236:P239)</f>
        <v>0</v>
      </c>
      <c r="Q235" s="182"/>
      <c r="R235" s="183">
        <f>SUM(R236:R239)</f>
        <v>0</v>
      </c>
      <c r="S235" s="182"/>
      <c r="T235" s="184">
        <f>SUM(T236:T239)</f>
        <v>0</v>
      </c>
      <c r="AR235" s="185" t="s">
        <v>164</v>
      </c>
      <c r="AT235" s="186" t="s">
        <v>74</v>
      </c>
      <c r="AU235" s="186" t="s">
        <v>10</v>
      </c>
      <c r="AY235" s="185" t="s">
        <v>162</v>
      </c>
      <c r="BK235" s="187">
        <f>SUM(BK236:BK239)</f>
        <v>0</v>
      </c>
    </row>
    <row r="236" spans="2:65" s="1" customFormat="1" ht="22.5" customHeight="1">
      <c r="B236" s="39"/>
      <c r="C236" s="191" t="s">
        <v>713</v>
      </c>
      <c r="D236" s="191" t="s">
        <v>165</v>
      </c>
      <c r="E236" s="192" t="s">
        <v>2776</v>
      </c>
      <c r="F236" s="193" t="s">
        <v>2777</v>
      </c>
      <c r="G236" s="194" t="s">
        <v>654</v>
      </c>
      <c r="H236" s="195">
        <v>2.415</v>
      </c>
      <c r="I236" s="196"/>
      <c r="J236" s="197">
        <f>ROUND(I236*H236,0)</f>
        <v>0</v>
      </c>
      <c r="K236" s="193" t="s">
        <v>23</v>
      </c>
      <c r="L236" s="59"/>
      <c r="M236" s="198" t="s">
        <v>23</v>
      </c>
      <c r="N236" s="199" t="s">
        <v>46</v>
      </c>
      <c r="O236" s="40"/>
      <c r="P236" s="200">
        <f>O236*H236</f>
        <v>0</v>
      </c>
      <c r="Q236" s="200">
        <v>0</v>
      </c>
      <c r="R236" s="200">
        <f>Q236*H236</f>
        <v>0</v>
      </c>
      <c r="S236" s="200">
        <v>0</v>
      </c>
      <c r="T236" s="201">
        <f>S236*H236</f>
        <v>0</v>
      </c>
      <c r="AR236" s="22" t="s">
        <v>164</v>
      </c>
      <c r="AT236" s="22" t="s">
        <v>165</v>
      </c>
      <c r="AU236" s="22" t="s">
        <v>84</v>
      </c>
      <c r="AY236" s="22" t="s">
        <v>162</v>
      </c>
      <c r="BE236" s="202">
        <f>IF(N236="základní",J236,0)</f>
        <v>0</v>
      </c>
      <c r="BF236" s="202">
        <f>IF(N236="snížená",J236,0)</f>
        <v>0</v>
      </c>
      <c r="BG236" s="202">
        <f>IF(N236="zákl. přenesená",J236,0)</f>
        <v>0</v>
      </c>
      <c r="BH236" s="202">
        <f>IF(N236="sníž. přenesená",J236,0)</f>
        <v>0</v>
      </c>
      <c r="BI236" s="202">
        <f>IF(N236="nulová",J236,0)</f>
        <v>0</v>
      </c>
      <c r="BJ236" s="22" t="s">
        <v>10</v>
      </c>
      <c r="BK236" s="202">
        <f>ROUND(I236*H236,0)</f>
        <v>0</v>
      </c>
      <c r="BL236" s="22" t="s">
        <v>164</v>
      </c>
      <c r="BM236" s="22" t="s">
        <v>3175</v>
      </c>
    </row>
    <row r="237" spans="2:65" s="11" customFormat="1" ht="13.5">
      <c r="B237" s="203"/>
      <c r="C237" s="204"/>
      <c r="D237" s="215" t="s">
        <v>171</v>
      </c>
      <c r="E237" s="216" t="s">
        <v>581</v>
      </c>
      <c r="F237" s="217" t="s">
        <v>3176</v>
      </c>
      <c r="G237" s="204"/>
      <c r="H237" s="218">
        <v>1.32</v>
      </c>
      <c r="I237" s="209"/>
      <c r="J237" s="204"/>
      <c r="K237" s="204"/>
      <c r="L237" s="210"/>
      <c r="M237" s="211"/>
      <c r="N237" s="212"/>
      <c r="O237" s="212"/>
      <c r="P237" s="212"/>
      <c r="Q237" s="212"/>
      <c r="R237" s="212"/>
      <c r="S237" s="212"/>
      <c r="T237" s="213"/>
      <c r="AT237" s="214" t="s">
        <v>171</v>
      </c>
      <c r="AU237" s="214" t="s">
        <v>84</v>
      </c>
      <c r="AV237" s="11" t="s">
        <v>84</v>
      </c>
      <c r="AW237" s="11" t="s">
        <v>37</v>
      </c>
      <c r="AX237" s="11" t="s">
        <v>75</v>
      </c>
      <c r="AY237" s="214" t="s">
        <v>162</v>
      </c>
    </row>
    <row r="238" spans="2:65" s="11" customFormat="1" ht="13.5">
      <c r="B238" s="203"/>
      <c r="C238" s="204"/>
      <c r="D238" s="205" t="s">
        <v>171</v>
      </c>
      <c r="E238" s="206" t="s">
        <v>583</v>
      </c>
      <c r="F238" s="207" t="s">
        <v>3177</v>
      </c>
      <c r="G238" s="204"/>
      <c r="H238" s="208">
        <v>1.095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171</v>
      </c>
      <c r="AU238" s="214" t="s">
        <v>84</v>
      </c>
      <c r="AV238" s="11" t="s">
        <v>84</v>
      </c>
      <c r="AW238" s="11" t="s">
        <v>37</v>
      </c>
      <c r="AX238" s="11" t="s">
        <v>75</v>
      </c>
      <c r="AY238" s="214" t="s">
        <v>162</v>
      </c>
    </row>
    <row r="239" spans="2:65" s="1" customFormat="1" ht="22.5" customHeight="1">
      <c r="B239" s="39"/>
      <c r="C239" s="191" t="s">
        <v>721</v>
      </c>
      <c r="D239" s="191" t="s">
        <v>165</v>
      </c>
      <c r="E239" s="192" t="s">
        <v>3178</v>
      </c>
      <c r="F239" s="193" t="s">
        <v>3179</v>
      </c>
      <c r="G239" s="194" t="s">
        <v>2425</v>
      </c>
      <c r="H239" s="240"/>
      <c r="I239" s="196"/>
      <c r="J239" s="197">
        <f>ROUND(I239*H239,0)</f>
        <v>0</v>
      </c>
      <c r="K239" s="193" t="s">
        <v>169</v>
      </c>
      <c r="L239" s="59"/>
      <c r="M239" s="198" t="s">
        <v>23</v>
      </c>
      <c r="N239" s="199" t="s">
        <v>46</v>
      </c>
      <c r="O239" s="40"/>
      <c r="P239" s="200">
        <f>O239*H239</f>
        <v>0</v>
      </c>
      <c r="Q239" s="200">
        <v>0</v>
      </c>
      <c r="R239" s="200">
        <f>Q239*H239</f>
        <v>0</v>
      </c>
      <c r="S239" s="200">
        <v>0</v>
      </c>
      <c r="T239" s="201">
        <f>S239*H239</f>
        <v>0</v>
      </c>
      <c r="AR239" s="22" t="s">
        <v>164</v>
      </c>
      <c r="AT239" s="22" t="s">
        <v>165</v>
      </c>
      <c r="AU239" s="22" t="s">
        <v>84</v>
      </c>
      <c r="AY239" s="22" t="s">
        <v>162</v>
      </c>
      <c r="BE239" s="202">
        <f>IF(N239="základní",J239,0)</f>
        <v>0</v>
      </c>
      <c r="BF239" s="202">
        <f>IF(N239="snížená",J239,0)</f>
        <v>0</v>
      </c>
      <c r="BG239" s="202">
        <f>IF(N239="zákl. přenesená",J239,0)</f>
        <v>0</v>
      </c>
      <c r="BH239" s="202">
        <f>IF(N239="sníž. přenesená",J239,0)</f>
        <v>0</v>
      </c>
      <c r="BI239" s="202">
        <f>IF(N239="nulová",J239,0)</f>
        <v>0</v>
      </c>
      <c r="BJ239" s="22" t="s">
        <v>10</v>
      </c>
      <c r="BK239" s="202">
        <f>ROUND(I239*H239,0)</f>
        <v>0</v>
      </c>
      <c r="BL239" s="22" t="s">
        <v>164</v>
      </c>
      <c r="BM239" s="22" t="s">
        <v>3180</v>
      </c>
    </row>
    <row r="240" spans="2:65" s="10" customFormat="1" ht="29.85" customHeight="1">
      <c r="B240" s="174"/>
      <c r="C240" s="175"/>
      <c r="D240" s="188" t="s">
        <v>74</v>
      </c>
      <c r="E240" s="189" t="s">
        <v>2787</v>
      </c>
      <c r="F240" s="189" t="s">
        <v>2788</v>
      </c>
      <c r="G240" s="175"/>
      <c r="H240" s="175"/>
      <c r="I240" s="178"/>
      <c r="J240" s="190">
        <f>BK240</f>
        <v>0</v>
      </c>
      <c r="K240" s="175"/>
      <c r="L240" s="180"/>
      <c r="M240" s="181"/>
      <c r="N240" s="182"/>
      <c r="O240" s="182"/>
      <c r="P240" s="183">
        <f>SUM(P241:P258)</f>
        <v>0</v>
      </c>
      <c r="Q240" s="182"/>
      <c r="R240" s="183">
        <f>SUM(R241:R258)</f>
        <v>1.2336499999999997</v>
      </c>
      <c r="S240" s="182"/>
      <c r="T240" s="184">
        <f>SUM(T241:T258)</f>
        <v>3.6499999999999998E-2</v>
      </c>
      <c r="AR240" s="185" t="s">
        <v>164</v>
      </c>
      <c r="AT240" s="186" t="s">
        <v>74</v>
      </c>
      <c r="AU240" s="186" t="s">
        <v>10</v>
      </c>
      <c r="AY240" s="185" t="s">
        <v>162</v>
      </c>
      <c r="BK240" s="187">
        <f>SUM(BK241:BK258)</f>
        <v>0</v>
      </c>
    </row>
    <row r="241" spans="2:65" s="1" customFormat="1" ht="22.5" customHeight="1">
      <c r="B241" s="39"/>
      <c r="C241" s="191" t="s">
        <v>729</v>
      </c>
      <c r="D241" s="191" t="s">
        <v>165</v>
      </c>
      <c r="E241" s="192" t="s">
        <v>3181</v>
      </c>
      <c r="F241" s="193" t="s">
        <v>3182</v>
      </c>
      <c r="G241" s="194" t="s">
        <v>412</v>
      </c>
      <c r="H241" s="195">
        <v>50</v>
      </c>
      <c r="I241" s="196"/>
      <c r="J241" s="197">
        <f>ROUND(I241*H241,0)</f>
        <v>0</v>
      </c>
      <c r="K241" s="193" t="s">
        <v>169</v>
      </c>
      <c r="L241" s="59"/>
      <c r="M241" s="198" t="s">
        <v>23</v>
      </c>
      <c r="N241" s="199" t="s">
        <v>46</v>
      </c>
      <c r="O241" s="40"/>
      <c r="P241" s="200">
        <f>O241*H241</f>
        <v>0</v>
      </c>
      <c r="Q241" s="200">
        <v>2.5999999999999998E-4</v>
      </c>
      <c r="R241" s="200">
        <f>Q241*H241</f>
        <v>1.2999999999999999E-2</v>
      </c>
      <c r="S241" s="200">
        <v>7.2999999999999996E-4</v>
      </c>
      <c r="T241" s="201">
        <f>S241*H241</f>
        <v>3.6499999999999998E-2</v>
      </c>
      <c r="AR241" s="22" t="s">
        <v>164</v>
      </c>
      <c r="AT241" s="22" t="s">
        <v>165</v>
      </c>
      <c r="AU241" s="22" t="s">
        <v>84</v>
      </c>
      <c r="AY241" s="22" t="s">
        <v>162</v>
      </c>
      <c r="BE241" s="202">
        <f>IF(N241="základní",J241,0)</f>
        <v>0</v>
      </c>
      <c r="BF241" s="202">
        <f>IF(N241="snížená",J241,0)</f>
        <v>0</v>
      </c>
      <c r="BG241" s="202">
        <f>IF(N241="zákl. přenesená",J241,0)</f>
        <v>0</v>
      </c>
      <c r="BH241" s="202">
        <f>IF(N241="sníž. přenesená",J241,0)</f>
        <v>0</v>
      </c>
      <c r="BI241" s="202">
        <f>IF(N241="nulová",J241,0)</f>
        <v>0</v>
      </c>
      <c r="BJ241" s="22" t="s">
        <v>10</v>
      </c>
      <c r="BK241" s="202">
        <f>ROUND(I241*H241,0)</f>
        <v>0</v>
      </c>
      <c r="BL241" s="22" t="s">
        <v>164</v>
      </c>
      <c r="BM241" s="22" t="s">
        <v>3183</v>
      </c>
    </row>
    <row r="242" spans="2:65" s="11" customFormat="1" ht="13.5">
      <c r="B242" s="203"/>
      <c r="C242" s="204"/>
      <c r="D242" s="205" t="s">
        <v>171</v>
      </c>
      <c r="E242" s="206" t="s">
        <v>606</v>
      </c>
      <c r="F242" s="207" t="s">
        <v>3184</v>
      </c>
      <c r="G242" s="204"/>
      <c r="H242" s="208">
        <v>50</v>
      </c>
      <c r="I242" s="209"/>
      <c r="J242" s="204"/>
      <c r="K242" s="204"/>
      <c r="L242" s="210"/>
      <c r="M242" s="211"/>
      <c r="N242" s="212"/>
      <c r="O242" s="212"/>
      <c r="P242" s="212"/>
      <c r="Q242" s="212"/>
      <c r="R242" s="212"/>
      <c r="S242" s="212"/>
      <c r="T242" s="213"/>
      <c r="AT242" s="214" t="s">
        <v>171</v>
      </c>
      <c r="AU242" s="214" t="s">
        <v>84</v>
      </c>
      <c r="AV242" s="11" t="s">
        <v>84</v>
      </c>
      <c r="AW242" s="11" t="s">
        <v>37</v>
      </c>
      <c r="AX242" s="11" t="s">
        <v>75</v>
      </c>
      <c r="AY242" s="214" t="s">
        <v>162</v>
      </c>
    </row>
    <row r="243" spans="2:65" s="1" customFormat="1" ht="22.5" customHeight="1">
      <c r="B243" s="39"/>
      <c r="C243" s="219" t="s">
        <v>735</v>
      </c>
      <c r="D243" s="219" t="s">
        <v>273</v>
      </c>
      <c r="E243" s="220" t="s">
        <v>3185</v>
      </c>
      <c r="F243" s="221" t="s">
        <v>3186</v>
      </c>
      <c r="G243" s="222" t="s">
        <v>254</v>
      </c>
      <c r="H243" s="223">
        <v>3.15</v>
      </c>
      <c r="I243" s="224"/>
      <c r="J243" s="225">
        <f>ROUND(I243*H243,0)</f>
        <v>0</v>
      </c>
      <c r="K243" s="221" t="s">
        <v>169</v>
      </c>
      <c r="L243" s="226"/>
      <c r="M243" s="227" t="s">
        <v>23</v>
      </c>
      <c r="N243" s="228" t="s">
        <v>46</v>
      </c>
      <c r="O243" s="40"/>
      <c r="P243" s="200">
        <f>O243*H243</f>
        <v>0</v>
      </c>
      <c r="Q243" s="200">
        <v>1.26E-2</v>
      </c>
      <c r="R243" s="200">
        <f>Q243*H243</f>
        <v>3.9689999999999996E-2</v>
      </c>
      <c r="S243" s="200">
        <v>0</v>
      </c>
      <c r="T243" s="201">
        <f>S243*H243</f>
        <v>0</v>
      </c>
      <c r="AR243" s="22" t="s">
        <v>229</v>
      </c>
      <c r="AT243" s="22" t="s">
        <v>273</v>
      </c>
      <c r="AU243" s="22" t="s">
        <v>84</v>
      </c>
      <c r="AY243" s="22" t="s">
        <v>162</v>
      </c>
      <c r="BE243" s="202">
        <f>IF(N243="základní",J243,0)</f>
        <v>0</v>
      </c>
      <c r="BF243" s="202">
        <f>IF(N243="snížená",J243,0)</f>
        <v>0</v>
      </c>
      <c r="BG243" s="202">
        <f>IF(N243="zákl. přenesená",J243,0)</f>
        <v>0</v>
      </c>
      <c r="BH243" s="202">
        <f>IF(N243="sníž. přenesená",J243,0)</f>
        <v>0</v>
      </c>
      <c r="BI243" s="202">
        <f>IF(N243="nulová",J243,0)</f>
        <v>0</v>
      </c>
      <c r="BJ243" s="22" t="s">
        <v>10</v>
      </c>
      <c r="BK243" s="202">
        <f>ROUND(I243*H243,0)</f>
        <v>0</v>
      </c>
      <c r="BL243" s="22" t="s">
        <v>164</v>
      </c>
      <c r="BM243" s="22" t="s">
        <v>3187</v>
      </c>
    </row>
    <row r="244" spans="2:65" s="11" customFormat="1" ht="13.5">
      <c r="B244" s="203"/>
      <c r="C244" s="204"/>
      <c r="D244" s="205" t="s">
        <v>171</v>
      </c>
      <c r="E244" s="206" t="s">
        <v>614</v>
      </c>
      <c r="F244" s="207" t="s">
        <v>3188</v>
      </c>
      <c r="G244" s="204"/>
      <c r="H244" s="208">
        <v>3.15</v>
      </c>
      <c r="I244" s="209"/>
      <c r="J244" s="204"/>
      <c r="K244" s="204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171</v>
      </c>
      <c r="AU244" s="214" t="s">
        <v>84</v>
      </c>
      <c r="AV244" s="11" t="s">
        <v>84</v>
      </c>
      <c r="AW244" s="11" t="s">
        <v>37</v>
      </c>
      <c r="AX244" s="11" t="s">
        <v>75</v>
      </c>
      <c r="AY244" s="214" t="s">
        <v>162</v>
      </c>
    </row>
    <row r="245" spans="2:65" s="1" customFormat="1" ht="31.5" customHeight="1">
      <c r="B245" s="39"/>
      <c r="C245" s="191" t="s">
        <v>741</v>
      </c>
      <c r="D245" s="191" t="s">
        <v>165</v>
      </c>
      <c r="E245" s="192" t="s">
        <v>2790</v>
      </c>
      <c r="F245" s="193" t="s">
        <v>2791</v>
      </c>
      <c r="G245" s="194" t="s">
        <v>254</v>
      </c>
      <c r="H245" s="195">
        <v>37.277999999999999</v>
      </c>
      <c r="I245" s="196"/>
      <c r="J245" s="197">
        <f>ROUND(I245*H245,0)</f>
        <v>0</v>
      </c>
      <c r="K245" s="193" t="s">
        <v>169</v>
      </c>
      <c r="L245" s="59"/>
      <c r="M245" s="198" t="s">
        <v>23</v>
      </c>
      <c r="N245" s="199" t="s">
        <v>46</v>
      </c>
      <c r="O245" s="40"/>
      <c r="P245" s="200">
        <f>O245*H245</f>
        <v>0</v>
      </c>
      <c r="Q245" s="200">
        <v>3.0000000000000001E-3</v>
      </c>
      <c r="R245" s="200">
        <f>Q245*H245</f>
        <v>0.111834</v>
      </c>
      <c r="S245" s="200">
        <v>0</v>
      </c>
      <c r="T245" s="201">
        <f>S245*H245</f>
        <v>0</v>
      </c>
      <c r="AR245" s="22" t="s">
        <v>164</v>
      </c>
      <c r="AT245" s="22" t="s">
        <v>165</v>
      </c>
      <c r="AU245" s="22" t="s">
        <v>84</v>
      </c>
      <c r="AY245" s="22" t="s">
        <v>162</v>
      </c>
      <c r="BE245" s="202">
        <f>IF(N245="základní",J245,0)</f>
        <v>0</v>
      </c>
      <c r="BF245" s="202">
        <f>IF(N245="snížená",J245,0)</f>
        <v>0</v>
      </c>
      <c r="BG245" s="202">
        <f>IF(N245="zákl. přenesená",J245,0)</f>
        <v>0</v>
      </c>
      <c r="BH245" s="202">
        <f>IF(N245="sníž. přenesená",J245,0)</f>
        <v>0</v>
      </c>
      <c r="BI245" s="202">
        <f>IF(N245="nulová",J245,0)</f>
        <v>0</v>
      </c>
      <c r="BJ245" s="22" t="s">
        <v>10</v>
      </c>
      <c r="BK245" s="202">
        <f>ROUND(I245*H245,0)</f>
        <v>0</v>
      </c>
      <c r="BL245" s="22" t="s">
        <v>164</v>
      </c>
      <c r="BM245" s="22" t="s">
        <v>3189</v>
      </c>
    </row>
    <row r="246" spans="2:65" s="11" customFormat="1" ht="13.5">
      <c r="B246" s="203"/>
      <c r="C246" s="204"/>
      <c r="D246" s="205" t="s">
        <v>171</v>
      </c>
      <c r="E246" s="206" t="s">
        <v>622</v>
      </c>
      <c r="F246" s="207" t="s">
        <v>3190</v>
      </c>
      <c r="G246" s="204"/>
      <c r="H246" s="208">
        <v>37.277999999999999</v>
      </c>
      <c r="I246" s="209"/>
      <c r="J246" s="204"/>
      <c r="K246" s="204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171</v>
      </c>
      <c r="AU246" s="214" t="s">
        <v>84</v>
      </c>
      <c r="AV246" s="11" t="s">
        <v>84</v>
      </c>
      <c r="AW246" s="11" t="s">
        <v>37</v>
      </c>
      <c r="AX246" s="11" t="s">
        <v>75</v>
      </c>
      <c r="AY246" s="214" t="s">
        <v>162</v>
      </c>
    </row>
    <row r="247" spans="2:65" s="1" customFormat="1" ht="22.5" customHeight="1">
      <c r="B247" s="39"/>
      <c r="C247" s="219" t="s">
        <v>755</v>
      </c>
      <c r="D247" s="219" t="s">
        <v>273</v>
      </c>
      <c r="E247" s="220" t="s">
        <v>2813</v>
      </c>
      <c r="F247" s="221" t="s">
        <v>2814</v>
      </c>
      <c r="G247" s="222" t="s">
        <v>254</v>
      </c>
      <c r="H247" s="223">
        <v>39.162999999999997</v>
      </c>
      <c r="I247" s="224"/>
      <c r="J247" s="225">
        <f>ROUND(I247*H247,0)</f>
        <v>0</v>
      </c>
      <c r="K247" s="221" t="s">
        <v>169</v>
      </c>
      <c r="L247" s="226"/>
      <c r="M247" s="227" t="s">
        <v>23</v>
      </c>
      <c r="N247" s="228" t="s">
        <v>46</v>
      </c>
      <c r="O247" s="40"/>
      <c r="P247" s="200">
        <f>O247*H247</f>
        <v>0</v>
      </c>
      <c r="Q247" s="200">
        <v>1.9199999999999998E-2</v>
      </c>
      <c r="R247" s="200">
        <f>Q247*H247</f>
        <v>0.75192959999999986</v>
      </c>
      <c r="S247" s="200">
        <v>0</v>
      </c>
      <c r="T247" s="201">
        <f>S247*H247</f>
        <v>0</v>
      </c>
      <c r="AR247" s="22" t="s">
        <v>229</v>
      </c>
      <c r="AT247" s="22" t="s">
        <v>273</v>
      </c>
      <c r="AU247" s="22" t="s">
        <v>84</v>
      </c>
      <c r="AY247" s="22" t="s">
        <v>162</v>
      </c>
      <c r="BE247" s="202">
        <f>IF(N247="základní",J247,0)</f>
        <v>0</v>
      </c>
      <c r="BF247" s="202">
        <f>IF(N247="snížená",J247,0)</f>
        <v>0</v>
      </c>
      <c r="BG247" s="202">
        <f>IF(N247="zákl. přenesená",J247,0)</f>
        <v>0</v>
      </c>
      <c r="BH247" s="202">
        <f>IF(N247="sníž. přenesená",J247,0)</f>
        <v>0</v>
      </c>
      <c r="BI247" s="202">
        <f>IF(N247="nulová",J247,0)</f>
        <v>0</v>
      </c>
      <c r="BJ247" s="22" t="s">
        <v>10</v>
      </c>
      <c r="BK247" s="202">
        <f>ROUND(I247*H247,0)</f>
        <v>0</v>
      </c>
      <c r="BL247" s="22" t="s">
        <v>164</v>
      </c>
      <c r="BM247" s="22" t="s">
        <v>3191</v>
      </c>
    </row>
    <row r="248" spans="2:65" s="11" customFormat="1" ht="13.5">
      <c r="B248" s="203"/>
      <c r="C248" s="204"/>
      <c r="D248" s="205" t="s">
        <v>171</v>
      </c>
      <c r="E248" s="206" t="s">
        <v>3192</v>
      </c>
      <c r="F248" s="207" t="s">
        <v>3193</v>
      </c>
      <c r="G248" s="204"/>
      <c r="H248" s="208">
        <v>39.162999999999997</v>
      </c>
      <c r="I248" s="209"/>
      <c r="J248" s="204"/>
      <c r="K248" s="204"/>
      <c r="L248" s="210"/>
      <c r="M248" s="211"/>
      <c r="N248" s="212"/>
      <c r="O248" s="212"/>
      <c r="P248" s="212"/>
      <c r="Q248" s="212"/>
      <c r="R248" s="212"/>
      <c r="S248" s="212"/>
      <c r="T248" s="213"/>
      <c r="AT248" s="214" t="s">
        <v>171</v>
      </c>
      <c r="AU248" s="214" t="s">
        <v>84</v>
      </c>
      <c r="AV248" s="11" t="s">
        <v>84</v>
      </c>
      <c r="AW248" s="11" t="s">
        <v>37</v>
      </c>
      <c r="AX248" s="11" t="s">
        <v>75</v>
      </c>
      <c r="AY248" s="214" t="s">
        <v>162</v>
      </c>
    </row>
    <row r="249" spans="2:65" s="1" customFormat="1" ht="22.5" customHeight="1">
      <c r="B249" s="39"/>
      <c r="C249" s="191" t="s">
        <v>763</v>
      </c>
      <c r="D249" s="191" t="s">
        <v>165</v>
      </c>
      <c r="E249" s="192" t="s">
        <v>2819</v>
      </c>
      <c r="F249" s="193" t="s">
        <v>2820</v>
      </c>
      <c r="G249" s="194" t="s">
        <v>254</v>
      </c>
      <c r="H249" s="195">
        <v>37.277999999999999</v>
      </c>
      <c r="I249" s="196"/>
      <c r="J249" s="197">
        <f>ROUND(I249*H249,0)</f>
        <v>0</v>
      </c>
      <c r="K249" s="193" t="s">
        <v>169</v>
      </c>
      <c r="L249" s="59"/>
      <c r="M249" s="198" t="s">
        <v>23</v>
      </c>
      <c r="N249" s="199" t="s">
        <v>46</v>
      </c>
      <c r="O249" s="40"/>
      <c r="P249" s="200">
        <f>O249*H249</f>
        <v>0</v>
      </c>
      <c r="Q249" s="200">
        <v>0</v>
      </c>
      <c r="R249" s="200">
        <f>Q249*H249</f>
        <v>0</v>
      </c>
      <c r="S249" s="200">
        <v>0</v>
      </c>
      <c r="T249" s="201">
        <f>S249*H249</f>
        <v>0</v>
      </c>
      <c r="AR249" s="22" t="s">
        <v>164</v>
      </c>
      <c r="AT249" s="22" t="s">
        <v>165</v>
      </c>
      <c r="AU249" s="22" t="s">
        <v>84</v>
      </c>
      <c r="AY249" s="22" t="s">
        <v>162</v>
      </c>
      <c r="BE249" s="202">
        <f>IF(N249="základní",J249,0)</f>
        <v>0</v>
      </c>
      <c r="BF249" s="202">
        <f>IF(N249="snížená",J249,0)</f>
        <v>0</v>
      </c>
      <c r="BG249" s="202">
        <f>IF(N249="zákl. přenesená",J249,0)</f>
        <v>0</v>
      </c>
      <c r="BH249" s="202">
        <f>IF(N249="sníž. přenesená",J249,0)</f>
        <v>0</v>
      </c>
      <c r="BI249" s="202">
        <f>IF(N249="nulová",J249,0)</f>
        <v>0</v>
      </c>
      <c r="BJ249" s="22" t="s">
        <v>10</v>
      </c>
      <c r="BK249" s="202">
        <f>ROUND(I249*H249,0)</f>
        <v>0</v>
      </c>
      <c r="BL249" s="22" t="s">
        <v>164</v>
      </c>
      <c r="BM249" s="22" t="s">
        <v>3194</v>
      </c>
    </row>
    <row r="250" spans="2:65" s="1" customFormat="1" ht="22.5" customHeight="1">
      <c r="B250" s="39"/>
      <c r="C250" s="191" t="s">
        <v>769</v>
      </c>
      <c r="D250" s="191" t="s">
        <v>165</v>
      </c>
      <c r="E250" s="192" t="s">
        <v>3195</v>
      </c>
      <c r="F250" s="193" t="s">
        <v>3196</v>
      </c>
      <c r="G250" s="194" t="s">
        <v>254</v>
      </c>
      <c r="H250" s="195">
        <v>37.277999999999999</v>
      </c>
      <c r="I250" s="196"/>
      <c r="J250" s="197">
        <f>ROUND(I250*H250,0)</f>
        <v>0</v>
      </c>
      <c r="K250" s="193" t="s">
        <v>169</v>
      </c>
      <c r="L250" s="59"/>
      <c r="M250" s="198" t="s">
        <v>23</v>
      </c>
      <c r="N250" s="199" t="s">
        <v>46</v>
      </c>
      <c r="O250" s="40"/>
      <c r="P250" s="200">
        <f>O250*H250</f>
        <v>0</v>
      </c>
      <c r="Q250" s="200">
        <v>8.0000000000000002E-3</v>
      </c>
      <c r="R250" s="200">
        <f>Q250*H250</f>
        <v>0.29822399999999999</v>
      </c>
      <c r="S250" s="200">
        <v>0</v>
      </c>
      <c r="T250" s="201">
        <f>S250*H250</f>
        <v>0</v>
      </c>
      <c r="AR250" s="22" t="s">
        <v>164</v>
      </c>
      <c r="AT250" s="22" t="s">
        <v>165</v>
      </c>
      <c r="AU250" s="22" t="s">
        <v>84</v>
      </c>
      <c r="AY250" s="22" t="s">
        <v>162</v>
      </c>
      <c r="BE250" s="202">
        <f>IF(N250="základní",J250,0)</f>
        <v>0</v>
      </c>
      <c r="BF250" s="202">
        <f>IF(N250="snížená",J250,0)</f>
        <v>0</v>
      </c>
      <c r="BG250" s="202">
        <f>IF(N250="zákl. přenesená",J250,0)</f>
        <v>0</v>
      </c>
      <c r="BH250" s="202">
        <f>IF(N250="sníž. přenesená",J250,0)</f>
        <v>0</v>
      </c>
      <c r="BI250" s="202">
        <f>IF(N250="nulová",J250,0)</f>
        <v>0</v>
      </c>
      <c r="BJ250" s="22" t="s">
        <v>10</v>
      </c>
      <c r="BK250" s="202">
        <f>ROUND(I250*H250,0)</f>
        <v>0</v>
      </c>
      <c r="BL250" s="22" t="s">
        <v>164</v>
      </c>
      <c r="BM250" s="22" t="s">
        <v>3197</v>
      </c>
    </row>
    <row r="251" spans="2:65" s="1" customFormat="1" ht="22.5" customHeight="1">
      <c r="B251" s="39"/>
      <c r="C251" s="191" t="s">
        <v>775</v>
      </c>
      <c r="D251" s="191" t="s">
        <v>165</v>
      </c>
      <c r="E251" s="192" t="s">
        <v>2823</v>
      </c>
      <c r="F251" s="193" t="s">
        <v>2824</v>
      </c>
      <c r="G251" s="194" t="s">
        <v>596</v>
      </c>
      <c r="H251" s="195">
        <v>9.1</v>
      </c>
      <c r="I251" s="196"/>
      <c r="J251" s="197">
        <f>ROUND(I251*H251,0)</f>
        <v>0</v>
      </c>
      <c r="K251" s="193" t="s">
        <v>169</v>
      </c>
      <c r="L251" s="59"/>
      <c r="M251" s="198" t="s">
        <v>23</v>
      </c>
      <c r="N251" s="199" t="s">
        <v>46</v>
      </c>
      <c r="O251" s="40"/>
      <c r="P251" s="200">
        <f>O251*H251</f>
        <v>0</v>
      </c>
      <c r="Q251" s="200">
        <v>3.1E-4</v>
      </c>
      <c r="R251" s="200">
        <f>Q251*H251</f>
        <v>2.8209999999999997E-3</v>
      </c>
      <c r="S251" s="200">
        <v>0</v>
      </c>
      <c r="T251" s="201">
        <f>S251*H251</f>
        <v>0</v>
      </c>
      <c r="AR251" s="22" t="s">
        <v>164</v>
      </c>
      <c r="AT251" s="22" t="s">
        <v>165</v>
      </c>
      <c r="AU251" s="22" t="s">
        <v>84</v>
      </c>
      <c r="AY251" s="22" t="s">
        <v>162</v>
      </c>
      <c r="BE251" s="202">
        <f>IF(N251="základní",J251,0)</f>
        <v>0</v>
      </c>
      <c r="BF251" s="202">
        <f>IF(N251="snížená",J251,0)</f>
        <v>0</v>
      </c>
      <c r="BG251" s="202">
        <f>IF(N251="zákl. přenesená",J251,0)</f>
        <v>0</v>
      </c>
      <c r="BH251" s="202">
        <f>IF(N251="sníž. přenesená",J251,0)</f>
        <v>0</v>
      </c>
      <c r="BI251" s="202">
        <f>IF(N251="nulová",J251,0)</f>
        <v>0</v>
      </c>
      <c r="BJ251" s="22" t="s">
        <v>10</v>
      </c>
      <c r="BK251" s="202">
        <f>ROUND(I251*H251,0)</f>
        <v>0</v>
      </c>
      <c r="BL251" s="22" t="s">
        <v>164</v>
      </c>
      <c r="BM251" s="22" t="s">
        <v>3198</v>
      </c>
    </row>
    <row r="252" spans="2:65" s="11" customFormat="1" ht="13.5">
      <c r="B252" s="203"/>
      <c r="C252" s="204"/>
      <c r="D252" s="205" t="s">
        <v>171</v>
      </c>
      <c r="E252" s="206" t="s">
        <v>3199</v>
      </c>
      <c r="F252" s="207" t="s">
        <v>3200</v>
      </c>
      <c r="G252" s="204"/>
      <c r="H252" s="208">
        <v>9.1</v>
      </c>
      <c r="I252" s="209"/>
      <c r="J252" s="204"/>
      <c r="K252" s="204"/>
      <c r="L252" s="210"/>
      <c r="M252" s="211"/>
      <c r="N252" s="212"/>
      <c r="O252" s="212"/>
      <c r="P252" s="212"/>
      <c r="Q252" s="212"/>
      <c r="R252" s="212"/>
      <c r="S252" s="212"/>
      <c r="T252" s="213"/>
      <c r="AT252" s="214" t="s">
        <v>171</v>
      </c>
      <c r="AU252" s="214" t="s">
        <v>84</v>
      </c>
      <c r="AV252" s="11" t="s">
        <v>84</v>
      </c>
      <c r="AW252" s="11" t="s">
        <v>37</v>
      </c>
      <c r="AX252" s="11" t="s">
        <v>75</v>
      </c>
      <c r="AY252" s="214" t="s">
        <v>162</v>
      </c>
    </row>
    <row r="253" spans="2:65" s="1" customFormat="1" ht="22.5" customHeight="1">
      <c r="B253" s="39"/>
      <c r="C253" s="191" t="s">
        <v>779</v>
      </c>
      <c r="D253" s="191" t="s">
        <v>165</v>
      </c>
      <c r="E253" s="192" t="s">
        <v>2843</v>
      </c>
      <c r="F253" s="193" t="s">
        <v>2844</v>
      </c>
      <c r="G253" s="194" t="s">
        <v>596</v>
      </c>
      <c r="H253" s="195">
        <v>17.100000000000001</v>
      </c>
      <c r="I253" s="196"/>
      <c r="J253" s="197">
        <f>ROUND(I253*H253,0)</f>
        <v>0</v>
      </c>
      <c r="K253" s="193" t="s">
        <v>169</v>
      </c>
      <c r="L253" s="59"/>
      <c r="M253" s="198" t="s">
        <v>23</v>
      </c>
      <c r="N253" s="199" t="s">
        <v>46</v>
      </c>
      <c r="O253" s="40"/>
      <c r="P253" s="200">
        <f>O253*H253</f>
        <v>0</v>
      </c>
      <c r="Q253" s="200">
        <v>2.5999999999999998E-4</v>
      </c>
      <c r="R253" s="200">
        <f>Q253*H253</f>
        <v>4.4460000000000003E-3</v>
      </c>
      <c r="S253" s="200">
        <v>0</v>
      </c>
      <c r="T253" s="201">
        <f>S253*H253</f>
        <v>0</v>
      </c>
      <c r="AR253" s="22" t="s">
        <v>164</v>
      </c>
      <c r="AT253" s="22" t="s">
        <v>165</v>
      </c>
      <c r="AU253" s="22" t="s">
        <v>84</v>
      </c>
      <c r="AY253" s="22" t="s">
        <v>162</v>
      </c>
      <c r="BE253" s="202">
        <f>IF(N253="základní",J253,0)</f>
        <v>0</v>
      </c>
      <c r="BF253" s="202">
        <f>IF(N253="snížená",J253,0)</f>
        <v>0</v>
      </c>
      <c r="BG253" s="202">
        <f>IF(N253="zákl. přenesená",J253,0)</f>
        <v>0</v>
      </c>
      <c r="BH253" s="202">
        <f>IF(N253="sníž. přenesená",J253,0)</f>
        <v>0</v>
      </c>
      <c r="BI253" s="202">
        <f>IF(N253="nulová",J253,0)</f>
        <v>0</v>
      </c>
      <c r="BJ253" s="22" t="s">
        <v>10</v>
      </c>
      <c r="BK253" s="202">
        <f>ROUND(I253*H253,0)</f>
        <v>0</v>
      </c>
      <c r="BL253" s="22" t="s">
        <v>164</v>
      </c>
      <c r="BM253" s="22" t="s">
        <v>3201</v>
      </c>
    </row>
    <row r="254" spans="2:65" s="11" customFormat="1" ht="13.5">
      <c r="B254" s="203"/>
      <c r="C254" s="204"/>
      <c r="D254" s="205" t="s">
        <v>171</v>
      </c>
      <c r="E254" s="206" t="s">
        <v>3202</v>
      </c>
      <c r="F254" s="207" t="s">
        <v>3203</v>
      </c>
      <c r="G254" s="204"/>
      <c r="H254" s="208">
        <v>17.100000000000001</v>
      </c>
      <c r="I254" s="209"/>
      <c r="J254" s="204"/>
      <c r="K254" s="204"/>
      <c r="L254" s="210"/>
      <c r="M254" s="211"/>
      <c r="N254" s="212"/>
      <c r="O254" s="212"/>
      <c r="P254" s="212"/>
      <c r="Q254" s="212"/>
      <c r="R254" s="212"/>
      <c r="S254" s="212"/>
      <c r="T254" s="213"/>
      <c r="AT254" s="214" t="s">
        <v>171</v>
      </c>
      <c r="AU254" s="214" t="s">
        <v>84</v>
      </c>
      <c r="AV254" s="11" t="s">
        <v>84</v>
      </c>
      <c r="AW254" s="11" t="s">
        <v>37</v>
      </c>
      <c r="AX254" s="11" t="s">
        <v>75</v>
      </c>
      <c r="AY254" s="214" t="s">
        <v>162</v>
      </c>
    </row>
    <row r="255" spans="2:65" s="1" customFormat="1" ht="22.5" customHeight="1">
      <c r="B255" s="39"/>
      <c r="C255" s="191" t="s">
        <v>785</v>
      </c>
      <c r="D255" s="191" t="s">
        <v>165</v>
      </c>
      <c r="E255" s="192" t="s">
        <v>2869</v>
      </c>
      <c r="F255" s="193" t="s">
        <v>2870</v>
      </c>
      <c r="G255" s="194" t="s">
        <v>254</v>
      </c>
      <c r="H255" s="195">
        <v>37.277999999999999</v>
      </c>
      <c r="I255" s="196"/>
      <c r="J255" s="197">
        <f>ROUND(I255*H255,0)</f>
        <v>0</v>
      </c>
      <c r="K255" s="193" t="s">
        <v>169</v>
      </c>
      <c r="L255" s="59"/>
      <c r="M255" s="198" t="s">
        <v>23</v>
      </c>
      <c r="N255" s="199" t="s">
        <v>46</v>
      </c>
      <c r="O255" s="40"/>
      <c r="P255" s="200">
        <f>O255*H255</f>
        <v>0</v>
      </c>
      <c r="Q255" s="200">
        <v>2.9999999999999997E-4</v>
      </c>
      <c r="R255" s="200">
        <f>Q255*H255</f>
        <v>1.1183399999999998E-2</v>
      </c>
      <c r="S255" s="200">
        <v>0</v>
      </c>
      <c r="T255" s="201">
        <f>S255*H255</f>
        <v>0</v>
      </c>
      <c r="AR255" s="22" t="s">
        <v>164</v>
      </c>
      <c r="AT255" s="22" t="s">
        <v>165</v>
      </c>
      <c r="AU255" s="22" t="s">
        <v>84</v>
      </c>
      <c r="AY255" s="22" t="s">
        <v>162</v>
      </c>
      <c r="BE255" s="202">
        <f>IF(N255="základní",J255,0)</f>
        <v>0</v>
      </c>
      <c r="BF255" s="202">
        <f>IF(N255="snížená",J255,0)</f>
        <v>0</v>
      </c>
      <c r="BG255" s="202">
        <f>IF(N255="zákl. přenesená",J255,0)</f>
        <v>0</v>
      </c>
      <c r="BH255" s="202">
        <f>IF(N255="sníž. přenesená",J255,0)</f>
        <v>0</v>
      </c>
      <c r="BI255" s="202">
        <f>IF(N255="nulová",J255,0)</f>
        <v>0</v>
      </c>
      <c r="BJ255" s="22" t="s">
        <v>10</v>
      </c>
      <c r="BK255" s="202">
        <f>ROUND(I255*H255,0)</f>
        <v>0</v>
      </c>
      <c r="BL255" s="22" t="s">
        <v>164</v>
      </c>
      <c r="BM255" s="22" t="s">
        <v>3204</v>
      </c>
    </row>
    <row r="256" spans="2:65" s="1" customFormat="1" ht="22.5" customHeight="1">
      <c r="B256" s="39"/>
      <c r="C256" s="191" t="s">
        <v>793</v>
      </c>
      <c r="D256" s="191" t="s">
        <v>165</v>
      </c>
      <c r="E256" s="192" t="s">
        <v>2873</v>
      </c>
      <c r="F256" s="193" t="s">
        <v>2874</v>
      </c>
      <c r="G256" s="194" t="s">
        <v>596</v>
      </c>
      <c r="H256" s="195">
        <v>17.399999999999999</v>
      </c>
      <c r="I256" s="196"/>
      <c r="J256" s="197">
        <f>ROUND(I256*H256,0)</f>
        <v>0</v>
      </c>
      <c r="K256" s="193" t="s">
        <v>169</v>
      </c>
      <c r="L256" s="59"/>
      <c r="M256" s="198" t="s">
        <v>23</v>
      </c>
      <c r="N256" s="199" t="s">
        <v>46</v>
      </c>
      <c r="O256" s="40"/>
      <c r="P256" s="200">
        <f>O256*H256</f>
        <v>0</v>
      </c>
      <c r="Q256" s="200">
        <v>3.0000000000000001E-5</v>
      </c>
      <c r="R256" s="200">
        <f>Q256*H256</f>
        <v>5.22E-4</v>
      </c>
      <c r="S256" s="200">
        <v>0</v>
      </c>
      <c r="T256" s="201">
        <f>S256*H256</f>
        <v>0</v>
      </c>
      <c r="AR256" s="22" t="s">
        <v>164</v>
      </c>
      <c r="AT256" s="22" t="s">
        <v>165</v>
      </c>
      <c r="AU256" s="22" t="s">
        <v>84</v>
      </c>
      <c r="AY256" s="22" t="s">
        <v>162</v>
      </c>
      <c r="BE256" s="202">
        <f>IF(N256="základní",J256,0)</f>
        <v>0</v>
      </c>
      <c r="BF256" s="202">
        <f>IF(N256="snížená",J256,0)</f>
        <v>0</v>
      </c>
      <c r="BG256" s="202">
        <f>IF(N256="zákl. přenesená",J256,0)</f>
        <v>0</v>
      </c>
      <c r="BH256" s="202">
        <f>IF(N256="sníž. přenesená",J256,0)</f>
        <v>0</v>
      </c>
      <c r="BI256" s="202">
        <f>IF(N256="nulová",J256,0)</f>
        <v>0</v>
      </c>
      <c r="BJ256" s="22" t="s">
        <v>10</v>
      </c>
      <c r="BK256" s="202">
        <f>ROUND(I256*H256,0)</f>
        <v>0</v>
      </c>
      <c r="BL256" s="22" t="s">
        <v>164</v>
      </c>
      <c r="BM256" s="22" t="s">
        <v>3205</v>
      </c>
    </row>
    <row r="257" spans="2:65" s="11" customFormat="1" ht="13.5">
      <c r="B257" s="203"/>
      <c r="C257" s="204"/>
      <c r="D257" s="205" t="s">
        <v>171</v>
      </c>
      <c r="E257" s="206" t="s">
        <v>656</v>
      </c>
      <c r="F257" s="207" t="s">
        <v>3206</v>
      </c>
      <c r="G257" s="204"/>
      <c r="H257" s="208">
        <v>17.399999999999999</v>
      </c>
      <c r="I257" s="209"/>
      <c r="J257" s="204"/>
      <c r="K257" s="204"/>
      <c r="L257" s="210"/>
      <c r="M257" s="211"/>
      <c r="N257" s="212"/>
      <c r="O257" s="212"/>
      <c r="P257" s="212"/>
      <c r="Q257" s="212"/>
      <c r="R257" s="212"/>
      <c r="S257" s="212"/>
      <c r="T257" s="213"/>
      <c r="AT257" s="214" t="s">
        <v>171</v>
      </c>
      <c r="AU257" s="214" t="s">
        <v>84</v>
      </c>
      <c r="AV257" s="11" t="s">
        <v>84</v>
      </c>
      <c r="AW257" s="11" t="s">
        <v>37</v>
      </c>
      <c r="AX257" s="11" t="s">
        <v>75</v>
      </c>
      <c r="AY257" s="214" t="s">
        <v>162</v>
      </c>
    </row>
    <row r="258" spans="2:65" s="1" customFormat="1" ht="22.5" customHeight="1">
      <c r="B258" s="39"/>
      <c r="C258" s="191" t="s">
        <v>800</v>
      </c>
      <c r="D258" s="191" t="s">
        <v>165</v>
      </c>
      <c r="E258" s="192" t="s">
        <v>2893</v>
      </c>
      <c r="F258" s="193" t="s">
        <v>2894</v>
      </c>
      <c r="G258" s="194" t="s">
        <v>241</v>
      </c>
      <c r="H258" s="195">
        <v>1.234</v>
      </c>
      <c r="I258" s="196"/>
      <c r="J258" s="197">
        <f>ROUND(I258*H258,0)</f>
        <v>0</v>
      </c>
      <c r="K258" s="193" t="s">
        <v>169</v>
      </c>
      <c r="L258" s="59"/>
      <c r="M258" s="198" t="s">
        <v>23</v>
      </c>
      <c r="N258" s="199" t="s">
        <v>46</v>
      </c>
      <c r="O258" s="40"/>
      <c r="P258" s="200">
        <f>O258*H258</f>
        <v>0</v>
      </c>
      <c r="Q258" s="200">
        <v>0</v>
      </c>
      <c r="R258" s="200">
        <f>Q258*H258</f>
        <v>0</v>
      </c>
      <c r="S258" s="200">
        <v>0</v>
      </c>
      <c r="T258" s="201">
        <f>S258*H258</f>
        <v>0</v>
      </c>
      <c r="AR258" s="22" t="s">
        <v>164</v>
      </c>
      <c r="AT258" s="22" t="s">
        <v>165</v>
      </c>
      <c r="AU258" s="22" t="s">
        <v>84</v>
      </c>
      <c r="AY258" s="22" t="s">
        <v>162</v>
      </c>
      <c r="BE258" s="202">
        <f>IF(N258="základní",J258,0)</f>
        <v>0</v>
      </c>
      <c r="BF258" s="202">
        <f>IF(N258="snížená",J258,0)</f>
        <v>0</v>
      </c>
      <c r="BG258" s="202">
        <f>IF(N258="zákl. přenesená",J258,0)</f>
        <v>0</v>
      </c>
      <c r="BH258" s="202">
        <f>IF(N258="sníž. přenesená",J258,0)</f>
        <v>0</v>
      </c>
      <c r="BI258" s="202">
        <f>IF(N258="nulová",J258,0)</f>
        <v>0</v>
      </c>
      <c r="BJ258" s="22" t="s">
        <v>10</v>
      </c>
      <c r="BK258" s="202">
        <f>ROUND(I258*H258,0)</f>
        <v>0</v>
      </c>
      <c r="BL258" s="22" t="s">
        <v>164</v>
      </c>
      <c r="BM258" s="22" t="s">
        <v>3207</v>
      </c>
    </row>
    <row r="259" spans="2:65" s="10" customFormat="1" ht="29.85" customHeight="1">
      <c r="B259" s="174"/>
      <c r="C259" s="175"/>
      <c r="D259" s="188" t="s">
        <v>74</v>
      </c>
      <c r="E259" s="189" t="s">
        <v>2896</v>
      </c>
      <c r="F259" s="189" t="s">
        <v>2897</v>
      </c>
      <c r="G259" s="175"/>
      <c r="H259" s="175"/>
      <c r="I259" s="178"/>
      <c r="J259" s="190">
        <f>BK259</f>
        <v>0</v>
      </c>
      <c r="K259" s="175"/>
      <c r="L259" s="180"/>
      <c r="M259" s="181"/>
      <c r="N259" s="182"/>
      <c r="O259" s="182"/>
      <c r="P259" s="183">
        <f>SUM(P260:P267)</f>
        <v>0</v>
      </c>
      <c r="Q259" s="182"/>
      <c r="R259" s="183">
        <f>SUM(R260:R267)</f>
        <v>0.36656538000000005</v>
      </c>
      <c r="S259" s="182"/>
      <c r="T259" s="184">
        <f>SUM(T260:T267)</f>
        <v>0</v>
      </c>
      <c r="AR259" s="185" t="s">
        <v>164</v>
      </c>
      <c r="AT259" s="186" t="s">
        <v>74</v>
      </c>
      <c r="AU259" s="186" t="s">
        <v>10</v>
      </c>
      <c r="AY259" s="185" t="s">
        <v>162</v>
      </c>
      <c r="BK259" s="187">
        <f>SUM(BK260:BK267)</f>
        <v>0</v>
      </c>
    </row>
    <row r="260" spans="2:65" s="1" customFormat="1" ht="22.5" customHeight="1">
      <c r="B260" s="39"/>
      <c r="C260" s="191" t="s">
        <v>819</v>
      </c>
      <c r="D260" s="191" t="s">
        <v>165</v>
      </c>
      <c r="E260" s="192" t="s">
        <v>2899</v>
      </c>
      <c r="F260" s="193" t="s">
        <v>2900</v>
      </c>
      <c r="G260" s="194" t="s">
        <v>254</v>
      </c>
      <c r="H260" s="195">
        <v>9.84</v>
      </c>
      <c r="I260" s="196"/>
      <c r="J260" s="197">
        <f>ROUND(I260*H260,0)</f>
        <v>0</v>
      </c>
      <c r="K260" s="193" t="s">
        <v>169</v>
      </c>
      <c r="L260" s="59"/>
      <c r="M260" s="198" t="s">
        <v>23</v>
      </c>
      <c r="N260" s="199" t="s">
        <v>46</v>
      </c>
      <c r="O260" s="40"/>
      <c r="P260" s="200">
        <f>O260*H260</f>
        <v>0</v>
      </c>
      <c r="Q260" s="200">
        <v>1.7000000000000001E-4</v>
      </c>
      <c r="R260" s="200">
        <f>Q260*H260</f>
        <v>1.6728000000000001E-3</v>
      </c>
      <c r="S260" s="200">
        <v>0</v>
      </c>
      <c r="T260" s="201">
        <f>S260*H260</f>
        <v>0</v>
      </c>
      <c r="AR260" s="22" t="s">
        <v>164</v>
      </c>
      <c r="AT260" s="22" t="s">
        <v>165</v>
      </c>
      <c r="AU260" s="22" t="s">
        <v>84</v>
      </c>
      <c r="AY260" s="22" t="s">
        <v>162</v>
      </c>
      <c r="BE260" s="202">
        <f>IF(N260="základní",J260,0)</f>
        <v>0</v>
      </c>
      <c r="BF260" s="202">
        <f>IF(N260="snížená",J260,0)</f>
        <v>0</v>
      </c>
      <c r="BG260" s="202">
        <f>IF(N260="zákl. přenesená",J260,0)</f>
        <v>0</v>
      </c>
      <c r="BH260" s="202">
        <f>IF(N260="sníž. přenesená",J260,0)</f>
        <v>0</v>
      </c>
      <c r="BI260" s="202">
        <f>IF(N260="nulová",J260,0)</f>
        <v>0</v>
      </c>
      <c r="BJ260" s="22" t="s">
        <v>10</v>
      </c>
      <c r="BK260" s="202">
        <f>ROUND(I260*H260,0)</f>
        <v>0</v>
      </c>
      <c r="BL260" s="22" t="s">
        <v>164</v>
      </c>
      <c r="BM260" s="22" t="s">
        <v>3208</v>
      </c>
    </row>
    <row r="261" spans="2:65" s="11" customFormat="1" ht="13.5">
      <c r="B261" s="203"/>
      <c r="C261" s="204"/>
      <c r="D261" s="205" t="s">
        <v>171</v>
      </c>
      <c r="E261" s="206" t="s">
        <v>668</v>
      </c>
      <c r="F261" s="207" t="s">
        <v>3209</v>
      </c>
      <c r="G261" s="204"/>
      <c r="H261" s="208">
        <v>9.84</v>
      </c>
      <c r="I261" s="209"/>
      <c r="J261" s="204"/>
      <c r="K261" s="204"/>
      <c r="L261" s="210"/>
      <c r="M261" s="211"/>
      <c r="N261" s="212"/>
      <c r="O261" s="212"/>
      <c r="P261" s="212"/>
      <c r="Q261" s="212"/>
      <c r="R261" s="212"/>
      <c r="S261" s="212"/>
      <c r="T261" s="213"/>
      <c r="AT261" s="214" t="s">
        <v>171</v>
      </c>
      <c r="AU261" s="214" t="s">
        <v>84</v>
      </c>
      <c r="AV261" s="11" t="s">
        <v>84</v>
      </c>
      <c r="AW261" s="11" t="s">
        <v>37</v>
      </c>
      <c r="AX261" s="11" t="s">
        <v>75</v>
      </c>
      <c r="AY261" s="214" t="s">
        <v>162</v>
      </c>
    </row>
    <row r="262" spans="2:65" s="1" customFormat="1" ht="22.5" customHeight="1">
      <c r="B262" s="39"/>
      <c r="C262" s="191" t="s">
        <v>833</v>
      </c>
      <c r="D262" s="191" t="s">
        <v>165</v>
      </c>
      <c r="E262" s="192" t="s">
        <v>3210</v>
      </c>
      <c r="F262" s="193" t="s">
        <v>3211</v>
      </c>
      <c r="G262" s="194" t="s">
        <v>254</v>
      </c>
      <c r="H262" s="195">
        <v>309.23099999999999</v>
      </c>
      <c r="I262" s="196"/>
      <c r="J262" s="197">
        <f>ROUND(I262*H262,0)</f>
        <v>0</v>
      </c>
      <c r="K262" s="193" t="s">
        <v>169</v>
      </c>
      <c r="L262" s="59"/>
      <c r="M262" s="198" t="s">
        <v>23</v>
      </c>
      <c r="N262" s="199" t="s">
        <v>46</v>
      </c>
      <c r="O262" s="40"/>
      <c r="P262" s="200">
        <f>O262*H262</f>
        <v>0</v>
      </c>
      <c r="Q262" s="200">
        <v>0</v>
      </c>
      <c r="R262" s="200">
        <f>Q262*H262</f>
        <v>0</v>
      </c>
      <c r="S262" s="200">
        <v>0</v>
      </c>
      <c r="T262" s="201">
        <f>S262*H262</f>
        <v>0</v>
      </c>
      <c r="AR262" s="22" t="s">
        <v>164</v>
      </c>
      <c r="AT262" s="22" t="s">
        <v>165</v>
      </c>
      <c r="AU262" s="22" t="s">
        <v>84</v>
      </c>
      <c r="AY262" s="22" t="s">
        <v>162</v>
      </c>
      <c r="BE262" s="202">
        <f>IF(N262="základní",J262,0)</f>
        <v>0</v>
      </c>
      <c r="BF262" s="202">
        <f>IF(N262="snížená",J262,0)</f>
        <v>0</v>
      </c>
      <c r="BG262" s="202">
        <f>IF(N262="zákl. přenesená",J262,0)</f>
        <v>0</v>
      </c>
      <c r="BH262" s="202">
        <f>IF(N262="sníž. přenesená",J262,0)</f>
        <v>0</v>
      </c>
      <c r="BI262" s="202">
        <f>IF(N262="nulová",J262,0)</f>
        <v>0</v>
      </c>
      <c r="BJ262" s="22" t="s">
        <v>10</v>
      </c>
      <c r="BK262" s="202">
        <f>ROUND(I262*H262,0)</f>
        <v>0</v>
      </c>
      <c r="BL262" s="22" t="s">
        <v>164</v>
      </c>
      <c r="BM262" s="22" t="s">
        <v>3212</v>
      </c>
    </row>
    <row r="263" spans="2:65" s="11" customFormat="1" ht="40.5">
      <c r="B263" s="203"/>
      <c r="C263" s="204"/>
      <c r="D263" s="215" t="s">
        <v>171</v>
      </c>
      <c r="E263" s="216" t="s">
        <v>674</v>
      </c>
      <c r="F263" s="217" t="s">
        <v>3213</v>
      </c>
      <c r="G263" s="204"/>
      <c r="H263" s="218">
        <v>362.20800000000003</v>
      </c>
      <c r="I263" s="209"/>
      <c r="J263" s="204"/>
      <c r="K263" s="204"/>
      <c r="L263" s="210"/>
      <c r="M263" s="211"/>
      <c r="N263" s="212"/>
      <c r="O263" s="212"/>
      <c r="P263" s="212"/>
      <c r="Q263" s="212"/>
      <c r="R263" s="212"/>
      <c r="S263" s="212"/>
      <c r="T263" s="213"/>
      <c r="AT263" s="214" t="s">
        <v>171</v>
      </c>
      <c r="AU263" s="214" t="s">
        <v>84</v>
      </c>
      <c r="AV263" s="11" t="s">
        <v>84</v>
      </c>
      <c r="AW263" s="11" t="s">
        <v>37</v>
      </c>
      <c r="AX263" s="11" t="s">
        <v>75</v>
      </c>
      <c r="AY263" s="214" t="s">
        <v>162</v>
      </c>
    </row>
    <row r="264" spans="2:65" s="11" customFormat="1" ht="40.5">
      <c r="B264" s="203"/>
      <c r="C264" s="204"/>
      <c r="D264" s="215" t="s">
        <v>171</v>
      </c>
      <c r="E264" s="216" t="s">
        <v>3214</v>
      </c>
      <c r="F264" s="217" t="s">
        <v>3215</v>
      </c>
      <c r="G264" s="204"/>
      <c r="H264" s="218">
        <v>-88.215000000000003</v>
      </c>
      <c r="I264" s="209"/>
      <c r="J264" s="204"/>
      <c r="K264" s="204"/>
      <c r="L264" s="210"/>
      <c r="M264" s="211"/>
      <c r="N264" s="212"/>
      <c r="O264" s="212"/>
      <c r="P264" s="212"/>
      <c r="Q264" s="212"/>
      <c r="R264" s="212"/>
      <c r="S264" s="212"/>
      <c r="T264" s="213"/>
      <c r="AT264" s="214" t="s">
        <v>171</v>
      </c>
      <c r="AU264" s="214" t="s">
        <v>84</v>
      </c>
      <c r="AV264" s="11" t="s">
        <v>84</v>
      </c>
      <c r="AW264" s="11" t="s">
        <v>37</v>
      </c>
      <c r="AX264" s="11" t="s">
        <v>75</v>
      </c>
      <c r="AY264" s="214" t="s">
        <v>162</v>
      </c>
    </row>
    <row r="265" spans="2:65" s="11" customFormat="1" ht="40.5">
      <c r="B265" s="203"/>
      <c r="C265" s="204"/>
      <c r="D265" s="205" t="s">
        <v>171</v>
      </c>
      <c r="E265" s="206" t="s">
        <v>3216</v>
      </c>
      <c r="F265" s="207" t="s">
        <v>3217</v>
      </c>
      <c r="G265" s="204"/>
      <c r="H265" s="208">
        <v>35.238</v>
      </c>
      <c r="I265" s="209"/>
      <c r="J265" s="204"/>
      <c r="K265" s="204"/>
      <c r="L265" s="210"/>
      <c r="M265" s="211"/>
      <c r="N265" s="212"/>
      <c r="O265" s="212"/>
      <c r="P265" s="212"/>
      <c r="Q265" s="212"/>
      <c r="R265" s="212"/>
      <c r="S265" s="212"/>
      <c r="T265" s="213"/>
      <c r="AT265" s="214" t="s">
        <v>171</v>
      </c>
      <c r="AU265" s="214" t="s">
        <v>84</v>
      </c>
      <c r="AV265" s="11" t="s">
        <v>84</v>
      </c>
      <c r="AW265" s="11" t="s">
        <v>37</v>
      </c>
      <c r="AX265" s="11" t="s">
        <v>75</v>
      </c>
      <c r="AY265" s="214" t="s">
        <v>162</v>
      </c>
    </row>
    <row r="266" spans="2:65" s="1" customFormat="1" ht="31.5" customHeight="1">
      <c r="B266" s="39"/>
      <c r="C266" s="191" t="s">
        <v>837</v>
      </c>
      <c r="D266" s="191" t="s">
        <v>165</v>
      </c>
      <c r="E266" s="192" t="s">
        <v>3218</v>
      </c>
      <c r="F266" s="193" t="s">
        <v>3219</v>
      </c>
      <c r="G266" s="194" t="s">
        <v>254</v>
      </c>
      <c r="H266" s="195">
        <v>309.23099999999999</v>
      </c>
      <c r="I266" s="196"/>
      <c r="J266" s="197">
        <f>ROUND(I266*H266,0)</f>
        <v>0</v>
      </c>
      <c r="K266" s="193" t="s">
        <v>169</v>
      </c>
      <c r="L266" s="59"/>
      <c r="M266" s="198" t="s">
        <v>23</v>
      </c>
      <c r="N266" s="199" t="s">
        <v>46</v>
      </c>
      <c r="O266" s="40"/>
      <c r="P266" s="200">
        <f>O266*H266</f>
        <v>0</v>
      </c>
      <c r="Q266" s="200">
        <v>1.7000000000000001E-4</v>
      </c>
      <c r="R266" s="200">
        <f>Q266*H266</f>
        <v>5.2569270000000001E-2</v>
      </c>
      <c r="S266" s="200">
        <v>0</v>
      </c>
      <c r="T266" s="201">
        <f>S266*H266</f>
        <v>0</v>
      </c>
      <c r="AR266" s="22" t="s">
        <v>164</v>
      </c>
      <c r="AT266" s="22" t="s">
        <v>165</v>
      </c>
      <c r="AU266" s="22" t="s">
        <v>84</v>
      </c>
      <c r="AY266" s="22" t="s">
        <v>162</v>
      </c>
      <c r="BE266" s="202">
        <f>IF(N266="základní",J266,0)</f>
        <v>0</v>
      </c>
      <c r="BF266" s="202">
        <f>IF(N266="snížená",J266,0)</f>
        <v>0</v>
      </c>
      <c r="BG266" s="202">
        <f>IF(N266="zákl. přenesená",J266,0)</f>
        <v>0</v>
      </c>
      <c r="BH266" s="202">
        <f>IF(N266="sníž. přenesená",J266,0)</f>
        <v>0</v>
      </c>
      <c r="BI266" s="202">
        <f>IF(N266="nulová",J266,0)</f>
        <v>0</v>
      </c>
      <c r="BJ266" s="22" t="s">
        <v>10</v>
      </c>
      <c r="BK266" s="202">
        <f>ROUND(I266*H266,0)</f>
        <v>0</v>
      </c>
      <c r="BL266" s="22" t="s">
        <v>164</v>
      </c>
      <c r="BM266" s="22" t="s">
        <v>3220</v>
      </c>
    </row>
    <row r="267" spans="2:65" s="1" customFormat="1" ht="22.5" customHeight="1">
      <c r="B267" s="39"/>
      <c r="C267" s="191" t="s">
        <v>871</v>
      </c>
      <c r="D267" s="191" t="s">
        <v>165</v>
      </c>
      <c r="E267" s="192" t="s">
        <v>3221</v>
      </c>
      <c r="F267" s="193" t="s">
        <v>3222</v>
      </c>
      <c r="G267" s="194" t="s">
        <v>254</v>
      </c>
      <c r="H267" s="195">
        <v>309.23099999999999</v>
      </c>
      <c r="I267" s="196"/>
      <c r="J267" s="197">
        <f>ROUND(I267*H267,0)</f>
        <v>0</v>
      </c>
      <c r="K267" s="193" t="s">
        <v>169</v>
      </c>
      <c r="L267" s="59"/>
      <c r="M267" s="198" t="s">
        <v>23</v>
      </c>
      <c r="N267" s="199" t="s">
        <v>46</v>
      </c>
      <c r="O267" s="40"/>
      <c r="P267" s="200">
        <f>O267*H267</f>
        <v>0</v>
      </c>
      <c r="Q267" s="200">
        <v>1.01E-3</v>
      </c>
      <c r="R267" s="200">
        <f>Q267*H267</f>
        <v>0.31232331000000002</v>
      </c>
      <c r="S267" s="200">
        <v>0</v>
      </c>
      <c r="T267" s="201">
        <f>S267*H267</f>
        <v>0</v>
      </c>
      <c r="AR267" s="22" t="s">
        <v>164</v>
      </c>
      <c r="AT267" s="22" t="s">
        <v>165</v>
      </c>
      <c r="AU267" s="22" t="s">
        <v>84</v>
      </c>
      <c r="AY267" s="22" t="s">
        <v>162</v>
      </c>
      <c r="BE267" s="202">
        <f>IF(N267="základní",J267,0)</f>
        <v>0</v>
      </c>
      <c r="BF267" s="202">
        <f>IF(N267="snížená",J267,0)</f>
        <v>0</v>
      </c>
      <c r="BG267" s="202">
        <f>IF(N267="zákl. přenesená",J267,0)</f>
        <v>0</v>
      </c>
      <c r="BH267" s="202">
        <f>IF(N267="sníž. přenesená",J267,0)</f>
        <v>0</v>
      </c>
      <c r="BI267" s="202">
        <f>IF(N267="nulová",J267,0)</f>
        <v>0</v>
      </c>
      <c r="BJ267" s="22" t="s">
        <v>10</v>
      </c>
      <c r="BK267" s="202">
        <f>ROUND(I267*H267,0)</f>
        <v>0</v>
      </c>
      <c r="BL267" s="22" t="s">
        <v>164</v>
      </c>
      <c r="BM267" s="22" t="s">
        <v>3223</v>
      </c>
    </row>
    <row r="268" spans="2:65" s="10" customFormat="1" ht="29.85" customHeight="1">
      <c r="B268" s="174"/>
      <c r="C268" s="175"/>
      <c r="D268" s="188" t="s">
        <v>74</v>
      </c>
      <c r="E268" s="189" t="s">
        <v>2913</v>
      </c>
      <c r="F268" s="189" t="s">
        <v>2914</v>
      </c>
      <c r="G268" s="175"/>
      <c r="H268" s="175"/>
      <c r="I268" s="178"/>
      <c r="J268" s="190">
        <f>BK268</f>
        <v>0</v>
      </c>
      <c r="K268" s="175"/>
      <c r="L268" s="180"/>
      <c r="M268" s="181"/>
      <c r="N268" s="182"/>
      <c r="O268" s="182"/>
      <c r="P268" s="183">
        <f>SUM(P269:P280)</f>
        <v>0</v>
      </c>
      <c r="Q268" s="182"/>
      <c r="R268" s="183">
        <f>SUM(R269:R280)</f>
        <v>0.51415549999999999</v>
      </c>
      <c r="S268" s="182"/>
      <c r="T268" s="184">
        <f>SUM(T269:T280)</f>
        <v>0.12528779999999998</v>
      </c>
      <c r="AR268" s="185" t="s">
        <v>164</v>
      </c>
      <c r="AT268" s="186" t="s">
        <v>74</v>
      </c>
      <c r="AU268" s="186" t="s">
        <v>10</v>
      </c>
      <c r="AY268" s="185" t="s">
        <v>162</v>
      </c>
      <c r="BK268" s="187">
        <f>SUM(BK269:BK280)</f>
        <v>0</v>
      </c>
    </row>
    <row r="269" spans="2:65" s="1" customFormat="1" ht="22.5" customHeight="1">
      <c r="B269" s="39"/>
      <c r="C269" s="191" t="s">
        <v>877</v>
      </c>
      <c r="D269" s="191" t="s">
        <v>165</v>
      </c>
      <c r="E269" s="192" t="s">
        <v>2916</v>
      </c>
      <c r="F269" s="193" t="s">
        <v>2917</v>
      </c>
      <c r="G269" s="194" t="s">
        <v>254</v>
      </c>
      <c r="H269" s="195">
        <v>835.25199999999995</v>
      </c>
      <c r="I269" s="196"/>
      <c r="J269" s="197">
        <f>ROUND(I269*H269,0)</f>
        <v>0</v>
      </c>
      <c r="K269" s="193" t="s">
        <v>169</v>
      </c>
      <c r="L269" s="59"/>
      <c r="M269" s="198" t="s">
        <v>23</v>
      </c>
      <c r="N269" s="199" t="s">
        <v>46</v>
      </c>
      <c r="O269" s="40"/>
      <c r="P269" s="200">
        <f>O269*H269</f>
        <v>0</v>
      </c>
      <c r="Q269" s="200">
        <v>0</v>
      </c>
      <c r="R269" s="200">
        <f>Q269*H269</f>
        <v>0</v>
      </c>
      <c r="S269" s="200">
        <v>1.4999999999999999E-4</v>
      </c>
      <c r="T269" s="201">
        <f>S269*H269</f>
        <v>0.12528779999999998</v>
      </c>
      <c r="AR269" s="22" t="s">
        <v>164</v>
      </c>
      <c r="AT269" s="22" t="s">
        <v>165</v>
      </c>
      <c r="AU269" s="22" t="s">
        <v>84</v>
      </c>
      <c r="AY269" s="22" t="s">
        <v>162</v>
      </c>
      <c r="BE269" s="202">
        <f>IF(N269="základní",J269,0)</f>
        <v>0</v>
      </c>
      <c r="BF269" s="202">
        <f>IF(N269="snížená",J269,0)</f>
        <v>0</v>
      </c>
      <c r="BG269" s="202">
        <f>IF(N269="zákl. přenesená",J269,0)</f>
        <v>0</v>
      </c>
      <c r="BH269" s="202">
        <f>IF(N269="sníž. přenesená",J269,0)</f>
        <v>0</v>
      </c>
      <c r="BI269" s="202">
        <f>IF(N269="nulová",J269,0)</f>
        <v>0</v>
      </c>
      <c r="BJ269" s="22" t="s">
        <v>10</v>
      </c>
      <c r="BK269" s="202">
        <f>ROUND(I269*H269,0)</f>
        <v>0</v>
      </c>
      <c r="BL269" s="22" t="s">
        <v>164</v>
      </c>
      <c r="BM269" s="22" t="s">
        <v>3224</v>
      </c>
    </row>
    <row r="270" spans="2:65" s="11" customFormat="1" ht="13.5">
      <c r="B270" s="203"/>
      <c r="C270" s="204"/>
      <c r="D270" s="215" t="s">
        <v>171</v>
      </c>
      <c r="E270" s="216" t="s">
        <v>689</v>
      </c>
      <c r="F270" s="217" t="s">
        <v>3225</v>
      </c>
      <c r="G270" s="204"/>
      <c r="H270" s="218">
        <v>113.79</v>
      </c>
      <c r="I270" s="209"/>
      <c r="J270" s="204"/>
      <c r="K270" s="204"/>
      <c r="L270" s="210"/>
      <c r="M270" s="211"/>
      <c r="N270" s="212"/>
      <c r="O270" s="212"/>
      <c r="P270" s="212"/>
      <c r="Q270" s="212"/>
      <c r="R270" s="212"/>
      <c r="S270" s="212"/>
      <c r="T270" s="213"/>
      <c r="AT270" s="214" t="s">
        <v>171</v>
      </c>
      <c r="AU270" s="214" t="s">
        <v>84</v>
      </c>
      <c r="AV270" s="11" t="s">
        <v>84</v>
      </c>
      <c r="AW270" s="11" t="s">
        <v>37</v>
      </c>
      <c r="AX270" s="11" t="s">
        <v>75</v>
      </c>
      <c r="AY270" s="214" t="s">
        <v>162</v>
      </c>
    </row>
    <row r="271" spans="2:65" s="11" customFormat="1" ht="13.5">
      <c r="B271" s="203"/>
      <c r="C271" s="204"/>
      <c r="D271" s="215" t="s">
        <v>171</v>
      </c>
      <c r="E271" s="216" t="s">
        <v>3226</v>
      </c>
      <c r="F271" s="217" t="s">
        <v>3227</v>
      </c>
      <c r="G271" s="204"/>
      <c r="H271" s="218">
        <v>73.08</v>
      </c>
      <c r="I271" s="209"/>
      <c r="J271" s="204"/>
      <c r="K271" s="204"/>
      <c r="L271" s="210"/>
      <c r="M271" s="211"/>
      <c r="N271" s="212"/>
      <c r="O271" s="212"/>
      <c r="P271" s="212"/>
      <c r="Q271" s="212"/>
      <c r="R271" s="212"/>
      <c r="S271" s="212"/>
      <c r="T271" s="213"/>
      <c r="AT271" s="214" t="s">
        <v>171</v>
      </c>
      <c r="AU271" s="214" t="s">
        <v>84</v>
      </c>
      <c r="AV271" s="11" t="s">
        <v>84</v>
      </c>
      <c r="AW271" s="11" t="s">
        <v>37</v>
      </c>
      <c r="AX271" s="11" t="s">
        <v>75</v>
      </c>
      <c r="AY271" s="214" t="s">
        <v>162</v>
      </c>
    </row>
    <row r="272" spans="2:65" s="11" customFormat="1" ht="27">
      <c r="B272" s="203"/>
      <c r="C272" s="204"/>
      <c r="D272" s="215" t="s">
        <v>171</v>
      </c>
      <c r="E272" s="216" t="s">
        <v>3228</v>
      </c>
      <c r="F272" s="217" t="s">
        <v>3229</v>
      </c>
      <c r="G272" s="204"/>
      <c r="H272" s="218">
        <v>415.35</v>
      </c>
      <c r="I272" s="209"/>
      <c r="J272" s="204"/>
      <c r="K272" s="204"/>
      <c r="L272" s="210"/>
      <c r="M272" s="211"/>
      <c r="N272" s="212"/>
      <c r="O272" s="212"/>
      <c r="P272" s="212"/>
      <c r="Q272" s="212"/>
      <c r="R272" s="212"/>
      <c r="S272" s="212"/>
      <c r="T272" s="213"/>
      <c r="AT272" s="214" t="s">
        <v>171</v>
      </c>
      <c r="AU272" s="214" t="s">
        <v>84</v>
      </c>
      <c r="AV272" s="11" t="s">
        <v>84</v>
      </c>
      <c r="AW272" s="11" t="s">
        <v>37</v>
      </c>
      <c r="AX272" s="11" t="s">
        <v>75</v>
      </c>
      <c r="AY272" s="214" t="s">
        <v>162</v>
      </c>
    </row>
    <row r="273" spans="2:65" s="11" customFormat="1" ht="13.5">
      <c r="B273" s="203"/>
      <c r="C273" s="204"/>
      <c r="D273" s="215" t="s">
        <v>171</v>
      </c>
      <c r="E273" s="216" t="s">
        <v>3230</v>
      </c>
      <c r="F273" s="217" t="s">
        <v>3231</v>
      </c>
      <c r="G273" s="204"/>
      <c r="H273" s="218">
        <v>176.38800000000001</v>
      </c>
      <c r="I273" s="209"/>
      <c r="J273" s="204"/>
      <c r="K273" s="204"/>
      <c r="L273" s="210"/>
      <c r="M273" s="211"/>
      <c r="N273" s="212"/>
      <c r="O273" s="212"/>
      <c r="P273" s="212"/>
      <c r="Q273" s="212"/>
      <c r="R273" s="212"/>
      <c r="S273" s="212"/>
      <c r="T273" s="213"/>
      <c r="AT273" s="214" t="s">
        <v>171</v>
      </c>
      <c r="AU273" s="214" t="s">
        <v>84</v>
      </c>
      <c r="AV273" s="11" t="s">
        <v>84</v>
      </c>
      <c r="AW273" s="11" t="s">
        <v>37</v>
      </c>
      <c r="AX273" s="11" t="s">
        <v>75</v>
      </c>
      <c r="AY273" s="214" t="s">
        <v>162</v>
      </c>
    </row>
    <row r="274" spans="2:65" s="11" customFormat="1" ht="13.5">
      <c r="B274" s="203"/>
      <c r="C274" s="204"/>
      <c r="D274" s="205" t="s">
        <v>171</v>
      </c>
      <c r="E274" s="206" t="s">
        <v>3232</v>
      </c>
      <c r="F274" s="207" t="s">
        <v>3233</v>
      </c>
      <c r="G274" s="204"/>
      <c r="H274" s="208">
        <v>56.643999999999998</v>
      </c>
      <c r="I274" s="209"/>
      <c r="J274" s="204"/>
      <c r="K274" s="204"/>
      <c r="L274" s="210"/>
      <c r="M274" s="211"/>
      <c r="N274" s="212"/>
      <c r="O274" s="212"/>
      <c r="P274" s="212"/>
      <c r="Q274" s="212"/>
      <c r="R274" s="212"/>
      <c r="S274" s="212"/>
      <c r="T274" s="213"/>
      <c r="AT274" s="214" t="s">
        <v>171</v>
      </c>
      <c r="AU274" s="214" t="s">
        <v>84</v>
      </c>
      <c r="AV274" s="11" t="s">
        <v>84</v>
      </c>
      <c r="AW274" s="11" t="s">
        <v>37</v>
      </c>
      <c r="AX274" s="11" t="s">
        <v>75</v>
      </c>
      <c r="AY274" s="214" t="s">
        <v>162</v>
      </c>
    </row>
    <row r="275" spans="2:65" s="1" customFormat="1" ht="22.5" customHeight="1">
      <c r="B275" s="39"/>
      <c r="C275" s="191" t="s">
        <v>882</v>
      </c>
      <c r="D275" s="191" t="s">
        <v>165</v>
      </c>
      <c r="E275" s="192" t="s">
        <v>2922</v>
      </c>
      <c r="F275" s="193" t="s">
        <v>2923</v>
      </c>
      <c r="G275" s="194" t="s">
        <v>254</v>
      </c>
      <c r="H275" s="195">
        <v>1034.5719999999999</v>
      </c>
      <c r="I275" s="196"/>
      <c r="J275" s="197">
        <f>ROUND(I275*H275,0)</f>
        <v>0</v>
      </c>
      <c r="K275" s="193" t="s">
        <v>169</v>
      </c>
      <c r="L275" s="59"/>
      <c r="M275" s="198" t="s">
        <v>23</v>
      </c>
      <c r="N275" s="199" t="s">
        <v>46</v>
      </c>
      <c r="O275" s="40"/>
      <c r="P275" s="200">
        <f>O275*H275</f>
        <v>0</v>
      </c>
      <c r="Q275" s="200">
        <v>2.0000000000000001E-4</v>
      </c>
      <c r="R275" s="200">
        <f>Q275*H275</f>
        <v>0.2069144</v>
      </c>
      <c r="S275" s="200">
        <v>0</v>
      </c>
      <c r="T275" s="201">
        <f>S275*H275</f>
        <v>0</v>
      </c>
      <c r="AR275" s="22" t="s">
        <v>164</v>
      </c>
      <c r="AT275" s="22" t="s">
        <v>165</v>
      </c>
      <c r="AU275" s="22" t="s">
        <v>84</v>
      </c>
      <c r="AY275" s="22" t="s">
        <v>162</v>
      </c>
      <c r="BE275" s="202">
        <f>IF(N275="základní",J275,0)</f>
        <v>0</v>
      </c>
      <c r="BF275" s="202">
        <f>IF(N275="snížená",J275,0)</f>
        <v>0</v>
      </c>
      <c r="BG275" s="202">
        <f>IF(N275="zákl. přenesená",J275,0)</f>
        <v>0</v>
      </c>
      <c r="BH275" s="202">
        <f>IF(N275="sníž. přenesená",J275,0)</f>
        <v>0</v>
      </c>
      <c r="BI275" s="202">
        <f>IF(N275="nulová",J275,0)</f>
        <v>0</v>
      </c>
      <c r="BJ275" s="22" t="s">
        <v>10</v>
      </c>
      <c r="BK275" s="202">
        <f>ROUND(I275*H275,0)</f>
        <v>0</v>
      </c>
      <c r="BL275" s="22" t="s">
        <v>164</v>
      </c>
      <c r="BM275" s="22" t="s">
        <v>3234</v>
      </c>
    </row>
    <row r="276" spans="2:65" s="11" customFormat="1" ht="13.5">
      <c r="B276" s="203"/>
      <c r="C276" s="204"/>
      <c r="D276" s="215" t="s">
        <v>171</v>
      </c>
      <c r="E276" s="216" t="s">
        <v>3235</v>
      </c>
      <c r="F276" s="217" t="s">
        <v>3236</v>
      </c>
      <c r="G276" s="204"/>
      <c r="H276" s="218">
        <v>835.25199999999995</v>
      </c>
      <c r="I276" s="209"/>
      <c r="J276" s="204"/>
      <c r="K276" s="204"/>
      <c r="L276" s="210"/>
      <c r="M276" s="211"/>
      <c r="N276" s="212"/>
      <c r="O276" s="212"/>
      <c r="P276" s="212"/>
      <c r="Q276" s="212"/>
      <c r="R276" s="212"/>
      <c r="S276" s="212"/>
      <c r="T276" s="213"/>
      <c r="AT276" s="214" t="s">
        <v>171</v>
      </c>
      <c r="AU276" s="214" t="s">
        <v>84</v>
      </c>
      <c r="AV276" s="11" t="s">
        <v>84</v>
      </c>
      <c r="AW276" s="11" t="s">
        <v>37</v>
      </c>
      <c r="AX276" s="11" t="s">
        <v>75</v>
      </c>
      <c r="AY276" s="214" t="s">
        <v>162</v>
      </c>
    </row>
    <row r="277" spans="2:65" s="11" customFormat="1" ht="13.5">
      <c r="B277" s="203"/>
      <c r="C277" s="204"/>
      <c r="D277" s="205" t="s">
        <v>171</v>
      </c>
      <c r="E277" s="206" t="s">
        <v>3237</v>
      </c>
      <c r="F277" s="207" t="s">
        <v>3238</v>
      </c>
      <c r="G277" s="204"/>
      <c r="H277" s="208">
        <v>199.32</v>
      </c>
      <c r="I277" s="209"/>
      <c r="J277" s="204"/>
      <c r="K277" s="204"/>
      <c r="L277" s="210"/>
      <c r="M277" s="211"/>
      <c r="N277" s="212"/>
      <c r="O277" s="212"/>
      <c r="P277" s="212"/>
      <c r="Q277" s="212"/>
      <c r="R277" s="212"/>
      <c r="S277" s="212"/>
      <c r="T277" s="213"/>
      <c r="AT277" s="214" t="s">
        <v>171</v>
      </c>
      <c r="AU277" s="214" t="s">
        <v>84</v>
      </c>
      <c r="AV277" s="11" t="s">
        <v>84</v>
      </c>
      <c r="AW277" s="11" t="s">
        <v>37</v>
      </c>
      <c r="AX277" s="11" t="s">
        <v>75</v>
      </c>
      <c r="AY277" s="214" t="s">
        <v>162</v>
      </c>
    </row>
    <row r="278" spans="2:65" s="1" customFormat="1" ht="31.5" customHeight="1">
      <c r="B278" s="39"/>
      <c r="C278" s="191" t="s">
        <v>888</v>
      </c>
      <c r="D278" s="191" t="s">
        <v>165</v>
      </c>
      <c r="E278" s="192" t="s">
        <v>2932</v>
      </c>
      <c r="F278" s="193" t="s">
        <v>2933</v>
      </c>
      <c r="G278" s="194" t="s">
        <v>254</v>
      </c>
      <c r="H278" s="195">
        <v>1034.5719999999999</v>
      </c>
      <c r="I278" s="196"/>
      <c r="J278" s="197">
        <f>ROUND(I278*H278,0)</f>
        <v>0</v>
      </c>
      <c r="K278" s="193" t="s">
        <v>169</v>
      </c>
      <c r="L278" s="59"/>
      <c r="M278" s="198" t="s">
        <v>23</v>
      </c>
      <c r="N278" s="199" t="s">
        <v>46</v>
      </c>
      <c r="O278" s="40"/>
      <c r="P278" s="200">
        <f>O278*H278</f>
        <v>0</v>
      </c>
      <c r="Q278" s="200">
        <v>2.9E-4</v>
      </c>
      <c r="R278" s="200">
        <f>Q278*H278</f>
        <v>0.30002587999999997</v>
      </c>
      <c r="S278" s="200">
        <v>0</v>
      </c>
      <c r="T278" s="201">
        <f>S278*H278</f>
        <v>0</v>
      </c>
      <c r="AR278" s="22" t="s">
        <v>164</v>
      </c>
      <c r="AT278" s="22" t="s">
        <v>165</v>
      </c>
      <c r="AU278" s="22" t="s">
        <v>84</v>
      </c>
      <c r="AY278" s="22" t="s">
        <v>162</v>
      </c>
      <c r="BE278" s="202">
        <f>IF(N278="základní",J278,0)</f>
        <v>0</v>
      </c>
      <c r="BF278" s="202">
        <f>IF(N278="snížená",J278,0)</f>
        <v>0</v>
      </c>
      <c r="BG278" s="202">
        <f>IF(N278="zákl. přenesená",J278,0)</f>
        <v>0</v>
      </c>
      <c r="BH278" s="202">
        <f>IF(N278="sníž. přenesená",J278,0)</f>
        <v>0</v>
      </c>
      <c r="BI278" s="202">
        <f>IF(N278="nulová",J278,0)</f>
        <v>0</v>
      </c>
      <c r="BJ278" s="22" t="s">
        <v>10</v>
      </c>
      <c r="BK278" s="202">
        <f>ROUND(I278*H278,0)</f>
        <v>0</v>
      </c>
      <c r="BL278" s="22" t="s">
        <v>164</v>
      </c>
      <c r="BM278" s="22" t="s">
        <v>3239</v>
      </c>
    </row>
    <row r="279" spans="2:65" s="1" customFormat="1" ht="31.5" customHeight="1">
      <c r="B279" s="39"/>
      <c r="C279" s="191" t="s">
        <v>894</v>
      </c>
      <c r="D279" s="191" t="s">
        <v>165</v>
      </c>
      <c r="E279" s="192" t="s">
        <v>2936</v>
      </c>
      <c r="F279" s="193" t="s">
        <v>2937</v>
      </c>
      <c r="G279" s="194" t="s">
        <v>254</v>
      </c>
      <c r="H279" s="195">
        <v>721.52200000000005</v>
      </c>
      <c r="I279" s="196"/>
      <c r="J279" s="197">
        <f>ROUND(I279*H279,0)</f>
        <v>0</v>
      </c>
      <c r="K279" s="193" t="s">
        <v>169</v>
      </c>
      <c r="L279" s="59"/>
      <c r="M279" s="198" t="s">
        <v>23</v>
      </c>
      <c r="N279" s="199" t="s">
        <v>46</v>
      </c>
      <c r="O279" s="40"/>
      <c r="P279" s="200">
        <f>O279*H279</f>
        <v>0</v>
      </c>
      <c r="Q279" s="200">
        <v>1.0000000000000001E-5</v>
      </c>
      <c r="R279" s="200">
        <f>Q279*H279</f>
        <v>7.2152200000000014E-3</v>
      </c>
      <c r="S279" s="200">
        <v>0</v>
      </c>
      <c r="T279" s="201">
        <f>S279*H279</f>
        <v>0</v>
      </c>
      <c r="AR279" s="22" t="s">
        <v>164</v>
      </c>
      <c r="AT279" s="22" t="s">
        <v>165</v>
      </c>
      <c r="AU279" s="22" t="s">
        <v>84</v>
      </c>
      <c r="AY279" s="22" t="s">
        <v>162</v>
      </c>
      <c r="BE279" s="202">
        <f>IF(N279="základní",J279,0)</f>
        <v>0</v>
      </c>
      <c r="BF279" s="202">
        <f>IF(N279="snížená",J279,0)</f>
        <v>0</v>
      </c>
      <c r="BG279" s="202">
        <f>IF(N279="zákl. přenesená",J279,0)</f>
        <v>0</v>
      </c>
      <c r="BH279" s="202">
        <f>IF(N279="sníž. přenesená",J279,0)</f>
        <v>0</v>
      </c>
      <c r="BI279" s="202">
        <f>IF(N279="nulová",J279,0)</f>
        <v>0</v>
      </c>
      <c r="BJ279" s="22" t="s">
        <v>10</v>
      </c>
      <c r="BK279" s="202">
        <f>ROUND(I279*H279,0)</f>
        <v>0</v>
      </c>
      <c r="BL279" s="22" t="s">
        <v>164</v>
      </c>
      <c r="BM279" s="22" t="s">
        <v>3240</v>
      </c>
    </row>
    <row r="280" spans="2:65" s="11" customFormat="1" ht="13.5">
      <c r="B280" s="203"/>
      <c r="C280" s="204"/>
      <c r="D280" s="215" t="s">
        <v>171</v>
      </c>
      <c r="E280" s="216" t="s">
        <v>696</v>
      </c>
      <c r="F280" s="217" t="s">
        <v>3241</v>
      </c>
      <c r="G280" s="204"/>
      <c r="H280" s="218">
        <v>721.52200000000005</v>
      </c>
      <c r="I280" s="209"/>
      <c r="J280" s="204"/>
      <c r="K280" s="204"/>
      <c r="L280" s="210"/>
      <c r="M280" s="211"/>
      <c r="N280" s="212"/>
      <c r="O280" s="212"/>
      <c r="P280" s="212"/>
      <c r="Q280" s="212"/>
      <c r="R280" s="212"/>
      <c r="S280" s="212"/>
      <c r="T280" s="213"/>
      <c r="AT280" s="214" t="s">
        <v>171</v>
      </c>
      <c r="AU280" s="214" t="s">
        <v>84</v>
      </c>
      <c r="AV280" s="11" t="s">
        <v>84</v>
      </c>
      <c r="AW280" s="11" t="s">
        <v>37</v>
      </c>
      <c r="AX280" s="11" t="s">
        <v>75</v>
      </c>
      <c r="AY280" s="214" t="s">
        <v>162</v>
      </c>
    </row>
    <row r="281" spans="2:65" s="10" customFormat="1" ht="29.85" customHeight="1">
      <c r="B281" s="174"/>
      <c r="C281" s="175"/>
      <c r="D281" s="188" t="s">
        <v>74</v>
      </c>
      <c r="E281" s="189" t="s">
        <v>2941</v>
      </c>
      <c r="F281" s="189" t="s">
        <v>2942</v>
      </c>
      <c r="G281" s="175"/>
      <c r="H281" s="175"/>
      <c r="I281" s="178"/>
      <c r="J281" s="190">
        <f>BK281</f>
        <v>0</v>
      </c>
      <c r="K281" s="175"/>
      <c r="L281" s="180"/>
      <c r="M281" s="181"/>
      <c r="N281" s="182"/>
      <c r="O281" s="182"/>
      <c r="P281" s="183">
        <f>SUM(P282:P289)</f>
        <v>0</v>
      </c>
      <c r="Q281" s="182"/>
      <c r="R281" s="183">
        <f>SUM(R282:R289)</f>
        <v>0</v>
      </c>
      <c r="S281" s="182"/>
      <c r="T281" s="184">
        <f>SUM(T282:T289)</f>
        <v>0</v>
      </c>
      <c r="AR281" s="185" t="s">
        <v>164</v>
      </c>
      <c r="AT281" s="186" t="s">
        <v>74</v>
      </c>
      <c r="AU281" s="186" t="s">
        <v>10</v>
      </c>
      <c r="AY281" s="185" t="s">
        <v>162</v>
      </c>
      <c r="BK281" s="187">
        <f>SUM(BK282:BK289)</f>
        <v>0</v>
      </c>
    </row>
    <row r="282" spans="2:65" s="1" customFormat="1" ht="22.5" customHeight="1">
      <c r="B282" s="39"/>
      <c r="C282" s="191" t="s">
        <v>898</v>
      </c>
      <c r="D282" s="191" t="s">
        <v>165</v>
      </c>
      <c r="E282" s="192" t="s">
        <v>2944</v>
      </c>
      <c r="F282" s="193" t="s">
        <v>2945</v>
      </c>
      <c r="G282" s="194" t="s">
        <v>273</v>
      </c>
      <c r="H282" s="195">
        <v>24.3</v>
      </c>
      <c r="I282" s="196"/>
      <c r="J282" s="197">
        <f>ROUND(I282*H282,0)</f>
        <v>0</v>
      </c>
      <c r="K282" s="193" t="s">
        <v>23</v>
      </c>
      <c r="L282" s="59"/>
      <c r="M282" s="198" t="s">
        <v>23</v>
      </c>
      <c r="N282" s="199" t="s">
        <v>46</v>
      </c>
      <c r="O282" s="40"/>
      <c r="P282" s="200">
        <f>O282*H282</f>
        <v>0</v>
      </c>
      <c r="Q282" s="200">
        <v>0</v>
      </c>
      <c r="R282" s="200">
        <f>Q282*H282</f>
        <v>0</v>
      </c>
      <c r="S282" s="200">
        <v>0</v>
      </c>
      <c r="T282" s="201">
        <f>S282*H282</f>
        <v>0</v>
      </c>
      <c r="AR282" s="22" t="s">
        <v>164</v>
      </c>
      <c r="AT282" s="22" t="s">
        <v>165</v>
      </c>
      <c r="AU282" s="22" t="s">
        <v>84</v>
      </c>
      <c r="AY282" s="22" t="s">
        <v>162</v>
      </c>
      <c r="BE282" s="202">
        <f>IF(N282="základní",J282,0)</f>
        <v>0</v>
      </c>
      <c r="BF282" s="202">
        <f>IF(N282="snížená",J282,0)</f>
        <v>0</v>
      </c>
      <c r="BG282" s="202">
        <f>IF(N282="zákl. přenesená",J282,0)</f>
        <v>0</v>
      </c>
      <c r="BH282" s="202">
        <f>IF(N282="sníž. přenesená",J282,0)</f>
        <v>0</v>
      </c>
      <c r="BI282" s="202">
        <f>IF(N282="nulová",J282,0)</f>
        <v>0</v>
      </c>
      <c r="BJ282" s="22" t="s">
        <v>10</v>
      </c>
      <c r="BK282" s="202">
        <f>ROUND(I282*H282,0)</f>
        <v>0</v>
      </c>
      <c r="BL282" s="22" t="s">
        <v>164</v>
      </c>
      <c r="BM282" s="22" t="s">
        <v>3242</v>
      </c>
    </row>
    <row r="283" spans="2:65" s="11" customFormat="1" ht="13.5">
      <c r="B283" s="203"/>
      <c r="C283" s="204"/>
      <c r="D283" s="205" t="s">
        <v>171</v>
      </c>
      <c r="E283" s="206" t="s">
        <v>704</v>
      </c>
      <c r="F283" s="207" t="s">
        <v>3048</v>
      </c>
      <c r="G283" s="204"/>
      <c r="H283" s="208">
        <v>24.3</v>
      </c>
      <c r="I283" s="209"/>
      <c r="J283" s="204"/>
      <c r="K283" s="204"/>
      <c r="L283" s="210"/>
      <c r="M283" s="211"/>
      <c r="N283" s="212"/>
      <c r="O283" s="212"/>
      <c r="P283" s="212"/>
      <c r="Q283" s="212"/>
      <c r="R283" s="212"/>
      <c r="S283" s="212"/>
      <c r="T283" s="213"/>
      <c r="AT283" s="214" t="s">
        <v>171</v>
      </c>
      <c r="AU283" s="214" t="s">
        <v>84</v>
      </c>
      <c r="AV283" s="11" t="s">
        <v>84</v>
      </c>
      <c r="AW283" s="11" t="s">
        <v>37</v>
      </c>
      <c r="AX283" s="11" t="s">
        <v>75</v>
      </c>
      <c r="AY283" s="214" t="s">
        <v>162</v>
      </c>
    </row>
    <row r="284" spans="2:65" s="1" customFormat="1" ht="22.5" customHeight="1">
      <c r="B284" s="39"/>
      <c r="C284" s="191" t="s">
        <v>30</v>
      </c>
      <c r="D284" s="191" t="s">
        <v>165</v>
      </c>
      <c r="E284" s="192" t="s">
        <v>2948</v>
      </c>
      <c r="F284" s="193" t="s">
        <v>2949</v>
      </c>
      <c r="G284" s="194" t="s">
        <v>654</v>
      </c>
      <c r="H284" s="195">
        <v>55.35</v>
      </c>
      <c r="I284" s="196"/>
      <c r="J284" s="197">
        <f>ROUND(I284*H284,0)</f>
        <v>0</v>
      </c>
      <c r="K284" s="193" t="s">
        <v>23</v>
      </c>
      <c r="L284" s="59"/>
      <c r="M284" s="198" t="s">
        <v>23</v>
      </c>
      <c r="N284" s="199" t="s">
        <v>46</v>
      </c>
      <c r="O284" s="40"/>
      <c r="P284" s="200">
        <f>O284*H284</f>
        <v>0</v>
      </c>
      <c r="Q284" s="200">
        <v>0</v>
      </c>
      <c r="R284" s="200">
        <f>Q284*H284</f>
        <v>0</v>
      </c>
      <c r="S284" s="200">
        <v>0</v>
      </c>
      <c r="T284" s="201">
        <f>S284*H284</f>
        <v>0</v>
      </c>
      <c r="AR284" s="22" t="s">
        <v>164</v>
      </c>
      <c r="AT284" s="22" t="s">
        <v>165</v>
      </c>
      <c r="AU284" s="22" t="s">
        <v>84</v>
      </c>
      <c r="AY284" s="22" t="s">
        <v>162</v>
      </c>
      <c r="BE284" s="202">
        <f>IF(N284="základní",J284,0)</f>
        <v>0</v>
      </c>
      <c r="BF284" s="202">
        <f>IF(N284="snížená",J284,0)</f>
        <v>0</v>
      </c>
      <c r="BG284" s="202">
        <f>IF(N284="zákl. přenesená",J284,0)</f>
        <v>0</v>
      </c>
      <c r="BH284" s="202">
        <f>IF(N284="sníž. přenesená",J284,0)</f>
        <v>0</v>
      </c>
      <c r="BI284" s="202">
        <f>IF(N284="nulová",J284,0)</f>
        <v>0</v>
      </c>
      <c r="BJ284" s="22" t="s">
        <v>10</v>
      </c>
      <c r="BK284" s="202">
        <f>ROUND(I284*H284,0)</f>
        <v>0</v>
      </c>
      <c r="BL284" s="22" t="s">
        <v>164</v>
      </c>
      <c r="BM284" s="22" t="s">
        <v>3243</v>
      </c>
    </row>
    <row r="285" spans="2:65" s="11" customFormat="1" ht="13.5">
      <c r="B285" s="203"/>
      <c r="C285" s="204"/>
      <c r="D285" s="205" t="s">
        <v>171</v>
      </c>
      <c r="E285" s="206" t="s">
        <v>3244</v>
      </c>
      <c r="F285" s="207" t="s">
        <v>3245</v>
      </c>
      <c r="G285" s="204"/>
      <c r="H285" s="208">
        <v>55.35</v>
      </c>
      <c r="I285" s="209"/>
      <c r="J285" s="204"/>
      <c r="K285" s="204"/>
      <c r="L285" s="210"/>
      <c r="M285" s="211"/>
      <c r="N285" s="212"/>
      <c r="O285" s="212"/>
      <c r="P285" s="212"/>
      <c r="Q285" s="212"/>
      <c r="R285" s="212"/>
      <c r="S285" s="212"/>
      <c r="T285" s="213"/>
      <c r="AT285" s="214" t="s">
        <v>171</v>
      </c>
      <c r="AU285" s="214" t="s">
        <v>84</v>
      </c>
      <c r="AV285" s="11" t="s">
        <v>84</v>
      </c>
      <c r="AW285" s="11" t="s">
        <v>37</v>
      </c>
      <c r="AX285" s="11" t="s">
        <v>75</v>
      </c>
      <c r="AY285" s="214" t="s">
        <v>162</v>
      </c>
    </row>
    <row r="286" spans="2:65" s="1" customFormat="1" ht="22.5" customHeight="1">
      <c r="B286" s="39"/>
      <c r="C286" s="191" t="s">
        <v>905</v>
      </c>
      <c r="D286" s="191" t="s">
        <v>165</v>
      </c>
      <c r="E286" s="192" t="s">
        <v>2954</v>
      </c>
      <c r="F286" s="193" t="s">
        <v>2955</v>
      </c>
      <c r="G286" s="194" t="s">
        <v>633</v>
      </c>
      <c r="H286" s="195">
        <v>10</v>
      </c>
      <c r="I286" s="196"/>
      <c r="J286" s="197">
        <f>ROUND(I286*H286,0)</f>
        <v>0</v>
      </c>
      <c r="K286" s="193" t="s">
        <v>23</v>
      </c>
      <c r="L286" s="59"/>
      <c r="M286" s="198" t="s">
        <v>23</v>
      </c>
      <c r="N286" s="199" t="s">
        <v>46</v>
      </c>
      <c r="O286" s="40"/>
      <c r="P286" s="200">
        <f>O286*H286</f>
        <v>0</v>
      </c>
      <c r="Q286" s="200">
        <v>0</v>
      </c>
      <c r="R286" s="200">
        <f>Q286*H286</f>
        <v>0</v>
      </c>
      <c r="S286" s="200">
        <v>0</v>
      </c>
      <c r="T286" s="201">
        <f>S286*H286</f>
        <v>0</v>
      </c>
      <c r="AR286" s="22" t="s">
        <v>164</v>
      </c>
      <c r="AT286" s="22" t="s">
        <v>165</v>
      </c>
      <c r="AU286" s="22" t="s">
        <v>84</v>
      </c>
      <c r="AY286" s="22" t="s">
        <v>162</v>
      </c>
      <c r="BE286" s="202">
        <f>IF(N286="základní",J286,0)</f>
        <v>0</v>
      </c>
      <c r="BF286" s="202">
        <f>IF(N286="snížená",J286,0)</f>
        <v>0</v>
      </c>
      <c r="BG286" s="202">
        <f>IF(N286="zákl. přenesená",J286,0)</f>
        <v>0</v>
      </c>
      <c r="BH286" s="202">
        <f>IF(N286="sníž. přenesená",J286,0)</f>
        <v>0</v>
      </c>
      <c r="BI286" s="202">
        <f>IF(N286="nulová",J286,0)</f>
        <v>0</v>
      </c>
      <c r="BJ286" s="22" t="s">
        <v>10</v>
      </c>
      <c r="BK286" s="202">
        <f>ROUND(I286*H286,0)</f>
        <v>0</v>
      </c>
      <c r="BL286" s="22" t="s">
        <v>164</v>
      </c>
      <c r="BM286" s="22" t="s">
        <v>3246</v>
      </c>
    </row>
    <row r="287" spans="2:65" s="1" customFormat="1" ht="22.5" customHeight="1">
      <c r="B287" s="39"/>
      <c r="C287" s="191" t="s">
        <v>909</v>
      </c>
      <c r="D287" s="191" t="s">
        <v>165</v>
      </c>
      <c r="E287" s="192" t="s">
        <v>2959</v>
      </c>
      <c r="F287" s="193" t="s">
        <v>2960</v>
      </c>
      <c r="G287" s="194" t="s">
        <v>273</v>
      </c>
      <c r="H287" s="195">
        <v>45.6</v>
      </c>
      <c r="I287" s="196"/>
      <c r="J287" s="197">
        <f>ROUND(I287*H287,0)</f>
        <v>0</v>
      </c>
      <c r="K287" s="193" t="s">
        <v>23</v>
      </c>
      <c r="L287" s="59"/>
      <c r="M287" s="198" t="s">
        <v>23</v>
      </c>
      <c r="N287" s="199" t="s">
        <v>46</v>
      </c>
      <c r="O287" s="40"/>
      <c r="P287" s="200">
        <f>O287*H287</f>
        <v>0</v>
      </c>
      <c r="Q287" s="200">
        <v>0</v>
      </c>
      <c r="R287" s="200">
        <f>Q287*H287</f>
        <v>0</v>
      </c>
      <c r="S287" s="200">
        <v>0</v>
      </c>
      <c r="T287" s="201">
        <f>S287*H287</f>
        <v>0</v>
      </c>
      <c r="AR287" s="22" t="s">
        <v>164</v>
      </c>
      <c r="AT287" s="22" t="s">
        <v>165</v>
      </c>
      <c r="AU287" s="22" t="s">
        <v>84</v>
      </c>
      <c r="AY287" s="22" t="s">
        <v>162</v>
      </c>
      <c r="BE287" s="202">
        <f>IF(N287="základní",J287,0)</f>
        <v>0</v>
      </c>
      <c r="BF287" s="202">
        <f>IF(N287="snížená",J287,0)</f>
        <v>0</v>
      </c>
      <c r="BG287" s="202">
        <f>IF(N287="zákl. přenesená",J287,0)</f>
        <v>0</v>
      </c>
      <c r="BH287" s="202">
        <f>IF(N287="sníž. přenesená",J287,0)</f>
        <v>0</v>
      </c>
      <c r="BI287" s="202">
        <f>IF(N287="nulová",J287,0)</f>
        <v>0</v>
      </c>
      <c r="BJ287" s="22" t="s">
        <v>10</v>
      </c>
      <c r="BK287" s="202">
        <f>ROUND(I287*H287,0)</f>
        <v>0</v>
      </c>
      <c r="BL287" s="22" t="s">
        <v>164</v>
      </c>
      <c r="BM287" s="22" t="s">
        <v>3247</v>
      </c>
    </row>
    <row r="288" spans="2:65" s="11" customFormat="1" ht="13.5">
      <c r="B288" s="203"/>
      <c r="C288" s="204"/>
      <c r="D288" s="205" t="s">
        <v>171</v>
      </c>
      <c r="E288" s="206" t="s">
        <v>725</v>
      </c>
      <c r="F288" s="207" t="s">
        <v>3248</v>
      </c>
      <c r="G288" s="204"/>
      <c r="H288" s="208">
        <v>45.6</v>
      </c>
      <c r="I288" s="209"/>
      <c r="J288" s="204"/>
      <c r="K288" s="204"/>
      <c r="L288" s="210"/>
      <c r="M288" s="211"/>
      <c r="N288" s="212"/>
      <c r="O288" s="212"/>
      <c r="P288" s="212"/>
      <c r="Q288" s="212"/>
      <c r="R288" s="212"/>
      <c r="S288" s="212"/>
      <c r="T288" s="213"/>
      <c r="AT288" s="214" t="s">
        <v>171</v>
      </c>
      <c r="AU288" s="214" t="s">
        <v>84</v>
      </c>
      <c r="AV288" s="11" t="s">
        <v>84</v>
      </c>
      <c r="AW288" s="11" t="s">
        <v>37</v>
      </c>
      <c r="AX288" s="11" t="s">
        <v>75</v>
      </c>
      <c r="AY288" s="214" t="s">
        <v>162</v>
      </c>
    </row>
    <row r="289" spans="2:65" s="1" customFormat="1" ht="22.5" customHeight="1">
      <c r="B289" s="39"/>
      <c r="C289" s="191" t="s">
        <v>913</v>
      </c>
      <c r="D289" s="191" t="s">
        <v>165</v>
      </c>
      <c r="E289" s="192" t="s">
        <v>2963</v>
      </c>
      <c r="F289" s="193" t="s">
        <v>2964</v>
      </c>
      <c r="G289" s="194" t="s">
        <v>2425</v>
      </c>
      <c r="H289" s="240"/>
      <c r="I289" s="196"/>
      <c r="J289" s="197">
        <f>ROUND(I289*H289,0)</f>
        <v>0</v>
      </c>
      <c r="K289" s="193" t="s">
        <v>169</v>
      </c>
      <c r="L289" s="59"/>
      <c r="M289" s="198" t="s">
        <v>23</v>
      </c>
      <c r="N289" s="241" t="s">
        <v>46</v>
      </c>
      <c r="O289" s="242"/>
      <c r="P289" s="243">
        <f>O289*H289</f>
        <v>0</v>
      </c>
      <c r="Q289" s="243">
        <v>0</v>
      </c>
      <c r="R289" s="243">
        <f>Q289*H289</f>
        <v>0</v>
      </c>
      <c r="S289" s="243">
        <v>0</v>
      </c>
      <c r="T289" s="244">
        <f>S289*H289</f>
        <v>0</v>
      </c>
      <c r="AR289" s="22" t="s">
        <v>164</v>
      </c>
      <c r="AT289" s="22" t="s">
        <v>165</v>
      </c>
      <c r="AU289" s="22" t="s">
        <v>84</v>
      </c>
      <c r="AY289" s="22" t="s">
        <v>162</v>
      </c>
      <c r="BE289" s="202">
        <f>IF(N289="základní",J289,0)</f>
        <v>0</v>
      </c>
      <c r="BF289" s="202">
        <f>IF(N289="snížená",J289,0)</f>
        <v>0</v>
      </c>
      <c r="BG289" s="202">
        <f>IF(N289="zákl. přenesená",J289,0)</f>
        <v>0</v>
      </c>
      <c r="BH289" s="202">
        <f>IF(N289="sníž. přenesená",J289,0)</f>
        <v>0</v>
      </c>
      <c r="BI289" s="202">
        <f>IF(N289="nulová",J289,0)</f>
        <v>0</v>
      </c>
      <c r="BJ289" s="22" t="s">
        <v>10</v>
      </c>
      <c r="BK289" s="202">
        <f>ROUND(I289*H289,0)</f>
        <v>0</v>
      </c>
      <c r="BL289" s="22" t="s">
        <v>164</v>
      </c>
      <c r="BM289" s="22" t="s">
        <v>3249</v>
      </c>
    </row>
    <row r="290" spans="2:65" s="1" customFormat="1" ht="6.95" customHeight="1">
      <c r="B290" s="54"/>
      <c r="C290" s="55"/>
      <c r="D290" s="55"/>
      <c r="E290" s="55"/>
      <c r="F290" s="55"/>
      <c r="G290" s="55"/>
      <c r="H290" s="55"/>
      <c r="I290" s="137"/>
      <c r="J290" s="55"/>
      <c r="K290" s="55"/>
      <c r="L290" s="59"/>
    </row>
  </sheetData>
  <sheetProtection password="CC35" sheet="1" objects="1" scenarios="1" formatCells="0" formatColumns="0" formatRows="0" sort="0" autoFilter="0"/>
  <autoFilter ref="C94:K289"/>
  <mergeCells count="9">
    <mergeCell ref="E85:H85"/>
    <mergeCell ref="E87:H87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94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5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100</v>
      </c>
      <c r="G1" s="370" t="s">
        <v>101</v>
      </c>
      <c r="H1" s="370"/>
      <c r="I1" s="113"/>
      <c r="J1" s="112" t="s">
        <v>102</v>
      </c>
      <c r="K1" s="111" t="s">
        <v>103</v>
      </c>
      <c r="L1" s="112" t="s">
        <v>104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2" t="s">
        <v>90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84</v>
      </c>
    </row>
    <row r="4" spans="1:70" ht="36.950000000000003" customHeight="1">
      <c r="B4" s="26"/>
      <c r="C4" s="27"/>
      <c r="D4" s="28" t="s">
        <v>105</v>
      </c>
      <c r="E4" s="27"/>
      <c r="F4" s="27"/>
      <c r="G4" s="27"/>
      <c r="H4" s="27"/>
      <c r="I4" s="115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20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63" t="str">
        <f>'Rekapitulace stavby'!K6</f>
        <v>Přístavba a nástavba MŠ Radomyšl na parcelách č.st.335, 210 a 186/1 v k.ú.Radomyšl</v>
      </c>
      <c r="F7" s="364"/>
      <c r="G7" s="364"/>
      <c r="H7" s="364"/>
      <c r="I7" s="115"/>
      <c r="J7" s="27"/>
      <c r="K7" s="29"/>
    </row>
    <row r="8" spans="1:70" s="1" customFormat="1">
      <c r="B8" s="39"/>
      <c r="C8" s="40"/>
      <c r="D8" s="35" t="s">
        <v>106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5" t="s">
        <v>3250</v>
      </c>
      <c r="F9" s="366"/>
      <c r="G9" s="366"/>
      <c r="H9" s="366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22</v>
      </c>
      <c r="E11" s="40"/>
      <c r="F11" s="33" t="s">
        <v>23</v>
      </c>
      <c r="G11" s="40"/>
      <c r="H11" s="40"/>
      <c r="I11" s="117" t="s">
        <v>24</v>
      </c>
      <c r="J11" s="33" t="s">
        <v>23</v>
      </c>
      <c r="K11" s="43"/>
    </row>
    <row r="12" spans="1:70" s="1" customFormat="1" ht="14.45" customHeight="1">
      <c r="B12" s="39"/>
      <c r="C12" s="40"/>
      <c r="D12" s="35" t="s">
        <v>25</v>
      </c>
      <c r="E12" s="40"/>
      <c r="F12" s="33" t="s">
        <v>26</v>
      </c>
      <c r="G12" s="40"/>
      <c r="H12" s="40"/>
      <c r="I12" s="117" t="s">
        <v>27</v>
      </c>
      <c r="J12" s="118" t="str">
        <f>'Rekapitulace stavby'!AN8</f>
        <v>15.2.2017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31</v>
      </c>
      <c r="E14" s="40"/>
      <c r="F14" s="40"/>
      <c r="G14" s="40"/>
      <c r="H14" s="40"/>
      <c r="I14" s="117" t="s">
        <v>32</v>
      </c>
      <c r="J14" s="33" t="s">
        <v>23</v>
      </c>
      <c r="K14" s="43"/>
    </row>
    <row r="15" spans="1:70" s="1" customFormat="1" ht="18" customHeight="1">
      <c r="B15" s="39"/>
      <c r="C15" s="40"/>
      <c r="D15" s="40"/>
      <c r="E15" s="33" t="s">
        <v>33</v>
      </c>
      <c r="F15" s="40"/>
      <c r="G15" s="40"/>
      <c r="H15" s="40"/>
      <c r="I15" s="117" t="s">
        <v>34</v>
      </c>
      <c r="J15" s="33" t="s">
        <v>23</v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35</v>
      </c>
      <c r="E17" s="40"/>
      <c r="F17" s="40"/>
      <c r="G17" s="40"/>
      <c r="H17" s="40"/>
      <c r="I17" s="117" t="s">
        <v>32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34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38</v>
      </c>
      <c r="E20" s="40"/>
      <c r="F20" s="40"/>
      <c r="G20" s="40"/>
      <c r="H20" s="40"/>
      <c r="I20" s="117" t="s">
        <v>32</v>
      </c>
      <c r="J20" s="33" t="s">
        <v>23</v>
      </c>
      <c r="K20" s="43"/>
    </row>
    <row r="21" spans="2:11" s="1" customFormat="1" ht="18" customHeight="1">
      <c r="B21" s="39"/>
      <c r="C21" s="40"/>
      <c r="D21" s="40"/>
      <c r="E21" s="33" t="s">
        <v>39</v>
      </c>
      <c r="F21" s="40"/>
      <c r="G21" s="40"/>
      <c r="H21" s="40"/>
      <c r="I21" s="117" t="s">
        <v>34</v>
      </c>
      <c r="J21" s="33" t="s">
        <v>23</v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40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32" t="s">
        <v>23</v>
      </c>
      <c r="F24" s="332"/>
      <c r="G24" s="332"/>
      <c r="H24" s="332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41</v>
      </c>
      <c r="E27" s="40"/>
      <c r="F27" s="40"/>
      <c r="G27" s="40"/>
      <c r="H27" s="40"/>
      <c r="I27" s="116"/>
      <c r="J27" s="126">
        <f>ROUND(J84,2)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43</v>
      </c>
      <c r="G29" s="40"/>
      <c r="H29" s="40"/>
      <c r="I29" s="127" t="s">
        <v>42</v>
      </c>
      <c r="J29" s="44" t="s">
        <v>44</v>
      </c>
      <c r="K29" s="43"/>
    </row>
    <row r="30" spans="2:11" s="1" customFormat="1" ht="14.45" customHeight="1">
      <c r="B30" s="39"/>
      <c r="C30" s="40"/>
      <c r="D30" s="47" t="s">
        <v>45</v>
      </c>
      <c r="E30" s="47" t="s">
        <v>46</v>
      </c>
      <c r="F30" s="128">
        <f>ROUND(SUM(BE84:BE258), 2)</f>
        <v>0</v>
      </c>
      <c r="G30" s="40"/>
      <c r="H30" s="40"/>
      <c r="I30" s="129">
        <v>0.21</v>
      </c>
      <c r="J30" s="128">
        <f>ROUND(ROUND((SUM(BE84:BE258)),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47</v>
      </c>
      <c r="F31" s="128">
        <f>ROUND(SUM(BF84:BF258), 2)</f>
        <v>0</v>
      </c>
      <c r="G31" s="40"/>
      <c r="H31" s="40"/>
      <c r="I31" s="129">
        <v>0.15</v>
      </c>
      <c r="J31" s="128">
        <f>ROUND(ROUND((SUM(BF84:BF258)),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48</v>
      </c>
      <c r="F32" s="128">
        <f>ROUND(SUM(BG84:BG258),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49</v>
      </c>
      <c r="F33" s="128">
        <f>ROUND(SUM(BH84:BH258),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50</v>
      </c>
      <c r="F34" s="128">
        <f>ROUND(SUM(BI84:BI258),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51</v>
      </c>
      <c r="E36" s="77"/>
      <c r="F36" s="77"/>
      <c r="G36" s="132" t="s">
        <v>52</v>
      </c>
      <c r="H36" s="133" t="s">
        <v>53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108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20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63" t="str">
        <f>E7</f>
        <v>Přístavba a nástavba MŠ Radomyšl na parcelách č.st.335, 210 a 186/1 v k.ú.Radomyšl</v>
      </c>
      <c r="F45" s="364"/>
      <c r="G45" s="364"/>
      <c r="H45" s="364"/>
      <c r="I45" s="116"/>
      <c r="J45" s="40"/>
      <c r="K45" s="43"/>
    </row>
    <row r="46" spans="2:11" s="1" customFormat="1" ht="14.45" customHeight="1">
      <c r="B46" s="39"/>
      <c r="C46" s="35" t="s">
        <v>106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65" t="str">
        <f>E9</f>
        <v>030 - Zdravotně technické instalace</v>
      </c>
      <c r="F47" s="366"/>
      <c r="G47" s="366"/>
      <c r="H47" s="36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25</v>
      </c>
      <c r="D49" s="40"/>
      <c r="E49" s="40"/>
      <c r="F49" s="33" t="str">
        <f>F12</f>
        <v>Radomyšl</v>
      </c>
      <c r="G49" s="40"/>
      <c r="H49" s="40"/>
      <c r="I49" s="117" t="s">
        <v>27</v>
      </c>
      <c r="J49" s="118" t="str">
        <f>IF(J12="","",J12)</f>
        <v>15.2.2017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31</v>
      </c>
      <c r="D51" s="40"/>
      <c r="E51" s="40"/>
      <c r="F51" s="33" t="str">
        <f>E15</f>
        <v>Městys Radomyšl</v>
      </c>
      <c r="G51" s="40"/>
      <c r="H51" s="40"/>
      <c r="I51" s="117" t="s">
        <v>38</v>
      </c>
      <c r="J51" s="33" t="str">
        <f>E21</f>
        <v>Ing. Škoda Martin</v>
      </c>
      <c r="K51" s="43"/>
    </row>
    <row r="52" spans="2:47" s="1" customFormat="1" ht="14.45" customHeight="1">
      <c r="B52" s="39"/>
      <c r="C52" s="35" t="s">
        <v>35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109</v>
      </c>
      <c r="D54" s="130"/>
      <c r="E54" s="130"/>
      <c r="F54" s="130"/>
      <c r="G54" s="130"/>
      <c r="H54" s="130"/>
      <c r="I54" s="143"/>
      <c r="J54" s="144" t="s">
        <v>110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111</v>
      </c>
      <c r="D56" s="40"/>
      <c r="E56" s="40"/>
      <c r="F56" s="40"/>
      <c r="G56" s="40"/>
      <c r="H56" s="40"/>
      <c r="I56" s="116"/>
      <c r="J56" s="126">
        <f>J84</f>
        <v>0</v>
      </c>
      <c r="K56" s="43"/>
      <c r="AU56" s="22" t="s">
        <v>112</v>
      </c>
    </row>
    <row r="57" spans="2:47" s="7" customFormat="1" ht="24.95" customHeight="1">
      <c r="B57" s="147"/>
      <c r="C57" s="148"/>
      <c r="D57" s="149" t="s">
        <v>113</v>
      </c>
      <c r="E57" s="150"/>
      <c r="F57" s="150"/>
      <c r="G57" s="150"/>
      <c r="H57" s="150"/>
      <c r="I57" s="151"/>
      <c r="J57" s="152">
        <f>J85</f>
        <v>0</v>
      </c>
      <c r="K57" s="153"/>
    </row>
    <row r="58" spans="2:47" s="8" customFormat="1" ht="19.899999999999999" customHeight="1">
      <c r="B58" s="154"/>
      <c r="C58" s="155"/>
      <c r="D58" s="156" t="s">
        <v>114</v>
      </c>
      <c r="E58" s="157"/>
      <c r="F58" s="157"/>
      <c r="G58" s="157"/>
      <c r="H58" s="157"/>
      <c r="I58" s="158"/>
      <c r="J58" s="159">
        <f>J86</f>
        <v>0</v>
      </c>
      <c r="K58" s="160"/>
    </row>
    <row r="59" spans="2:47" s="8" customFormat="1" ht="19.899999999999999" customHeight="1">
      <c r="B59" s="154"/>
      <c r="C59" s="155"/>
      <c r="D59" s="156" t="s">
        <v>117</v>
      </c>
      <c r="E59" s="157"/>
      <c r="F59" s="157"/>
      <c r="G59" s="157"/>
      <c r="H59" s="157"/>
      <c r="I59" s="158"/>
      <c r="J59" s="159">
        <f>J100</f>
        <v>0</v>
      </c>
      <c r="K59" s="160"/>
    </row>
    <row r="60" spans="2:47" s="8" customFormat="1" ht="19.899999999999999" customHeight="1">
      <c r="B60" s="154"/>
      <c r="C60" s="155"/>
      <c r="D60" s="156" t="s">
        <v>3251</v>
      </c>
      <c r="E60" s="157"/>
      <c r="F60" s="157"/>
      <c r="G60" s="157"/>
      <c r="H60" s="157"/>
      <c r="I60" s="158"/>
      <c r="J60" s="159">
        <f>J105</f>
        <v>0</v>
      </c>
      <c r="K60" s="160"/>
    </row>
    <row r="61" spans="2:47" s="7" customFormat="1" ht="24.95" customHeight="1">
      <c r="B61" s="147"/>
      <c r="C61" s="148"/>
      <c r="D61" s="149" t="s">
        <v>126</v>
      </c>
      <c r="E61" s="150"/>
      <c r="F61" s="150"/>
      <c r="G61" s="150"/>
      <c r="H61" s="150"/>
      <c r="I61" s="151"/>
      <c r="J61" s="152">
        <f>J125</f>
        <v>0</v>
      </c>
      <c r="K61" s="153"/>
    </row>
    <row r="62" spans="2:47" s="8" customFormat="1" ht="19.899999999999999" customHeight="1">
      <c r="B62" s="154"/>
      <c r="C62" s="155"/>
      <c r="D62" s="156" t="s">
        <v>3252</v>
      </c>
      <c r="E62" s="157"/>
      <c r="F62" s="157"/>
      <c r="G62" s="157"/>
      <c r="H62" s="157"/>
      <c r="I62" s="158"/>
      <c r="J62" s="159">
        <f>J126</f>
        <v>0</v>
      </c>
      <c r="K62" s="160"/>
    </row>
    <row r="63" spans="2:47" s="8" customFormat="1" ht="19.899999999999999" customHeight="1">
      <c r="B63" s="154"/>
      <c r="C63" s="155"/>
      <c r="D63" s="156" t="s">
        <v>3253</v>
      </c>
      <c r="E63" s="157"/>
      <c r="F63" s="157"/>
      <c r="G63" s="157"/>
      <c r="H63" s="157"/>
      <c r="I63" s="158"/>
      <c r="J63" s="159">
        <f>J153</f>
        <v>0</v>
      </c>
      <c r="K63" s="160"/>
    </row>
    <row r="64" spans="2:47" s="8" customFormat="1" ht="19.899999999999999" customHeight="1">
      <c r="B64" s="154"/>
      <c r="C64" s="155"/>
      <c r="D64" s="156" t="s">
        <v>3254</v>
      </c>
      <c r="E64" s="157"/>
      <c r="F64" s="157"/>
      <c r="G64" s="157"/>
      <c r="H64" s="157"/>
      <c r="I64" s="158"/>
      <c r="J64" s="159">
        <f>J196</f>
        <v>0</v>
      </c>
      <c r="K64" s="160"/>
    </row>
    <row r="65" spans="2:12" s="1" customFormat="1" ht="21.75" customHeight="1">
      <c r="B65" s="39"/>
      <c r="C65" s="40"/>
      <c r="D65" s="40"/>
      <c r="E65" s="40"/>
      <c r="F65" s="40"/>
      <c r="G65" s="40"/>
      <c r="H65" s="40"/>
      <c r="I65" s="116"/>
      <c r="J65" s="40"/>
      <c r="K65" s="43"/>
    </row>
    <row r="66" spans="2:12" s="1" customFormat="1" ht="6.95" customHeight="1">
      <c r="B66" s="54"/>
      <c r="C66" s="55"/>
      <c r="D66" s="55"/>
      <c r="E66" s="55"/>
      <c r="F66" s="55"/>
      <c r="G66" s="55"/>
      <c r="H66" s="55"/>
      <c r="I66" s="137"/>
      <c r="J66" s="55"/>
      <c r="K66" s="56"/>
    </row>
    <row r="70" spans="2:12" s="1" customFormat="1" ht="6.95" customHeight="1">
      <c r="B70" s="57"/>
      <c r="C70" s="58"/>
      <c r="D70" s="58"/>
      <c r="E70" s="58"/>
      <c r="F70" s="58"/>
      <c r="G70" s="58"/>
      <c r="H70" s="58"/>
      <c r="I70" s="140"/>
      <c r="J70" s="58"/>
      <c r="K70" s="58"/>
      <c r="L70" s="59"/>
    </row>
    <row r="71" spans="2:12" s="1" customFormat="1" ht="36.950000000000003" customHeight="1">
      <c r="B71" s="39"/>
      <c r="C71" s="60" t="s">
        <v>146</v>
      </c>
      <c r="D71" s="61"/>
      <c r="E71" s="61"/>
      <c r="F71" s="61"/>
      <c r="G71" s="61"/>
      <c r="H71" s="61"/>
      <c r="I71" s="161"/>
      <c r="J71" s="61"/>
      <c r="K71" s="61"/>
      <c r="L71" s="59"/>
    </row>
    <row r="72" spans="2:12" s="1" customFormat="1" ht="6.95" customHeight="1">
      <c r="B72" s="39"/>
      <c r="C72" s="61"/>
      <c r="D72" s="61"/>
      <c r="E72" s="61"/>
      <c r="F72" s="61"/>
      <c r="G72" s="61"/>
      <c r="H72" s="61"/>
      <c r="I72" s="161"/>
      <c r="J72" s="61"/>
      <c r="K72" s="61"/>
      <c r="L72" s="59"/>
    </row>
    <row r="73" spans="2:12" s="1" customFormat="1" ht="14.45" customHeight="1">
      <c r="B73" s="39"/>
      <c r="C73" s="63" t="s">
        <v>20</v>
      </c>
      <c r="D73" s="61"/>
      <c r="E73" s="61"/>
      <c r="F73" s="61"/>
      <c r="G73" s="61"/>
      <c r="H73" s="61"/>
      <c r="I73" s="161"/>
      <c r="J73" s="61"/>
      <c r="K73" s="61"/>
      <c r="L73" s="59"/>
    </row>
    <row r="74" spans="2:12" s="1" customFormat="1" ht="22.5" customHeight="1">
      <c r="B74" s="39"/>
      <c r="C74" s="61"/>
      <c r="D74" s="61"/>
      <c r="E74" s="367" t="str">
        <f>E7</f>
        <v>Přístavba a nástavba MŠ Radomyšl na parcelách č.st.335, 210 a 186/1 v k.ú.Radomyšl</v>
      </c>
      <c r="F74" s="368"/>
      <c r="G74" s="368"/>
      <c r="H74" s="368"/>
      <c r="I74" s="161"/>
      <c r="J74" s="61"/>
      <c r="K74" s="61"/>
      <c r="L74" s="59"/>
    </row>
    <row r="75" spans="2:12" s="1" customFormat="1" ht="14.45" customHeight="1">
      <c r="B75" s="39"/>
      <c r="C75" s="63" t="s">
        <v>106</v>
      </c>
      <c r="D75" s="61"/>
      <c r="E75" s="61"/>
      <c r="F75" s="61"/>
      <c r="G75" s="61"/>
      <c r="H75" s="61"/>
      <c r="I75" s="161"/>
      <c r="J75" s="61"/>
      <c r="K75" s="61"/>
      <c r="L75" s="59"/>
    </row>
    <row r="76" spans="2:12" s="1" customFormat="1" ht="23.25" customHeight="1">
      <c r="B76" s="39"/>
      <c r="C76" s="61"/>
      <c r="D76" s="61"/>
      <c r="E76" s="343" t="str">
        <f>E9</f>
        <v>030 - Zdravotně technické instalace</v>
      </c>
      <c r="F76" s="369"/>
      <c r="G76" s="369"/>
      <c r="H76" s="369"/>
      <c r="I76" s="161"/>
      <c r="J76" s="61"/>
      <c r="K76" s="61"/>
      <c r="L76" s="59"/>
    </row>
    <row r="77" spans="2:12" s="1" customFormat="1" ht="6.95" customHeight="1">
      <c r="B77" s="39"/>
      <c r="C77" s="61"/>
      <c r="D77" s="61"/>
      <c r="E77" s="61"/>
      <c r="F77" s="61"/>
      <c r="G77" s="61"/>
      <c r="H77" s="61"/>
      <c r="I77" s="161"/>
      <c r="J77" s="61"/>
      <c r="K77" s="61"/>
      <c r="L77" s="59"/>
    </row>
    <row r="78" spans="2:12" s="1" customFormat="1" ht="18" customHeight="1">
      <c r="B78" s="39"/>
      <c r="C78" s="63" t="s">
        <v>25</v>
      </c>
      <c r="D78" s="61"/>
      <c r="E78" s="61"/>
      <c r="F78" s="162" t="str">
        <f>F12</f>
        <v>Radomyšl</v>
      </c>
      <c r="G78" s="61"/>
      <c r="H78" s="61"/>
      <c r="I78" s="163" t="s">
        <v>27</v>
      </c>
      <c r="J78" s="71" t="str">
        <f>IF(J12="","",J12)</f>
        <v>15.2.2017</v>
      </c>
      <c r="K78" s="61"/>
      <c r="L78" s="59"/>
    </row>
    <row r="79" spans="2:12" s="1" customFormat="1" ht="6.95" customHeight="1">
      <c r="B79" s="39"/>
      <c r="C79" s="61"/>
      <c r="D79" s="61"/>
      <c r="E79" s="61"/>
      <c r="F79" s="61"/>
      <c r="G79" s="61"/>
      <c r="H79" s="61"/>
      <c r="I79" s="161"/>
      <c r="J79" s="61"/>
      <c r="K79" s="61"/>
      <c r="L79" s="59"/>
    </row>
    <row r="80" spans="2:12" s="1" customFormat="1">
      <c r="B80" s="39"/>
      <c r="C80" s="63" t="s">
        <v>31</v>
      </c>
      <c r="D80" s="61"/>
      <c r="E80" s="61"/>
      <c r="F80" s="162" t="str">
        <f>E15</f>
        <v>Městys Radomyšl</v>
      </c>
      <c r="G80" s="61"/>
      <c r="H80" s="61"/>
      <c r="I80" s="163" t="s">
        <v>38</v>
      </c>
      <c r="J80" s="162" t="str">
        <f>E21</f>
        <v>Ing. Škoda Martin</v>
      </c>
      <c r="K80" s="61"/>
      <c r="L80" s="59"/>
    </row>
    <row r="81" spans="2:65" s="1" customFormat="1" ht="14.45" customHeight="1">
      <c r="B81" s="39"/>
      <c r="C81" s="63" t="s">
        <v>35</v>
      </c>
      <c r="D81" s="61"/>
      <c r="E81" s="61"/>
      <c r="F81" s="162" t="str">
        <f>IF(E18="","",E18)</f>
        <v/>
      </c>
      <c r="G81" s="61"/>
      <c r="H81" s="61"/>
      <c r="I81" s="161"/>
      <c r="J81" s="61"/>
      <c r="K81" s="61"/>
      <c r="L81" s="59"/>
    </row>
    <row r="82" spans="2:65" s="1" customFormat="1" ht="10.35" customHeight="1">
      <c r="B82" s="39"/>
      <c r="C82" s="61"/>
      <c r="D82" s="61"/>
      <c r="E82" s="61"/>
      <c r="F82" s="61"/>
      <c r="G82" s="61"/>
      <c r="H82" s="61"/>
      <c r="I82" s="161"/>
      <c r="J82" s="61"/>
      <c r="K82" s="61"/>
      <c r="L82" s="59"/>
    </row>
    <row r="83" spans="2:65" s="9" customFormat="1" ht="29.25" customHeight="1">
      <c r="B83" s="164"/>
      <c r="C83" s="165" t="s">
        <v>147</v>
      </c>
      <c r="D83" s="166" t="s">
        <v>60</v>
      </c>
      <c r="E83" s="166" t="s">
        <v>56</v>
      </c>
      <c r="F83" s="166" t="s">
        <v>148</v>
      </c>
      <c r="G83" s="166" t="s">
        <v>149</v>
      </c>
      <c r="H83" s="166" t="s">
        <v>150</v>
      </c>
      <c r="I83" s="167" t="s">
        <v>151</v>
      </c>
      <c r="J83" s="166" t="s">
        <v>110</v>
      </c>
      <c r="K83" s="168" t="s">
        <v>152</v>
      </c>
      <c r="L83" s="169"/>
      <c r="M83" s="79" t="s">
        <v>153</v>
      </c>
      <c r="N83" s="80" t="s">
        <v>45</v>
      </c>
      <c r="O83" s="80" t="s">
        <v>154</v>
      </c>
      <c r="P83" s="80" t="s">
        <v>155</v>
      </c>
      <c r="Q83" s="80" t="s">
        <v>156</v>
      </c>
      <c r="R83" s="80" t="s">
        <v>157</v>
      </c>
      <c r="S83" s="80" t="s">
        <v>158</v>
      </c>
      <c r="T83" s="81" t="s">
        <v>159</v>
      </c>
    </row>
    <row r="84" spans="2:65" s="1" customFormat="1" ht="29.25" customHeight="1">
      <c r="B84" s="39"/>
      <c r="C84" s="85" t="s">
        <v>111</v>
      </c>
      <c r="D84" s="61"/>
      <c r="E84" s="61"/>
      <c r="F84" s="61"/>
      <c r="G84" s="61"/>
      <c r="H84" s="61"/>
      <c r="I84" s="161"/>
      <c r="J84" s="170">
        <f>BK84</f>
        <v>0</v>
      </c>
      <c r="K84" s="61"/>
      <c r="L84" s="59"/>
      <c r="M84" s="82"/>
      <c r="N84" s="83"/>
      <c r="O84" s="83"/>
      <c r="P84" s="171">
        <f>P85+P125</f>
        <v>0</v>
      </c>
      <c r="Q84" s="83"/>
      <c r="R84" s="171">
        <f>R85+R125</f>
        <v>34.895235</v>
      </c>
      <c r="S84" s="83"/>
      <c r="T84" s="172">
        <f>T85+T125</f>
        <v>0</v>
      </c>
      <c r="AT84" s="22" t="s">
        <v>74</v>
      </c>
      <c r="AU84" s="22" t="s">
        <v>112</v>
      </c>
      <c r="BK84" s="173">
        <f>BK85+BK125</f>
        <v>0</v>
      </c>
    </row>
    <row r="85" spans="2:65" s="10" customFormat="1" ht="37.35" customHeight="1">
      <c r="B85" s="174"/>
      <c r="C85" s="175"/>
      <c r="D85" s="176" t="s">
        <v>74</v>
      </c>
      <c r="E85" s="177" t="s">
        <v>160</v>
      </c>
      <c r="F85" s="177" t="s">
        <v>161</v>
      </c>
      <c r="G85" s="175"/>
      <c r="H85" s="175"/>
      <c r="I85" s="178"/>
      <c r="J85" s="179">
        <f>BK85</f>
        <v>0</v>
      </c>
      <c r="K85" s="175"/>
      <c r="L85" s="180"/>
      <c r="M85" s="181"/>
      <c r="N85" s="182"/>
      <c r="O85" s="182"/>
      <c r="P85" s="183">
        <f>P86+P100+P105</f>
        <v>0</v>
      </c>
      <c r="Q85" s="182"/>
      <c r="R85" s="183">
        <f>R86+R100+R105</f>
        <v>32.993865</v>
      </c>
      <c r="S85" s="182"/>
      <c r="T85" s="184">
        <f>T86+T100+T105</f>
        <v>0</v>
      </c>
      <c r="AR85" s="185" t="s">
        <v>10</v>
      </c>
      <c r="AT85" s="186" t="s">
        <v>74</v>
      </c>
      <c r="AU85" s="186" t="s">
        <v>75</v>
      </c>
      <c r="AY85" s="185" t="s">
        <v>162</v>
      </c>
      <c r="BK85" s="187">
        <f>BK86+BK100+BK105</f>
        <v>0</v>
      </c>
    </row>
    <row r="86" spans="2:65" s="10" customFormat="1" ht="19.899999999999999" customHeight="1">
      <c r="B86" s="174"/>
      <c r="C86" s="175"/>
      <c r="D86" s="188" t="s">
        <v>74</v>
      </c>
      <c r="E86" s="189" t="s">
        <v>10</v>
      </c>
      <c r="F86" s="189" t="s">
        <v>163</v>
      </c>
      <c r="G86" s="175"/>
      <c r="H86" s="175"/>
      <c r="I86" s="178"/>
      <c r="J86" s="190">
        <f>BK86</f>
        <v>0</v>
      </c>
      <c r="K86" s="175"/>
      <c r="L86" s="180"/>
      <c r="M86" s="181"/>
      <c r="N86" s="182"/>
      <c r="O86" s="182"/>
      <c r="P86" s="183">
        <f>SUM(P87:P99)</f>
        <v>0</v>
      </c>
      <c r="Q86" s="182"/>
      <c r="R86" s="183">
        <f>SUM(R87:R99)</f>
        <v>0.74520000000000008</v>
      </c>
      <c r="S86" s="182"/>
      <c r="T86" s="184">
        <f>SUM(T87:T99)</f>
        <v>0</v>
      </c>
      <c r="AR86" s="185" t="s">
        <v>164</v>
      </c>
      <c r="AT86" s="186" t="s">
        <v>74</v>
      </c>
      <c r="AU86" s="186" t="s">
        <v>10</v>
      </c>
      <c r="AY86" s="185" t="s">
        <v>162</v>
      </c>
      <c r="BK86" s="187">
        <f>SUM(BK87:BK99)</f>
        <v>0</v>
      </c>
    </row>
    <row r="87" spans="2:65" s="1" customFormat="1" ht="22.5" customHeight="1">
      <c r="B87" s="39"/>
      <c r="C87" s="191" t="s">
        <v>10</v>
      </c>
      <c r="D87" s="191" t="s">
        <v>165</v>
      </c>
      <c r="E87" s="192" t="s">
        <v>3255</v>
      </c>
      <c r="F87" s="193" t="s">
        <v>3256</v>
      </c>
      <c r="G87" s="194" t="s">
        <v>880</v>
      </c>
      <c r="H87" s="195">
        <v>1</v>
      </c>
      <c r="I87" s="196"/>
      <c r="J87" s="197">
        <f t="shared" ref="J87:J99" si="0">ROUND(I87*H87,0)</f>
        <v>0</v>
      </c>
      <c r="K87" s="193" t="s">
        <v>23</v>
      </c>
      <c r="L87" s="59"/>
      <c r="M87" s="198" t="s">
        <v>23</v>
      </c>
      <c r="N87" s="199" t="s">
        <v>46</v>
      </c>
      <c r="O87" s="40"/>
      <c r="P87" s="200">
        <f t="shared" ref="P87:P99" si="1">O87*H87</f>
        <v>0</v>
      </c>
      <c r="Q87" s="200">
        <v>0</v>
      </c>
      <c r="R87" s="200">
        <f t="shared" ref="R87:R99" si="2">Q87*H87</f>
        <v>0</v>
      </c>
      <c r="S87" s="200">
        <v>0</v>
      </c>
      <c r="T87" s="201">
        <f t="shared" ref="T87:T99" si="3">S87*H87</f>
        <v>0</v>
      </c>
      <c r="AR87" s="22" t="s">
        <v>164</v>
      </c>
      <c r="AT87" s="22" t="s">
        <v>165</v>
      </c>
      <c r="AU87" s="22" t="s">
        <v>84</v>
      </c>
      <c r="AY87" s="22" t="s">
        <v>162</v>
      </c>
      <c r="BE87" s="202">
        <f t="shared" ref="BE87:BE99" si="4">IF(N87="základní",J87,0)</f>
        <v>0</v>
      </c>
      <c r="BF87" s="202">
        <f t="shared" ref="BF87:BF99" si="5">IF(N87="snížená",J87,0)</f>
        <v>0</v>
      </c>
      <c r="BG87" s="202">
        <f t="shared" ref="BG87:BG99" si="6">IF(N87="zákl. přenesená",J87,0)</f>
        <v>0</v>
      </c>
      <c r="BH87" s="202">
        <f t="shared" ref="BH87:BH99" si="7">IF(N87="sníž. přenesená",J87,0)</f>
        <v>0</v>
      </c>
      <c r="BI87" s="202">
        <f t="shared" ref="BI87:BI99" si="8">IF(N87="nulová",J87,0)</f>
        <v>0</v>
      </c>
      <c r="BJ87" s="22" t="s">
        <v>10</v>
      </c>
      <c r="BK87" s="202">
        <f t="shared" ref="BK87:BK99" si="9">ROUND(I87*H87,0)</f>
        <v>0</v>
      </c>
      <c r="BL87" s="22" t="s">
        <v>164</v>
      </c>
      <c r="BM87" s="22" t="s">
        <v>3257</v>
      </c>
    </row>
    <row r="88" spans="2:65" s="1" customFormat="1" ht="22.5" customHeight="1">
      <c r="B88" s="39"/>
      <c r="C88" s="191" t="s">
        <v>84</v>
      </c>
      <c r="D88" s="191" t="s">
        <v>165</v>
      </c>
      <c r="E88" s="192" t="s">
        <v>3258</v>
      </c>
      <c r="F88" s="193" t="s">
        <v>3259</v>
      </c>
      <c r="G88" s="194" t="s">
        <v>596</v>
      </c>
      <c r="H88" s="195">
        <v>12</v>
      </c>
      <c r="I88" s="196"/>
      <c r="J88" s="197">
        <f t="shared" si="0"/>
        <v>0</v>
      </c>
      <c r="K88" s="193" t="s">
        <v>169</v>
      </c>
      <c r="L88" s="59"/>
      <c r="M88" s="198" t="s">
        <v>23</v>
      </c>
      <c r="N88" s="199" t="s">
        <v>46</v>
      </c>
      <c r="O88" s="40"/>
      <c r="P88" s="200">
        <f t="shared" si="1"/>
        <v>0</v>
      </c>
      <c r="Q88" s="200">
        <v>3.6900000000000002E-2</v>
      </c>
      <c r="R88" s="200">
        <f t="shared" si="2"/>
        <v>0.44280000000000003</v>
      </c>
      <c r="S88" s="200">
        <v>0</v>
      </c>
      <c r="T88" s="201">
        <f t="shared" si="3"/>
        <v>0</v>
      </c>
      <c r="AR88" s="22" t="s">
        <v>164</v>
      </c>
      <c r="AT88" s="22" t="s">
        <v>165</v>
      </c>
      <c r="AU88" s="22" t="s">
        <v>84</v>
      </c>
      <c r="AY88" s="22" t="s">
        <v>162</v>
      </c>
      <c r="BE88" s="202">
        <f t="shared" si="4"/>
        <v>0</v>
      </c>
      <c r="BF88" s="202">
        <f t="shared" si="5"/>
        <v>0</v>
      </c>
      <c r="BG88" s="202">
        <f t="shared" si="6"/>
        <v>0</v>
      </c>
      <c r="BH88" s="202">
        <f t="shared" si="7"/>
        <v>0</v>
      </c>
      <c r="BI88" s="202">
        <f t="shared" si="8"/>
        <v>0</v>
      </c>
      <c r="BJ88" s="22" t="s">
        <v>10</v>
      </c>
      <c r="BK88" s="202">
        <f t="shared" si="9"/>
        <v>0</v>
      </c>
      <c r="BL88" s="22" t="s">
        <v>164</v>
      </c>
      <c r="BM88" s="22" t="s">
        <v>3260</v>
      </c>
    </row>
    <row r="89" spans="2:65" s="1" customFormat="1" ht="22.5" customHeight="1">
      <c r="B89" s="39"/>
      <c r="C89" s="191" t="s">
        <v>183</v>
      </c>
      <c r="D89" s="191" t="s">
        <v>165</v>
      </c>
      <c r="E89" s="192" t="s">
        <v>3261</v>
      </c>
      <c r="F89" s="193" t="s">
        <v>3262</v>
      </c>
      <c r="G89" s="194" t="s">
        <v>168</v>
      </c>
      <c r="H89" s="195">
        <v>178</v>
      </c>
      <c r="I89" s="196"/>
      <c r="J89" s="197">
        <f t="shared" si="0"/>
        <v>0</v>
      </c>
      <c r="K89" s="193" t="s">
        <v>169</v>
      </c>
      <c r="L89" s="59"/>
      <c r="M89" s="198" t="s">
        <v>23</v>
      </c>
      <c r="N89" s="199" t="s">
        <v>46</v>
      </c>
      <c r="O89" s="40"/>
      <c r="P89" s="200">
        <f t="shared" si="1"/>
        <v>0</v>
      </c>
      <c r="Q89" s="200">
        <v>0</v>
      </c>
      <c r="R89" s="200">
        <f t="shared" si="2"/>
        <v>0</v>
      </c>
      <c r="S89" s="200">
        <v>0</v>
      </c>
      <c r="T89" s="201">
        <f t="shared" si="3"/>
        <v>0</v>
      </c>
      <c r="AR89" s="22" t="s">
        <v>164</v>
      </c>
      <c r="AT89" s="22" t="s">
        <v>165</v>
      </c>
      <c r="AU89" s="22" t="s">
        <v>84</v>
      </c>
      <c r="AY89" s="22" t="s">
        <v>162</v>
      </c>
      <c r="BE89" s="202">
        <f t="shared" si="4"/>
        <v>0</v>
      </c>
      <c r="BF89" s="202">
        <f t="shared" si="5"/>
        <v>0</v>
      </c>
      <c r="BG89" s="202">
        <f t="shared" si="6"/>
        <v>0</v>
      </c>
      <c r="BH89" s="202">
        <f t="shared" si="7"/>
        <v>0</v>
      </c>
      <c r="BI89" s="202">
        <f t="shared" si="8"/>
        <v>0</v>
      </c>
      <c r="BJ89" s="22" t="s">
        <v>10</v>
      </c>
      <c r="BK89" s="202">
        <f t="shared" si="9"/>
        <v>0</v>
      </c>
      <c r="BL89" s="22" t="s">
        <v>164</v>
      </c>
      <c r="BM89" s="22" t="s">
        <v>3263</v>
      </c>
    </row>
    <row r="90" spans="2:65" s="1" customFormat="1" ht="22.5" customHeight="1">
      <c r="B90" s="39"/>
      <c r="C90" s="191" t="s">
        <v>164</v>
      </c>
      <c r="D90" s="191" t="s">
        <v>165</v>
      </c>
      <c r="E90" s="192" t="s">
        <v>3264</v>
      </c>
      <c r="F90" s="193" t="s">
        <v>3265</v>
      </c>
      <c r="G90" s="194" t="s">
        <v>168</v>
      </c>
      <c r="H90" s="195">
        <v>89</v>
      </c>
      <c r="I90" s="196"/>
      <c r="J90" s="197">
        <f t="shared" si="0"/>
        <v>0</v>
      </c>
      <c r="K90" s="193" t="s">
        <v>169</v>
      </c>
      <c r="L90" s="59"/>
      <c r="M90" s="198" t="s">
        <v>23</v>
      </c>
      <c r="N90" s="199" t="s">
        <v>46</v>
      </c>
      <c r="O90" s="40"/>
      <c r="P90" s="200">
        <f t="shared" si="1"/>
        <v>0</v>
      </c>
      <c r="Q90" s="200">
        <v>0</v>
      </c>
      <c r="R90" s="200">
        <f t="shared" si="2"/>
        <v>0</v>
      </c>
      <c r="S90" s="200">
        <v>0</v>
      </c>
      <c r="T90" s="201">
        <f t="shared" si="3"/>
        <v>0</v>
      </c>
      <c r="AR90" s="22" t="s">
        <v>164</v>
      </c>
      <c r="AT90" s="22" t="s">
        <v>165</v>
      </c>
      <c r="AU90" s="22" t="s">
        <v>84</v>
      </c>
      <c r="AY90" s="22" t="s">
        <v>162</v>
      </c>
      <c r="BE90" s="202">
        <f t="shared" si="4"/>
        <v>0</v>
      </c>
      <c r="BF90" s="202">
        <f t="shared" si="5"/>
        <v>0</v>
      </c>
      <c r="BG90" s="202">
        <f t="shared" si="6"/>
        <v>0</v>
      </c>
      <c r="BH90" s="202">
        <f t="shared" si="7"/>
        <v>0</v>
      </c>
      <c r="BI90" s="202">
        <f t="shared" si="8"/>
        <v>0</v>
      </c>
      <c r="BJ90" s="22" t="s">
        <v>10</v>
      </c>
      <c r="BK90" s="202">
        <f t="shared" si="9"/>
        <v>0</v>
      </c>
      <c r="BL90" s="22" t="s">
        <v>164</v>
      </c>
      <c r="BM90" s="22" t="s">
        <v>3266</v>
      </c>
    </row>
    <row r="91" spans="2:65" s="1" customFormat="1" ht="22.5" customHeight="1">
      <c r="B91" s="39"/>
      <c r="C91" s="191" t="s">
        <v>207</v>
      </c>
      <c r="D91" s="191" t="s">
        <v>165</v>
      </c>
      <c r="E91" s="192" t="s">
        <v>3267</v>
      </c>
      <c r="F91" s="193" t="s">
        <v>3268</v>
      </c>
      <c r="G91" s="194" t="s">
        <v>168</v>
      </c>
      <c r="H91" s="195">
        <v>6</v>
      </c>
      <c r="I91" s="196"/>
      <c r="J91" s="197">
        <f t="shared" si="0"/>
        <v>0</v>
      </c>
      <c r="K91" s="193" t="s">
        <v>169</v>
      </c>
      <c r="L91" s="59"/>
      <c r="M91" s="198" t="s">
        <v>23</v>
      </c>
      <c r="N91" s="199" t="s">
        <v>46</v>
      </c>
      <c r="O91" s="40"/>
      <c r="P91" s="200">
        <f t="shared" si="1"/>
        <v>0</v>
      </c>
      <c r="Q91" s="200">
        <v>0</v>
      </c>
      <c r="R91" s="200">
        <f t="shared" si="2"/>
        <v>0</v>
      </c>
      <c r="S91" s="200">
        <v>0</v>
      </c>
      <c r="T91" s="201">
        <f t="shared" si="3"/>
        <v>0</v>
      </c>
      <c r="AR91" s="22" t="s">
        <v>164</v>
      </c>
      <c r="AT91" s="22" t="s">
        <v>165</v>
      </c>
      <c r="AU91" s="22" t="s">
        <v>84</v>
      </c>
      <c r="AY91" s="22" t="s">
        <v>162</v>
      </c>
      <c r="BE91" s="202">
        <f t="shared" si="4"/>
        <v>0</v>
      </c>
      <c r="BF91" s="202">
        <f t="shared" si="5"/>
        <v>0</v>
      </c>
      <c r="BG91" s="202">
        <f t="shared" si="6"/>
        <v>0</v>
      </c>
      <c r="BH91" s="202">
        <f t="shared" si="7"/>
        <v>0</v>
      </c>
      <c r="BI91" s="202">
        <f t="shared" si="8"/>
        <v>0</v>
      </c>
      <c r="BJ91" s="22" t="s">
        <v>10</v>
      </c>
      <c r="BK91" s="202">
        <f t="shared" si="9"/>
        <v>0</v>
      </c>
      <c r="BL91" s="22" t="s">
        <v>164</v>
      </c>
      <c r="BM91" s="22" t="s">
        <v>3269</v>
      </c>
    </row>
    <row r="92" spans="2:65" s="1" customFormat="1" ht="22.5" customHeight="1">
      <c r="B92" s="39"/>
      <c r="C92" s="191" t="s">
        <v>217</v>
      </c>
      <c r="D92" s="191" t="s">
        <v>165</v>
      </c>
      <c r="E92" s="192" t="s">
        <v>3270</v>
      </c>
      <c r="F92" s="193" t="s">
        <v>3271</v>
      </c>
      <c r="G92" s="194" t="s">
        <v>168</v>
      </c>
      <c r="H92" s="195">
        <v>25</v>
      </c>
      <c r="I92" s="196"/>
      <c r="J92" s="197">
        <f t="shared" si="0"/>
        <v>0</v>
      </c>
      <c r="K92" s="193" t="s">
        <v>169</v>
      </c>
      <c r="L92" s="59"/>
      <c r="M92" s="198" t="s">
        <v>23</v>
      </c>
      <c r="N92" s="199" t="s">
        <v>46</v>
      </c>
      <c r="O92" s="40"/>
      <c r="P92" s="200">
        <f t="shared" si="1"/>
        <v>0</v>
      </c>
      <c r="Q92" s="200">
        <v>0</v>
      </c>
      <c r="R92" s="200">
        <f t="shared" si="2"/>
        <v>0</v>
      </c>
      <c r="S92" s="200">
        <v>0</v>
      </c>
      <c r="T92" s="201">
        <f t="shared" si="3"/>
        <v>0</v>
      </c>
      <c r="AR92" s="22" t="s">
        <v>164</v>
      </c>
      <c r="AT92" s="22" t="s">
        <v>165</v>
      </c>
      <c r="AU92" s="22" t="s">
        <v>84</v>
      </c>
      <c r="AY92" s="22" t="s">
        <v>162</v>
      </c>
      <c r="BE92" s="202">
        <f t="shared" si="4"/>
        <v>0</v>
      </c>
      <c r="BF92" s="202">
        <f t="shared" si="5"/>
        <v>0</v>
      </c>
      <c r="BG92" s="202">
        <f t="shared" si="6"/>
        <v>0</v>
      </c>
      <c r="BH92" s="202">
        <f t="shared" si="7"/>
        <v>0</v>
      </c>
      <c r="BI92" s="202">
        <f t="shared" si="8"/>
        <v>0</v>
      </c>
      <c r="BJ92" s="22" t="s">
        <v>10</v>
      </c>
      <c r="BK92" s="202">
        <f t="shared" si="9"/>
        <v>0</v>
      </c>
      <c r="BL92" s="22" t="s">
        <v>164</v>
      </c>
      <c r="BM92" s="22" t="s">
        <v>3272</v>
      </c>
    </row>
    <row r="93" spans="2:65" s="1" customFormat="1" ht="22.5" customHeight="1">
      <c r="B93" s="39"/>
      <c r="C93" s="191" t="s">
        <v>223</v>
      </c>
      <c r="D93" s="191" t="s">
        <v>165</v>
      </c>
      <c r="E93" s="192" t="s">
        <v>3273</v>
      </c>
      <c r="F93" s="193" t="s">
        <v>3274</v>
      </c>
      <c r="G93" s="194" t="s">
        <v>254</v>
      </c>
      <c r="H93" s="195">
        <v>360</v>
      </c>
      <c r="I93" s="196"/>
      <c r="J93" s="197">
        <f t="shared" si="0"/>
        <v>0</v>
      </c>
      <c r="K93" s="193" t="s">
        <v>169</v>
      </c>
      <c r="L93" s="59"/>
      <c r="M93" s="198" t="s">
        <v>23</v>
      </c>
      <c r="N93" s="199" t="s">
        <v>46</v>
      </c>
      <c r="O93" s="40"/>
      <c r="P93" s="200">
        <f t="shared" si="1"/>
        <v>0</v>
      </c>
      <c r="Q93" s="200">
        <v>8.4000000000000003E-4</v>
      </c>
      <c r="R93" s="200">
        <f t="shared" si="2"/>
        <v>0.3024</v>
      </c>
      <c r="S93" s="200">
        <v>0</v>
      </c>
      <c r="T93" s="201">
        <f t="shared" si="3"/>
        <v>0</v>
      </c>
      <c r="AR93" s="22" t="s">
        <v>164</v>
      </c>
      <c r="AT93" s="22" t="s">
        <v>165</v>
      </c>
      <c r="AU93" s="22" t="s">
        <v>84</v>
      </c>
      <c r="AY93" s="22" t="s">
        <v>162</v>
      </c>
      <c r="BE93" s="202">
        <f t="shared" si="4"/>
        <v>0</v>
      </c>
      <c r="BF93" s="202">
        <f t="shared" si="5"/>
        <v>0</v>
      </c>
      <c r="BG93" s="202">
        <f t="shared" si="6"/>
        <v>0</v>
      </c>
      <c r="BH93" s="202">
        <f t="shared" si="7"/>
        <v>0</v>
      </c>
      <c r="BI93" s="202">
        <f t="shared" si="8"/>
        <v>0</v>
      </c>
      <c r="BJ93" s="22" t="s">
        <v>10</v>
      </c>
      <c r="BK93" s="202">
        <f t="shared" si="9"/>
        <v>0</v>
      </c>
      <c r="BL93" s="22" t="s">
        <v>164</v>
      </c>
      <c r="BM93" s="22" t="s">
        <v>3275</v>
      </c>
    </row>
    <row r="94" spans="2:65" s="1" customFormat="1" ht="22.5" customHeight="1">
      <c r="B94" s="39"/>
      <c r="C94" s="191" t="s">
        <v>229</v>
      </c>
      <c r="D94" s="191" t="s">
        <v>165</v>
      </c>
      <c r="E94" s="192" t="s">
        <v>3276</v>
      </c>
      <c r="F94" s="193" t="s">
        <v>3277</v>
      </c>
      <c r="G94" s="194" t="s">
        <v>254</v>
      </c>
      <c r="H94" s="195">
        <v>360</v>
      </c>
      <c r="I94" s="196"/>
      <c r="J94" s="197">
        <f t="shared" si="0"/>
        <v>0</v>
      </c>
      <c r="K94" s="193" t="s">
        <v>169</v>
      </c>
      <c r="L94" s="59"/>
      <c r="M94" s="198" t="s">
        <v>23</v>
      </c>
      <c r="N94" s="199" t="s">
        <v>46</v>
      </c>
      <c r="O94" s="40"/>
      <c r="P94" s="200">
        <f t="shared" si="1"/>
        <v>0</v>
      </c>
      <c r="Q94" s="200">
        <v>0</v>
      </c>
      <c r="R94" s="200">
        <f t="shared" si="2"/>
        <v>0</v>
      </c>
      <c r="S94" s="200">
        <v>0</v>
      </c>
      <c r="T94" s="201">
        <f t="shared" si="3"/>
        <v>0</v>
      </c>
      <c r="AR94" s="22" t="s">
        <v>164</v>
      </c>
      <c r="AT94" s="22" t="s">
        <v>165</v>
      </c>
      <c r="AU94" s="22" t="s">
        <v>84</v>
      </c>
      <c r="AY94" s="22" t="s">
        <v>162</v>
      </c>
      <c r="BE94" s="202">
        <f t="shared" si="4"/>
        <v>0</v>
      </c>
      <c r="BF94" s="202">
        <f t="shared" si="5"/>
        <v>0</v>
      </c>
      <c r="BG94" s="202">
        <f t="shared" si="6"/>
        <v>0</v>
      </c>
      <c r="BH94" s="202">
        <f t="shared" si="7"/>
        <v>0</v>
      </c>
      <c r="BI94" s="202">
        <f t="shared" si="8"/>
        <v>0</v>
      </c>
      <c r="BJ94" s="22" t="s">
        <v>10</v>
      </c>
      <c r="BK94" s="202">
        <f t="shared" si="9"/>
        <v>0</v>
      </c>
      <c r="BL94" s="22" t="s">
        <v>164</v>
      </c>
      <c r="BM94" s="22" t="s">
        <v>3278</v>
      </c>
    </row>
    <row r="95" spans="2:65" s="1" customFormat="1" ht="22.5" customHeight="1">
      <c r="B95" s="39"/>
      <c r="C95" s="191" t="s">
        <v>235</v>
      </c>
      <c r="D95" s="191" t="s">
        <v>165</v>
      </c>
      <c r="E95" s="192" t="s">
        <v>224</v>
      </c>
      <c r="F95" s="193" t="s">
        <v>225</v>
      </c>
      <c r="G95" s="194" t="s">
        <v>168</v>
      </c>
      <c r="H95" s="195">
        <v>85</v>
      </c>
      <c r="I95" s="196"/>
      <c r="J95" s="197">
        <f t="shared" si="0"/>
        <v>0</v>
      </c>
      <c r="K95" s="193" t="s">
        <v>169</v>
      </c>
      <c r="L95" s="59"/>
      <c r="M95" s="198" t="s">
        <v>23</v>
      </c>
      <c r="N95" s="199" t="s">
        <v>46</v>
      </c>
      <c r="O95" s="40"/>
      <c r="P95" s="200">
        <f t="shared" si="1"/>
        <v>0</v>
      </c>
      <c r="Q95" s="200">
        <v>0</v>
      </c>
      <c r="R95" s="200">
        <f t="shared" si="2"/>
        <v>0</v>
      </c>
      <c r="S95" s="200">
        <v>0</v>
      </c>
      <c r="T95" s="201">
        <f t="shared" si="3"/>
        <v>0</v>
      </c>
      <c r="AR95" s="22" t="s">
        <v>164</v>
      </c>
      <c r="AT95" s="22" t="s">
        <v>165</v>
      </c>
      <c r="AU95" s="22" t="s">
        <v>84</v>
      </c>
      <c r="AY95" s="22" t="s">
        <v>162</v>
      </c>
      <c r="BE95" s="202">
        <f t="shared" si="4"/>
        <v>0</v>
      </c>
      <c r="BF95" s="202">
        <f t="shared" si="5"/>
        <v>0</v>
      </c>
      <c r="BG95" s="202">
        <f t="shared" si="6"/>
        <v>0</v>
      </c>
      <c r="BH95" s="202">
        <f t="shared" si="7"/>
        <v>0</v>
      </c>
      <c r="BI95" s="202">
        <f t="shared" si="8"/>
        <v>0</v>
      </c>
      <c r="BJ95" s="22" t="s">
        <v>10</v>
      </c>
      <c r="BK95" s="202">
        <f t="shared" si="9"/>
        <v>0</v>
      </c>
      <c r="BL95" s="22" t="s">
        <v>164</v>
      </c>
      <c r="BM95" s="22" t="s">
        <v>3279</v>
      </c>
    </row>
    <row r="96" spans="2:65" s="1" customFormat="1" ht="22.5" customHeight="1">
      <c r="B96" s="39"/>
      <c r="C96" s="191" t="s">
        <v>29</v>
      </c>
      <c r="D96" s="191" t="s">
        <v>165</v>
      </c>
      <c r="E96" s="192" t="s">
        <v>3280</v>
      </c>
      <c r="F96" s="193" t="s">
        <v>3281</v>
      </c>
      <c r="G96" s="194" t="s">
        <v>168</v>
      </c>
      <c r="H96" s="195">
        <v>85</v>
      </c>
      <c r="I96" s="196"/>
      <c r="J96" s="197">
        <f t="shared" si="0"/>
        <v>0</v>
      </c>
      <c r="K96" s="193" t="s">
        <v>169</v>
      </c>
      <c r="L96" s="59"/>
      <c r="M96" s="198" t="s">
        <v>23</v>
      </c>
      <c r="N96" s="199" t="s">
        <v>46</v>
      </c>
      <c r="O96" s="40"/>
      <c r="P96" s="200">
        <f t="shared" si="1"/>
        <v>0</v>
      </c>
      <c r="Q96" s="200">
        <v>0</v>
      </c>
      <c r="R96" s="200">
        <f t="shared" si="2"/>
        <v>0</v>
      </c>
      <c r="S96" s="200">
        <v>0</v>
      </c>
      <c r="T96" s="201">
        <f t="shared" si="3"/>
        <v>0</v>
      </c>
      <c r="AR96" s="22" t="s">
        <v>164</v>
      </c>
      <c r="AT96" s="22" t="s">
        <v>165</v>
      </c>
      <c r="AU96" s="22" t="s">
        <v>84</v>
      </c>
      <c r="AY96" s="22" t="s">
        <v>162</v>
      </c>
      <c r="BE96" s="202">
        <f t="shared" si="4"/>
        <v>0</v>
      </c>
      <c r="BF96" s="202">
        <f t="shared" si="5"/>
        <v>0</v>
      </c>
      <c r="BG96" s="202">
        <f t="shared" si="6"/>
        <v>0</v>
      </c>
      <c r="BH96" s="202">
        <f t="shared" si="7"/>
        <v>0</v>
      </c>
      <c r="BI96" s="202">
        <f t="shared" si="8"/>
        <v>0</v>
      </c>
      <c r="BJ96" s="22" t="s">
        <v>10</v>
      </c>
      <c r="BK96" s="202">
        <f t="shared" si="9"/>
        <v>0</v>
      </c>
      <c r="BL96" s="22" t="s">
        <v>164</v>
      </c>
      <c r="BM96" s="22" t="s">
        <v>3282</v>
      </c>
    </row>
    <row r="97" spans="2:65" s="1" customFormat="1" ht="22.5" customHeight="1">
      <c r="B97" s="39"/>
      <c r="C97" s="191" t="s">
        <v>245</v>
      </c>
      <c r="D97" s="191" t="s">
        <v>165</v>
      </c>
      <c r="E97" s="192" t="s">
        <v>236</v>
      </c>
      <c r="F97" s="193" t="s">
        <v>237</v>
      </c>
      <c r="G97" s="194" t="s">
        <v>168</v>
      </c>
      <c r="H97" s="195">
        <v>85</v>
      </c>
      <c r="I97" s="196"/>
      <c r="J97" s="197">
        <f t="shared" si="0"/>
        <v>0</v>
      </c>
      <c r="K97" s="193" t="s">
        <v>169</v>
      </c>
      <c r="L97" s="59"/>
      <c r="M97" s="198" t="s">
        <v>23</v>
      </c>
      <c r="N97" s="199" t="s">
        <v>46</v>
      </c>
      <c r="O97" s="40"/>
      <c r="P97" s="200">
        <f t="shared" si="1"/>
        <v>0</v>
      </c>
      <c r="Q97" s="200">
        <v>0</v>
      </c>
      <c r="R97" s="200">
        <f t="shared" si="2"/>
        <v>0</v>
      </c>
      <c r="S97" s="200">
        <v>0</v>
      </c>
      <c r="T97" s="201">
        <f t="shared" si="3"/>
        <v>0</v>
      </c>
      <c r="AR97" s="22" t="s">
        <v>164</v>
      </c>
      <c r="AT97" s="22" t="s">
        <v>165</v>
      </c>
      <c r="AU97" s="22" t="s">
        <v>84</v>
      </c>
      <c r="AY97" s="22" t="s">
        <v>162</v>
      </c>
      <c r="BE97" s="202">
        <f t="shared" si="4"/>
        <v>0</v>
      </c>
      <c r="BF97" s="202">
        <f t="shared" si="5"/>
        <v>0</v>
      </c>
      <c r="BG97" s="202">
        <f t="shared" si="6"/>
        <v>0</v>
      </c>
      <c r="BH97" s="202">
        <f t="shared" si="7"/>
        <v>0</v>
      </c>
      <c r="BI97" s="202">
        <f t="shared" si="8"/>
        <v>0</v>
      </c>
      <c r="BJ97" s="22" t="s">
        <v>10</v>
      </c>
      <c r="BK97" s="202">
        <f t="shared" si="9"/>
        <v>0</v>
      </c>
      <c r="BL97" s="22" t="s">
        <v>164</v>
      </c>
      <c r="BM97" s="22" t="s">
        <v>3283</v>
      </c>
    </row>
    <row r="98" spans="2:65" s="1" customFormat="1" ht="22.5" customHeight="1">
      <c r="B98" s="39"/>
      <c r="C98" s="191" t="s">
        <v>251</v>
      </c>
      <c r="D98" s="191" t="s">
        <v>165</v>
      </c>
      <c r="E98" s="192" t="s">
        <v>3284</v>
      </c>
      <c r="F98" s="193" t="s">
        <v>240</v>
      </c>
      <c r="G98" s="194" t="s">
        <v>3285</v>
      </c>
      <c r="H98" s="195">
        <v>153</v>
      </c>
      <c r="I98" s="196"/>
      <c r="J98" s="197">
        <f t="shared" si="0"/>
        <v>0</v>
      </c>
      <c r="K98" s="193" t="s">
        <v>23</v>
      </c>
      <c r="L98" s="59"/>
      <c r="M98" s="198" t="s">
        <v>23</v>
      </c>
      <c r="N98" s="199" t="s">
        <v>46</v>
      </c>
      <c r="O98" s="40"/>
      <c r="P98" s="200">
        <f t="shared" si="1"/>
        <v>0</v>
      </c>
      <c r="Q98" s="200">
        <v>0</v>
      </c>
      <c r="R98" s="200">
        <f t="shared" si="2"/>
        <v>0</v>
      </c>
      <c r="S98" s="200">
        <v>0</v>
      </c>
      <c r="T98" s="201">
        <f t="shared" si="3"/>
        <v>0</v>
      </c>
      <c r="AR98" s="22" t="s">
        <v>164</v>
      </c>
      <c r="AT98" s="22" t="s">
        <v>165</v>
      </c>
      <c r="AU98" s="22" t="s">
        <v>84</v>
      </c>
      <c r="AY98" s="22" t="s">
        <v>162</v>
      </c>
      <c r="BE98" s="202">
        <f t="shared" si="4"/>
        <v>0</v>
      </c>
      <c r="BF98" s="202">
        <f t="shared" si="5"/>
        <v>0</v>
      </c>
      <c r="BG98" s="202">
        <f t="shared" si="6"/>
        <v>0</v>
      </c>
      <c r="BH98" s="202">
        <f t="shared" si="7"/>
        <v>0</v>
      </c>
      <c r="BI98" s="202">
        <f t="shared" si="8"/>
        <v>0</v>
      </c>
      <c r="BJ98" s="22" t="s">
        <v>10</v>
      </c>
      <c r="BK98" s="202">
        <f t="shared" si="9"/>
        <v>0</v>
      </c>
      <c r="BL98" s="22" t="s">
        <v>164</v>
      </c>
      <c r="BM98" s="22" t="s">
        <v>3286</v>
      </c>
    </row>
    <row r="99" spans="2:65" s="1" customFormat="1" ht="22.5" customHeight="1">
      <c r="B99" s="39"/>
      <c r="C99" s="191" t="s">
        <v>265</v>
      </c>
      <c r="D99" s="191" t="s">
        <v>165</v>
      </c>
      <c r="E99" s="192" t="s">
        <v>246</v>
      </c>
      <c r="F99" s="193" t="s">
        <v>247</v>
      </c>
      <c r="G99" s="194" t="s">
        <v>168</v>
      </c>
      <c r="H99" s="195">
        <v>124</v>
      </c>
      <c r="I99" s="196"/>
      <c r="J99" s="197">
        <f t="shared" si="0"/>
        <v>0</v>
      </c>
      <c r="K99" s="193" t="s">
        <v>169</v>
      </c>
      <c r="L99" s="59"/>
      <c r="M99" s="198" t="s">
        <v>23</v>
      </c>
      <c r="N99" s="199" t="s">
        <v>46</v>
      </c>
      <c r="O99" s="40"/>
      <c r="P99" s="200">
        <f t="shared" si="1"/>
        <v>0</v>
      </c>
      <c r="Q99" s="200">
        <v>0</v>
      </c>
      <c r="R99" s="200">
        <f t="shared" si="2"/>
        <v>0</v>
      </c>
      <c r="S99" s="200">
        <v>0</v>
      </c>
      <c r="T99" s="201">
        <f t="shared" si="3"/>
        <v>0</v>
      </c>
      <c r="AR99" s="22" t="s">
        <v>164</v>
      </c>
      <c r="AT99" s="22" t="s">
        <v>165</v>
      </c>
      <c r="AU99" s="22" t="s">
        <v>84</v>
      </c>
      <c r="AY99" s="22" t="s">
        <v>162</v>
      </c>
      <c r="BE99" s="202">
        <f t="shared" si="4"/>
        <v>0</v>
      </c>
      <c r="BF99" s="202">
        <f t="shared" si="5"/>
        <v>0</v>
      </c>
      <c r="BG99" s="202">
        <f t="shared" si="6"/>
        <v>0</v>
      </c>
      <c r="BH99" s="202">
        <f t="shared" si="7"/>
        <v>0</v>
      </c>
      <c r="BI99" s="202">
        <f t="shared" si="8"/>
        <v>0</v>
      </c>
      <c r="BJ99" s="22" t="s">
        <v>10</v>
      </c>
      <c r="BK99" s="202">
        <f t="shared" si="9"/>
        <v>0</v>
      </c>
      <c r="BL99" s="22" t="s">
        <v>164</v>
      </c>
      <c r="BM99" s="22" t="s">
        <v>3287</v>
      </c>
    </row>
    <row r="100" spans="2:65" s="10" customFormat="1" ht="29.85" customHeight="1">
      <c r="B100" s="174"/>
      <c r="C100" s="175"/>
      <c r="D100" s="188" t="s">
        <v>74</v>
      </c>
      <c r="E100" s="189" t="s">
        <v>164</v>
      </c>
      <c r="F100" s="189" t="s">
        <v>691</v>
      </c>
      <c r="G100" s="175"/>
      <c r="H100" s="175"/>
      <c r="I100" s="178"/>
      <c r="J100" s="190">
        <f>BK100</f>
        <v>0</v>
      </c>
      <c r="K100" s="175"/>
      <c r="L100" s="180"/>
      <c r="M100" s="181"/>
      <c r="N100" s="182"/>
      <c r="O100" s="182"/>
      <c r="P100" s="183">
        <f>SUM(P101:P104)</f>
        <v>0</v>
      </c>
      <c r="Q100" s="182"/>
      <c r="R100" s="183">
        <f>SUM(R101:R104)</f>
        <v>31.257620000000003</v>
      </c>
      <c r="S100" s="182"/>
      <c r="T100" s="184">
        <f>SUM(T101:T104)</f>
        <v>0</v>
      </c>
      <c r="AR100" s="185" t="s">
        <v>164</v>
      </c>
      <c r="AT100" s="186" t="s">
        <v>74</v>
      </c>
      <c r="AU100" s="186" t="s">
        <v>10</v>
      </c>
      <c r="AY100" s="185" t="s">
        <v>162</v>
      </c>
      <c r="BK100" s="187">
        <f>SUM(BK101:BK104)</f>
        <v>0</v>
      </c>
    </row>
    <row r="101" spans="2:65" s="1" customFormat="1" ht="22.5" customHeight="1">
      <c r="B101" s="39"/>
      <c r="C101" s="191" t="s">
        <v>272</v>
      </c>
      <c r="D101" s="191" t="s">
        <v>165</v>
      </c>
      <c r="E101" s="192" t="s">
        <v>3288</v>
      </c>
      <c r="F101" s="193" t="s">
        <v>3289</v>
      </c>
      <c r="G101" s="194" t="s">
        <v>168</v>
      </c>
      <c r="H101" s="195">
        <v>16</v>
      </c>
      <c r="I101" s="196"/>
      <c r="J101" s="197">
        <f>ROUND(I101*H101,0)</f>
        <v>0</v>
      </c>
      <c r="K101" s="193" t="s">
        <v>169</v>
      </c>
      <c r="L101" s="59"/>
      <c r="M101" s="198" t="s">
        <v>23</v>
      </c>
      <c r="N101" s="199" t="s">
        <v>46</v>
      </c>
      <c r="O101" s="40"/>
      <c r="P101" s="200">
        <f>O101*H101</f>
        <v>0</v>
      </c>
      <c r="Q101" s="200">
        <v>1.8907700000000001</v>
      </c>
      <c r="R101" s="200">
        <f>Q101*H101</f>
        <v>30.252320000000001</v>
      </c>
      <c r="S101" s="200">
        <v>0</v>
      </c>
      <c r="T101" s="201">
        <f>S101*H101</f>
        <v>0</v>
      </c>
      <c r="AR101" s="22" t="s">
        <v>164</v>
      </c>
      <c r="AT101" s="22" t="s">
        <v>165</v>
      </c>
      <c r="AU101" s="22" t="s">
        <v>84</v>
      </c>
      <c r="AY101" s="22" t="s">
        <v>162</v>
      </c>
      <c r="BE101" s="202">
        <f>IF(N101="základní",J101,0)</f>
        <v>0</v>
      </c>
      <c r="BF101" s="202">
        <f>IF(N101="snížená",J101,0)</f>
        <v>0</v>
      </c>
      <c r="BG101" s="202">
        <f>IF(N101="zákl. přenesená",J101,0)</f>
        <v>0</v>
      </c>
      <c r="BH101" s="202">
        <f>IF(N101="sníž. přenesená",J101,0)</f>
        <v>0</v>
      </c>
      <c r="BI101" s="202">
        <f>IF(N101="nulová",J101,0)</f>
        <v>0</v>
      </c>
      <c r="BJ101" s="22" t="s">
        <v>10</v>
      </c>
      <c r="BK101" s="202">
        <f>ROUND(I101*H101,0)</f>
        <v>0</v>
      </c>
      <c r="BL101" s="22" t="s">
        <v>164</v>
      </c>
      <c r="BM101" s="22" t="s">
        <v>3290</v>
      </c>
    </row>
    <row r="102" spans="2:65" s="1" customFormat="1" ht="22.5" customHeight="1">
      <c r="B102" s="39"/>
      <c r="C102" s="191" t="s">
        <v>11</v>
      </c>
      <c r="D102" s="191" t="s">
        <v>165</v>
      </c>
      <c r="E102" s="192" t="s">
        <v>3291</v>
      </c>
      <c r="F102" s="193" t="s">
        <v>3292</v>
      </c>
      <c r="G102" s="194" t="s">
        <v>1325</v>
      </c>
      <c r="H102" s="195">
        <v>69</v>
      </c>
      <c r="I102" s="196"/>
      <c r="J102" s="197">
        <f>ROUND(I102*H102,0)</f>
        <v>0</v>
      </c>
      <c r="K102" s="193" t="s">
        <v>23</v>
      </c>
      <c r="L102" s="59"/>
      <c r="M102" s="198" t="s">
        <v>23</v>
      </c>
      <c r="N102" s="199" t="s">
        <v>46</v>
      </c>
      <c r="O102" s="40"/>
      <c r="P102" s="200">
        <f>O102*H102</f>
        <v>0</v>
      </c>
      <c r="Q102" s="200">
        <v>0</v>
      </c>
      <c r="R102" s="200">
        <f>Q102*H102</f>
        <v>0</v>
      </c>
      <c r="S102" s="200">
        <v>0</v>
      </c>
      <c r="T102" s="201">
        <f>S102*H102</f>
        <v>0</v>
      </c>
      <c r="AR102" s="22" t="s">
        <v>164</v>
      </c>
      <c r="AT102" s="22" t="s">
        <v>165</v>
      </c>
      <c r="AU102" s="22" t="s">
        <v>84</v>
      </c>
      <c r="AY102" s="22" t="s">
        <v>162</v>
      </c>
      <c r="BE102" s="202">
        <f>IF(N102="základní",J102,0)</f>
        <v>0</v>
      </c>
      <c r="BF102" s="202">
        <f>IF(N102="snížená",J102,0)</f>
        <v>0</v>
      </c>
      <c r="BG102" s="202">
        <f>IF(N102="zákl. přenesená",J102,0)</f>
        <v>0</v>
      </c>
      <c r="BH102" s="202">
        <f>IF(N102="sníž. přenesená",J102,0)</f>
        <v>0</v>
      </c>
      <c r="BI102" s="202">
        <f>IF(N102="nulová",J102,0)</f>
        <v>0</v>
      </c>
      <c r="BJ102" s="22" t="s">
        <v>10</v>
      </c>
      <c r="BK102" s="202">
        <f>ROUND(I102*H102,0)</f>
        <v>0</v>
      </c>
      <c r="BL102" s="22" t="s">
        <v>164</v>
      </c>
      <c r="BM102" s="22" t="s">
        <v>3293</v>
      </c>
    </row>
    <row r="103" spans="2:65" s="1" customFormat="1" ht="22.5" customHeight="1">
      <c r="B103" s="39"/>
      <c r="C103" s="191" t="s">
        <v>283</v>
      </c>
      <c r="D103" s="191" t="s">
        <v>165</v>
      </c>
      <c r="E103" s="192" t="s">
        <v>3294</v>
      </c>
      <c r="F103" s="193" t="s">
        <v>3295</v>
      </c>
      <c r="G103" s="194" t="s">
        <v>168</v>
      </c>
      <c r="H103" s="195">
        <v>0.15</v>
      </c>
      <c r="I103" s="196"/>
      <c r="J103" s="197">
        <f>ROUND(I103*H103,0)</f>
        <v>0</v>
      </c>
      <c r="K103" s="193" t="s">
        <v>169</v>
      </c>
      <c r="L103" s="59"/>
      <c r="M103" s="198" t="s">
        <v>23</v>
      </c>
      <c r="N103" s="199" t="s">
        <v>46</v>
      </c>
      <c r="O103" s="40"/>
      <c r="P103" s="200">
        <f>O103*H103</f>
        <v>0</v>
      </c>
      <c r="Q103" s="200">
        <v>2.234</v>
      </c>
      <c r="R103" s="200">
        <f>Q103*H103</f>
        <v>0.33510000000000001</v>
      </c>
      <c r="S103" s="200">
        <v>0</v>
      </c>
      <c r="T103" s="201">
        <f>S103*H103</f>
        <v>0</v>
      </c>
      <c r="AR103" s="22" t="s">
        <v>164</v>
      </c>
      <c r="AT103" s="22" t="s">
        <v>165</v>
      </c>
      <c r="AU103" s="22" t="s">
        <v>84</v>
      </c>
      <c r="AY103" s="22" t="s">
        <v>162</v>
      </c>
      <c r="BE103" s="202">
        <f>IF(N103="základní",J103,0)</f>
        <v>0</v>
      </c>
      <c r="BF103" s="202">
        <f>IF(N103="snížená",J103,0)</f>
        <v>0</v>
      </c>
      <c r="BG103" s="202">
        <f>IF(N103="zákl. přenesená",J103,0)</f>
        <v>0</v>
      </c>
      <c r="BH103" s="202">
        <f>IF(N103="sníž. přenesená",J103,0)</f>
        <v>0</v>
      </c>
      <c r="BI103" s="202">
        <f>IF(N103="nulová",J103,0)</f>
        <v>0</v>
      </c>
      <c r="BJ103" s="22" t="s">
        <v>10</v>
      </c>
      <c r="BK103" s="202">
        <f>ROUND(I103*H103,0)</f>
        <v>0</v>
      </c>
      <c r="BL103" s="22" t="s">
        <v>164</v>
      </c>
      <c r="BM103" s="22" t="s">
        <v>3296</v>
      </c>
    </row>
    <row r="104" spans="2:65" s="1" customFormat="1" ht="22.5" customHeight="1">
      <c r="B104" s="39"/>
      <c r="C104" s="191" t="s">
        <v>289</v>
      </c>
      <c r="D104" s="191" t="s">
        <v>165</v>
      </c>
      <c r="E104" s="192" t="s">
        <v>3297</v>
      </c>
      <c r="F104" s="193" t="s">
        <v>3298</v>
      </c>
      <c r="G104" s="194" t="s">
        <v>168</v>
      </c>
      <c r="H104" s="195">
        <v>0.3</v>
      </c>
      <c r="I104" s="196"/>
      <c r="J104" s="197">
        <f>ROUND(I104*H104,0)</f>
        <v>0</v>
      </c>
      <c r="K104" s="193" t="s">
        <v>169</v>
      </c>
      <c r="L104" s="59"/>
      <c r="M104" s="198" t="s">
        <v>23</v>
      </c>
      <c r="N104" s="199" t="s">
        <v>46</v>
      </c>
      <c r="O104" s="40"/>
      <c r="P104" s="200">
        <f>O104*H104</f>
        <v>0</v>
      </c>
      <c r="Q104" s="200">
        <v>2.234</v>
      </c>
      <c r="R104" s="200">
        <f>Q104*H104</f>
        <v>0.67020000000000002</v>
      </c>
      <c r="S104" s="200">
        <v>0</v>
      </c>
      <c r="T104" s="201">
        <f>S104*H104</f>
        <v>0</v>
      </c>
      <c r="AR104" s="22" t="s">
        <v>164</v>
      </c>
      <c r="AT104" s="22" t="s">
        <v>165</v>
      </c>
      <c r="AU104" s="22" t="s">
        <v>84</v>
      </c>
      <c r="AY104" s="22" t="s">
        <v>162</v>
      </c>
      <c r="BE104" s="202">
        <f>IF(N104="základní",J104,0)</f>
        <v>0</v>
      </c>
      <c r="BF104" s="202">
        <f>IF(N104="snížená",J104,0)</f>
        <v>0</v>
      </c>
      <c r="BG104" s="202">
        <f>IF(N104="zákl. přenesená",J104,0)</f>
        <v>0</v>
      </c>
      <c r="BH104" s="202">
        <f>IF(N104="sníž. přenesená",J104,0)</f>
        <v>0</v>
      </c>
      <c r="BI104" s="202">
        <f>IF(N104="nulová",J104,0)</f>
        <v>0</v>
      </c>
      <c r="BJ104" s="22" t="s">
        <v>10</v>
      </c>
      <c r="BK104" s="202">
        <f>ROUND(I104*H104,0)</f>
        <v>0</v>
      </c>
      <c r="BL104" s="22" t="s">
        <v>164</v>
      </c>
      <c r="BM104" s="22" t="s">
        <v>3299</v>
      </c>
    </row>
    <row r="105" spans="2:65" s="10" customFormat="1" ht="29.85" customHeight="1">
      <c r="B105" s="174"/>
      <c r="C105" s="175"/>
      <c r="D105" s="188" t="s">
        <v>74</v>
      </c>
      <c r="E105" s="189" t="s">
        <v>229</v>
      </c>
      <c r="F105" s="189" t="s">
        <v>3300</v>
      </c>
      <c r="G105" s="175"/>
      <c r="H105" s="175"/>
      <c r="I105" s="178"/>
      <c r="J105" s="190">
        <f>BK105</f>
        <v>0</v>
      </c>
      <c r="K105" s="175"/>
      <c r="L105" s="180"/>
      <c r="M105" s="181"/>
      <c r="N105" s="182"/>
      <c r="O105" s="182"/>
      <c r="P105" s="183">
        <f>SUM(P106:P124)</f>
        <v>0</v>
      </c>
      <c r="Q105" s="182"/>
      <c r="R105" s="183">
        <f>SUM(R106:R124)</f>
        <v>0.99104499999999995</v>
      </c>
      <c r="S105" s="182"/>
      <c r="T105" s="184">
        <f>SUM(T106:T124)</f>
        <v>0</v>
      </c>
      <c r="AR105" s="185" t="s">
        <v>164</v>
      </c>
      <c r="AT105" s="186" t="s">
        <v>74</v>
      </c>
      <c r="AU105" s="186" t="s">
        <v>10</v>
      </c>
      <c r="AY105" s="185" t="s">
        <v>162</v>
      </c>
      <c r="BK105" s="187">
        <f>SUM(BK106:BK124)</f>
        <v>0</v>
      </c>
    </row>
    <row r="106" spans="2:65" s="1" customFormat="1" ht="22.5" customHeight="1">
      <c r="B106" s="39"/>
      <c r="C106" s="191" t="s">
        <v>293</v>
      </c>
      <c r="D106" s="191" t="s">
        <v>165</v>
      </c>
      <c r="E106" s="192" t="s">
        <v>3301</v>
      </c>
      <c r="F106" s="193" t="s">
        <v>3302</v>
      </c>
      <c r="G106" s="194" t="s">
        <v>596</v>
      </c>
      <c r="H106" s="195">
        <v>12</v>
      </c>
      <c r="I106" s="196"/>
      <c r="J106" s="197">
        <f t="shared" ref="J106:J124" si="10">ROUND(I106*H106,0)</f>
        <v>0</v>
      </c>
      <c r="K106" s="193" t="s">
        <v>169</v>
      </c>
      <c r="L106" s="59"/>
      <c r="M106" s="198" t="s">
        <v>23</v>
      </c>
      <c r="N106" s="199" t="s">
        <v>46</v>
      </c>
      <c r="O106" s="40"/>
      <c r="P106" s="200">
        <f t="shared" ref="P106:P124" si="11">O106*H106</f>
        <v>0</v>
      </c>
      <c r="Q106" s="200">
        <v>0</v>
      </c>
      <c r="R106" s="200">
        <f t="shared" ref="R106:R124" si="12">Q106*H106</f>
        <v>0</v>
      </c>
      <c r="S106" s="200">
        <v>0</v>
      </c>
      <c r="T106" s="201">
        <f t="shared" ref="T106:T124" si="13">S106*H106</f>
        <v>0</v>
      </c>
      <c r="AR106" s="22" t="s">
        <v>164</v>
      </c>
      <c r="AT106" s="22" t="s">
        <v>165</v>
      </c>
      <c r="AU106" s="22" t="s">
        <v>84</v>
      </c>
      <c r="AY106" s="22" t="s">
        <v>162</v>
      </c>
      <c r="BE106" s="202">
        <f t="shared" ref="BE106:BE124" si="14">IF(N106="základní",J106,0)</f>
        <v>0</v>
      </c>
      <c r="BF106" s="202">
        <f t="shared" ref="BF106:BF124" si="15">IF(N106="snížená",J106,0)</f>
        <v>0</v>
      </c>
      <c r="BG106" s="202">
        <f t="shared" ref="BG106:BG124" si="16">IF(N106="zákl. přenesená",J106,0)</f>
        <v>0</v>
      </c>
      <c r="BH106" s="202">
        <f t="shared" ref="BH106:BH124" si="17">IF(N106="sníž. přenesená",J106,0)</f>
        <v>0</v>
      </c>
      <c r="BI106" s="202">
        <f t="shared" ref="BI106:BI124" si="18">IF(N106="nulová",J106,0)</f>
        <v>0</v>
      </c>
      <c r="BJ106" s="22" t="s">
        <v>10</v>
      </c>
      <c r="BK106" s="202">
        <f t="shared" ref="BK106:BK124" si="19">ROUND(I106*H106,0)</f>
        <v>0</v>
      </c>
      <c r="BL106" s="22" t="s">
        <v>164</v>
      </c>
      <c r="BM106" s="22" t="s">
        <v>3303</v>
      </c>
    </row>
    <row r="107" spans="2:65" s="1" customFormat="1" ht="22.5" customHeight="1">
      <c r="B107" s="39"/>
      <c r="C107" s="219" t="s">
        <v>304</v>
      </c>
      <c r="D107" s="219" t="s">
        <v>273</v>
      </c>
      <c r="E107" s="220" t="s">
        <v>3304</v>
      </c>
      <c r="F107" s="221" t="s">
        <v>3305</v>
      </c>
      <c r="G107" s="222" t="s">
        <v>596</v>
      </c>
      <c r="H107" s="223">
        <v>12.5</v>
      </c>
      <c r="I107" s="224"/>
      <c r="J107" s="225">
        <f t="shared" si="10"/>
        <v>0</v>
      </c>
      <c r="K107" s="221" t="s">
        <v>169</v>
      </c>
      <c r="L107" s="226"/>
      <c r="M107" s="227" t="s">
        <v>23</v>
      </c>
      <c r="N107" s="228" t="s">
        <v>46</v>
      </c>
      <c r="O107" s="40"/>
      <c r="P107" s="200">
        <f t="shared" si="11"/>
        <v>0</v>
      </c>
      <c r="Q107" s="200">
        <v>6.7000000000000002E-4</v>
      </c>
      <c r="R107" s="200">
        <f t="shared" si="12"/>
        <v>8.3750000000000005E-3</v>
      </c>
      <c r="S107" s="200">
        <v>0</v>
      </c>
      <c r="T107" s="201">
        <f t="shared" si="13"/>
        <v>0</v>
      </c>
      <c r="AR107" s="22" t="s">
        <v>229</v>
      </c>
      <c r="AT107" s="22" t="s">
        <v>273</v>
      </c>
      <c r="AU107" s="22" t="s">
        <v>84</v>
      </c>
      <c r="AY107" s="22" t="s">
        <v>162</v>
      </c>
      <c r="BE107" s="202">
        <f t="shared" si="14"/>
        <v>0</v>
      </c>
      <c r="BF107" s="202">
        <f t="shared" si="15"/>
        <v>0</v>
      </c>
      <c r="BG107" s="202">
        <f t="shared" si="16"/>
        <v>0</v>
      </c>
      <c r="BH107" s="202">
        <f t="shared" si="17"/>
        <v>0</v>
      </c>
      <c r="BI107" s="202">
        <f t="shared" si="18"/>
        <v>0</v>
      </c>
      <c r="BJ107" s="22" t="s">
        <v>10</v>
      </c>
      <c r="BK107" s="202">
        <f t="shared" si="19"/>
        <v>0</v>
      </c>
      <c r="BL107" s="22" t="s">
        <v>164</v>
      </c>
      <c r="BM107" s="22" t="s">
        <v>3306</v>
      </c>
    </row>
    <row r="108" spans="2:65" s="1" customFormat="1" ht="31.5" customHeight="1">
      <c r="B108" s="39"/>
      <c r="C108" s="191" t="s">
        <v>322</v>
      </c>
      <c r="D108" s="191" t="s">
        <v>165</v>
      </c>
      <c r="E108" s="192" t="s">
        <v>3307</v>
      </c>
      <c r="F108" s="193" t="s">
        <v>3308</v>
      </c>
      <c r="G108" s="194" t="s">
        <v>412</v>
      </c>
      <c r="H108" s="195">
        <v>2</v>
      </c>
      <c r="I108" s="196"/>
      <c r="J108" s="197">
        <f t="shared" si="10"/>
        <v>0</v>
      </c>
      <c r="K108" s="193" t="s">
        <v>169</v>
      </c>
      <c r="L108" s="59"/>
      <c r="M108" s="198" t="s">
        <v>23</v>
      </c>
      <c r="N108" s="199" t="s">
        <v>46</v>
      </c>
      <c r="O108" s="40"/>
      <c r="P108" s="200">
        <f t="shared" si="11"/>
        <v>0</v>
      </c>
      <c r="Q108" s="200">
        <v>4.0730000000000002E-2</v>
      </c>
      <c r="R108" s="200">
        <f t="shared" si="12"/>
        <v>8.1460000000000005E-2</v>
      </c>
      <c r="S108" s="200">
        <v>0</v>
      </c>
      <c r="T108" s="201">
        <f t="shared" si="13"/>
        <v>0</v>
      </c>
      <c r="AR108" s="22" t="s">
        <v>164</v>
      </c>
      <c r="AT108" s="22" t="s">
        <v>165</v>
      </c>
      <c r="AU108" s="22" t="s">
        <v>84</v>
      </c>
      <c r="AY108" s="22" t="s">
        <v>162</v>
      </c>
      <c r="BE108" s="202">
        <f t="shared" si="14"/>
        <v>0</v>
      </c>
      <c r="BF108" s="202">
        <f t="shared" si="15"/>
        <v>0</v>
      </c>
      <c r="BG108" s="202">
        <f t="shared" si="16"/>
        <v>0</v>
      </c>
      <c r="BH108" s="202">
        <f t="shared" si="17"/>
        <v>0</v>
      </c>
      <c r="BI108" s="202">
        <f t="shared" si="18"/>
        <v>0</v>
      </c>
      <c r="BJ108" s="22" t="s">
        <v>10</v>
      </c>
      <c r="BK108" s="202">
        <f t="shared" si="19"/>
        <v>0</v>
      </c>
      <c r="BL108" s="22" t="s">
        <v>164</v>
      </c>
      <c r="BM108" s="22" t="s">
        <v>3309</v>
      </c>
    </row>
    <row r="109" spans="2:65" s="1" customFormat="1" ht="22.5" customHeight="1">
      <c r="B109" s="39"/>
      <c r="C109" s="191" t="s">
        <v>9</v>
      </c>
      <c r="D109" s="191" t="s">
        <v>165</v>
      </c>
      <c r="E109" s="192" t="s">
        <v>3310</v>
      </c>
      <c r="F109" s="193" t="s">
        <v>3311</v>
      </c>
      <c r="G109" s="194" t="s">
        <v>412</v>
      </c>
      <c r="H109" s="195">
        <v>1</v>
      </c>
      <c r="I109" s="196"/>
      <c r="J109" s="197">
        <f t="shared" si="10"/>
        <v>0</v>
      </c>
      <c r="K109" s="193" t="s">
        <v>169</v>
      </c>
      <c r="L109" s="59"/>
      <c r="M109" s="198" t="s">
        <v>23</v>
      </c>
      <c r="N109" s="199" t="s">
        <v>46</v>
      </c>
      <c r="O109" s="40"/>
      <c r="P109" s="200">
        <f t="shared" si="11"/>
        <v>0</v>
      </c>
      <c r="Q109" s="200">
        <v>0.10661</v>
      </c>
      <c r="R109" s="200">
        <f t="shared" si="12"/>
        <v>0.10661</v>
      </c>
      <c r="S109" s="200">
        <v>0</v>
      </c>
      <c r="T109" s="201">
        <f t="shared" si="13"/>
        <v>0</v>
      </c>
      <c r="AR109" s="22" t="s">
        <v>164</v>
      </c>
      <c r="AT109" s="22" t="s">
        <v>165</v>
      </c>
      <c r="AU109" s="22" t="s">
        <v>84</v>
      </c>
      <c r="AY109" s="22" t="s">
        <v>162</v>
      </c>
      <c r="BE109" s="202">
        <f t="shared" si="14"/>
        <v>0</v>
      </c>
      <c r="BF109" s="202">
        <f t="shared" si="15"/>
        <v>0</v>
      </c>
      <c r="BG109" s="202">
        <f t="shared" si="16"/>
        <v>0</v>
      </c>
      <c r="BH109" s="202">
        <f t="shared" si="17"/>
        <v>0</v>
      </c>
      <c r="BI109" s="202">
        <f t="shared" si="18"/>
        <v>0</v>
      </c>
      <c r="BJ109" s="22" t="s">
        <v>10</v>
      </c>
      <c r="BK109" s="202">
        <f t="shared" si="19"/>
        <v>0</v>
      </c>
      <c r="BL109" s="22" t="s">
        <v>164</v>
      </c>
      <c r="BM109" s="22" t="s">
        <v>3312</v>
      </c>
    </row>
    <row r="110" spans="2:65" s="1" customFormat="1" ht="22.5" customHeight="1">
      <c r="B110" s="39"/>
      <c r="C110" s="191" t="s">
        <v>333</v>
      </c>
      <c r="D110" s="191" t="s">
        <v>165</v>
      </c>
      <c r="E110" s="192" t="s">
        <v>3313</v>
      </c>
      <c r="F110" s="193" t="s">
        <v>3314</v>
      </c>
      <c r="G110" s="194" t="s">
        <v>412</v>
      </c>
      <c r="H110" s="195">
        <v>1</v>
      </c>
      <c r="I110" s="196"/>
      <c r="J110" s="197">
        <f t="shared" si="10"/>
        <v>0</v>
      </c>
      <c r="K110" s="193" t="s">
        <v>169</v>
      </c>
      <c r="L110" s="59"/>
      <c r="M110" s="198" t="s">
        <v>23</v>
      </c>
      <c r="N110" s="199" t="s">
        <v>46</v>
      </c>
      <c r="O110" s="40"/>
      <c r="P110" s="200">
        <f t="shared" si="11"/>
        <v>0</v>
      </c>
      <c r="Q110" s="200">
        <v>1.2120000000000001E-2</v>
      </c>
      <c r="R110" s="200">
        <f t="shared" si="12"/>
        <v>1.2120000000000001E-2</v>
      </c>
      <c r="S110" s="200">
        <v>0</v>
      </c>
      <c r="T110" s="201">
        <f t="shared" si="13"/>
        <v>0</v>
      </c>
      <c r="AR110" s="22" t="s">
        <v>164</v>
      </c>
      <c r="AT110" s="22" t="s">
        <v>165</v>
      </c>
      <c r="AU110" s="22" t="s">
        <v>84</v>
      </c>
      <c r="AY110" s="22" t="s">
        <v>162</v>
      </c>
      <c r="BE110" s="202">
        <f t="shared" si="14"/>
        <v>0</v>
      </c>
      <c r="BF110" s="202">
        <f t="shared" si="15"/>
        <v>0</v>
      </c>
      <c r="BG110" s="202">
        <f t="shared" si="16"/>
        <v>0</v>
      </c>
      <c r="BH110" s="202">
        <f t="shared" si="17"/>
        <v>0</v>
      </c>
      <c r="BI110" s="202">
        <f t="shared" si="18"/>
        <v>0</v>
      </c>
      <c r="BJ110" s="22" t="s">
        <v>10</v>
      </c>
      <c r="BK110" s="202">
        <f t="shared" si="19"/>
        <v>0</v>
      </c>
      <c r="BL110" s="22" t="s">
        <v>164</v>
      </c>
      <c r="BM110" s="22" t="s">
        <v>3315</v>
      </c>
    </row>
    <row r="111" spans="2:65" s="1" customFormat="1" ht="22.5" customHeight="1">
      <c r="B111" s="39"/>
      <c r="C111" s="191" t="s">
        <v>339</v>
      </c>
      <c r="D111" s="191" t="s">
        <v>165</v>
      </c>
      <c r="E111" s="192" t="s">
        <v>3316</v>
      </c>
      <c r="F111" s="193" t="s">
        <v>3317</v>
      </c>
      <c r="G111" s="194" t="s">
        <v>412</v>
      </c>
      <c r="H111" s="195">
        <v>1</v>
      </c>
      <c r="I111" s="196"/>
      <c r="J111" s="197">
        <f t="shared" si="10"/>
        <v>0</v>
      </c>
      <c r="K111" s="193" t="s">
        <v>169</v>
      </c>
      <c r="L111" s="59"/>
      <c r="M111" s="198" t="s">
        <v>23</v>
      </c>
      <c r="N111" s="199" t="s">
        <v>46</v>
      </c>
      <c r="O111" s="40"/>
      <c r="P111" s="200">
        <f t="shared" si="11"/>
        <v>0</v>
      </c>
      <c r="Q111" s="200">
        <v>5.6559999999999999E-2</v>
      </c>
      <c r="R111" s="200">
        <f t="shared" si="12"/>
        <v>5.6559999999999999E-2</v>
      </c>
      <c r="S111" s="200">
        <v>0</v>
      </c>
      <c r="T111" s="201">
        <f t="shared" si="13"/>
        <v>0</v>
      </c>
      <c r="AR111" s="22" t="s">
        <v>164</v>
      </c>
      <c r="AT111" s="22" t="s">
        <v>165</v>
      </c>
      <c r="AU111" s="22" t="s">
        <v>84</v>
      </c>
      <c r="AY111" s="22" t="s">
        <v>162</v>
      </c>
      <c r="BE111" s="202">
        <f t="shared" si="14"/>
        <v>0</v>
      </c>
      <c r="BF111" s="202">
        <f t="shared" si="15"/>
        <v>0</v>
      </c>
      <c r="BG111" s="202">
        <f t="shared" si="16"/>
        <v>0</v>
      </c>
      <c r="BH111" s="202">
        <f t="shared" si="17"/>
        <v>0</v>
      </c>
      <c r="BI111" s="202">
        <f t="shared" si="18"/>
        <v>0</v>
      </c>
      <c r="BJ111" s="22" t="s">
        <v>10</v>
      </c>
      <c r="BK111" s="202">
        <f t="shared" si="19"/>
        <v>0</v>
      </c>
      <c r="BL111" s="22" t="s">
        <v>164</v>
      </c>
      <c r="BM111" s="22" t="s">
        <v>3318</v>
      </c>
    </row>
    <row r="112" spans="2:65" s="1" customFormat="1" ht="22.5" customHeight="1">
      <c r="B112" s="39"/>
      <c r="C112" s="191" t="s">
        <v>343</v>
      </c>
      <c r="D112" s="191" t="s">
        <v>165</v>
      </c>
      <c r="E112" s="192" t="s">
        <v>3319</v>
      </c>
      <c r="F112" s="193" t="s">
        <v>3320</v>
      </c>
      <c r="G112" s="194" t="s">
        <v>412</v>
      </c>
      <c r="H112" s="195">
        <v>1</v>
      </c>
      <c r="I112" s="196"/>
      <c r="J112" s="197">
        <f t="shared" si="10"/>
        <v>0</v>
      </c>
      <c r="K112" s="193" t="s">
        <v>169</v>
      </c>
      <c r="L112" s="59"/>
      <c r="M112" s="198" t="s">
        <v>23</v>
      </c>
      <c r="N112" s="199" t="s">
        <v>46</v>
      </c>
      <c r="O112" s="40"/>
      <c r="P112" s="200">
        <f t="shared" si="11"/>
        <v>0</v>
      </c>
      <c r="Q112" s="200">
        <v>0.34089999999999998</v>
      </c>
      <c r="R112" s="200">
        <f t="shared" si="12"/>
        <v>0.34089999999999998</v>
      </c>
      <c r="S112" s="200">
        <v>0</v>
      </c>
      <c r="T112" s="201">
        <f t="shared" si="13"/>
        <v>0</v>
      </c>
      <c r="AR112" s="22" t="s">
        <v>164</v>
      </c>
      <c r="AT112" s="22" t="s">
        <v>165</v>
      </c>
      <c r="AU112" s="22" t="s">
        <v>84</v>
      </c>
      <c r="AY112" s="22" t="s">
        <v>162</v>
      </c>
      <c r="BE112" s="202">
        <f t="shared" si="14"/>
        <v>0</v>
      </c>
      <c r="BF112" s="202">
        <f t="shared" si="15"/>
        <v>0</v>
      </c>
      <c r="BG112" s="202">
        <f t="shared" si="16"/>
        <v>0</v>
      </c>
      <c r="BH112" s="202">
        <f t="shared" si="17"/>
        <v>0</v>
      </c>
      <c r="BI112" s="202">
        <f t="shared" si="18"/>
        <v>0</v>
      </c>
      <c r="BJ112" s="22" t="s">
        <v>10</v>
      </c>
      <c r="BK112" s="202">
        <f t="shared" si="19"/>
        <v>0</v>
      </c>
      <c r="BL112" s="22" t="s">
        <v>164</v>
      </c>
      <c r="BM112" s="22" t="s">
        <v>3321</v>
      </c>
    </row>
    <row r="113" spans="2:65" s="1" customFormat="1" ht="22.5" customHeight="1">
      <c r="B113" s="39"/>
      <c r="C113" s="219" t="s">
        <v>351</v>
      </c>
      <c r="D113" s="219" t="s">
        <v>273</v>
      </c>
      <c r="E113" s="220" t="s">
        <v>3322</v>
      </c>
      <c r="F113" s="221" t="s">
        <v>3323</v>
      </c>
      <c r="G113" s="222" t="s">
        <v>412</v>
      </c>
      <c r="H113" s="223">
        <v>1</v>
      </c>
      <c r="I113" s="224"/>
      <c r="J113" s="225">
        <f t="shared" si="10"/>
        <v>0</v>
      </c>
      <c r="K113" s="221" t="s">
        <v>169</v>
      </c>
      <c r="L113" s="226"/>
      <c r="M113" s="227" t="s">
        <v>23</v>
      </c>
      <c r="N113" s="228" t="s">
        <v>46</v>
      </c>
      <c r="O113" s="40"/>
      <c r="P113" s="200">
        <f t="shared" si="11"/>
        <v>0</v>
      </c>
      <c r="Q113" s="200">
        <v>7.1999999999999995E-2</v>
      </c>
      <c r="R113" s="200">
        <f t="shared" si="12"/>
        <v>7.1999999999999995E-2</v>
      </c>
      <c r="S113" s="200">
        <v>0</v>
      </c>
      <c r="T113" s="201">
        <f t="shared" si="13"/>
        <v>0</v>
      </c>
      <c r="AR113" s="22" t="s">
        <v>229</v>
      </c>
      <c r="AT113" s="22" t="s">
        <v>273</v>
      </c>
      <c r="AU113" s="22" t="s">
        <v>84</v>
      </c>
      <c r="AY113" s="22" t="s">
        <v>162</v>
      </c>
      <c r="BE113" s="202">
        <f t="shared" si="14"/>
        <v>0</v>
      </c>
      <c r="BF113" s="202">
        <f t="shared" si="15"/>
        <v>0</v>
      </c>
      <c r="BG113" s="202">
        <f t="shared" si="16"/>
        <v>0</v>
      </c>
      <c r="BH113" s="202">
        <f t="shared" si="17"/>
        <v>0</v>
      </c>
      <c r="BI113" s="202">
        <f t="shared" si="18"/>
        <v>0</v>
      </c>
      <c r="BJ113" s="22" t="s">
        <v>10</v>
      </c>
      <c r="BK113" s="202">
        <f t="shared" si="19"/>
        <v>0</v>
      </c>
      <c r="BL113" s="22" t="s">
        <v>164</v>
      </c>
      <c r="BM113" s="22" t="s">
        <v>3324</v>
      </c>
    </row>
    <row r="114" spans="2:65" s="1" customFormat="1" ht="22.5" customHeight="1">
      <c r="B114" s="39"/>
      <c r="C114" s="219" t="s">
        <v>359</v>
      </c>
      <c r="D114" s="219" t="s">
        <v>273</v>
      </c>
      <c r="E114" s="220" t="s">
        <v>3325</v>
      </c>
      <c r="F114" s="221" t="s">
        <v>3326</v>
      </c>
      <c r="G114" s="222" t="s">
        <v>412</v>
      </c>
      <c r="H114" s="223">
        <v>1</v>
      </c>
      <c r="I114" s="224"/>
      <c r="J114" s="225">
        <f t="shared" si="10"/>
        <v>0</v>
      </c>
      <c r="K114" s="221" t="s">
        <v>169</v>
      </c>
      <c r="L114" s="226"/>
      <c r="M114" s="227" t="s">
        <v>23</v>
      </c>
      <c r="N114" s="228" t="s">
        <v>46</v>
      </c>
      <c r="O114" s="40"/>
      <c r="P114" s="200">
        <f t="shared" si="11"/>
        <v>0</v>
      </c>
      <c r="Q114" s="200">
        <v>0.111</v>
      </c>
      <c r="R114" s="200">
        <f t="shared" si="12"/>
        <v>0.111</v>
      </c>
      <c r="S114" s="200">
        <v>0</v>
      </c>
      <c r="T114" s="201">
        <f t="shared" si="13"/>
        <v>0</v>
      </c>
      <c r="AR114" s="22" t="s">
        <v>229</v>
      </c>
      <c r="AT114" s="22" t="s">
        <v>273</v>
      </c>
      <c r="AU114" s="22" t="s">
        <v>84</v>
      </c>
      <c r="AY114" s="22" t="s">
        <v>162</v>
      </c>
      <c r="BE114" s="202">
        <f t="shared" si="14"/>
        <v>0</v>
      </c>
      <c r="BF114" s="202">
        <f t="shared" si="15"/>
        <v>0</v>
      </c>
      <c r="BG114" s="202">
        <f t="shared" si="16"/>
        <v>0</v>
      </c>
      <c r="BH114" s="202">
        <f t="shared" si="17"/>
        <v>0</v>
      </c>
      <c r="BI114" s="202">
        <f t="shared" si="18"/>
        <v>0</v>
      </c>
      <c r="BJ114" s="22" t="s">
        <v>10</v>
      </c>
      <c r="BK114" s="202">
        <f t="shared" si="19"/>
        <v>0</v>
      </c>
      <c r="BL114" s="22" t="s">
        <v>164</v>
      </c>
      <c r="BM114" s="22" t="s">
        <v>3327</v>
      </c>
    </row>
    <row r="115" spans="2:65" s="1" customFormat="1" ht="22.5" customHeight="1">
      <c r="B115" s="39"/>
      <c r="C115" s="219" t="s">
        <v>373</v>
      </c>
      <c r="D115" s="219" t="s">
        <v>273</v>
      </c>
      <c r="E115" s="220" t="s">
        <v>3328</v>
      </c>
      <c r="F115" s="221" t="s">
        <v>3329</v>
      </c>
      <c r="G115" s="222" t="s">
        <v>412</v>
      </c>
      <c r="H115" s="223">
        <v>1</v>
      </c>
      <c r="I115" s="224"/>
      <c r="J115" s="225">
        <f t="shared" si="10"/>
        <v>0</v>
      </c>
      <c r="K115" s="221" t="s">
        <v>169</v>
      </c>
      <c r="L115" s="226"/>
      <c r="M115" s="227" t="s">
        <v>23</v>
      </c>
      <c r="N115" s="228" t="s">
        <v>46</v>
      </c>
      <c r="O115" s="40"/>
      <c r="P115" s="200">
        <f t="shared" si="11"/>
        <v>0</v>
      </c>
      <c r="Q115" s="200">
        <v>5.8000000000000003E-2</v>
      </c>
      <c r="R115" s="200">
        <f t="shared" si="12"/>
        <v>5.8000000000000003E-2</v>
      </c>
      <c r="S115" s="200">
        <v>0</v>
      </c>
      <c r="T115" s="201">
        <f t="shared" si="13"/>
        <v>0</v>
      </c>
      <c r="AR115" s="22" t="s">
        <v>229</v>
      </c>
      <c r="AT115" s="22" t="s">
        <v>273</v>
      </c>
      <c r="AU115" s="22" t="s">
        <v>84</v>
      </c>
      <c r="AY115" s="22" t="s">
        <v>162</v>
      </c>
      <c r="BE115" s="202">
        <f t="shared" si="14"/>
        <v>0</v>
      </c>
      <c r="BF115" s="202">
        <f t="shared" si="15"/>
        <v>0</v>
      </c>
      <c r="BG115" s="202">
        <f t="shared" si="16"/>
        <v>0</v>
      </c>
      <c r="BH115" s="202">
        <f t="shared" si="17"/>
        <v>0</v>
      </c>
      <c r="BI115" s="202">
        <f t="shared" si="18"/>
        <v>0</v>
      </c>
      <c r="BJ115" s="22" t="s">
        <v>10</v>
      </c>
      <c r="BK115" s="202">
        <f t="shared" si="19"/>
        <v>0</v>
      </c>
      <c r="BL115" s="22" t="s">
        <v>164</v>
      </c>
      <c r="BM115" s="22" t="s">
        <v>3330</v>
      </c>
    </row>
    <row r="116" spans="2:65" s="1" customFormat="1" ht="22.5" customHeight="1">
      <c r="B116" s="39"/>
      <c r="C116" s="219" t="s">
        <v>378</v>
      </c>
      <c r="D116" s="219" t="s">
        <v>273</v>
      </c>
      <c r="E116" s="220" t="s">
        <v>3331</v>
      </c>
      <c r="F116" s="221" t="s">
        <v>3332</v>
      </c>
      <c r="G116" s="222" t="s">
        <v>412</v>
      </c>
      <c r="H116" s="223">
        <v>1</v>
      </c>
      <c r="I116" s="224"/>
      <c r="J116" s="225">
        <f t="shared" si="10"/>
        <v>0</v>
      </c>
      <c r="K116" s="221" t="s">
        <v>169</v>
      </c>
      <c r="L116" s="226"/>
      <c r="M116" s="227" t="s">
        <v>23</v>
      </c>
      <c r="N116" s="228" t="s">
        <v>46</v>
      </c>
      <c r="O116" s="40"/>
      <c r="P116" s="200">
        <f t="shared" si="11"/>
        <v>0</v>
      </c>
      <c r="Q116" s="200">
        <v>2.7E-2</v>
      </c>
      <c r="R116" s="200">
        <f t="shared" si="12"/>
        <v>2.7E-2</v>
      </c>
      <c r="S116" s="200">
        <v>0</v>
      </c>
      <c r="T116" s="201">
        <f t="shared" si="13"/>
        <v>0</v>
      </c>
      <c r="AR116" s="22" t="s">
        <v>229</v>
      </c>
      <c r="AT116" s="22" t="s">
        <v>273</v>
      </c>
      <c r="AU116" s="22" t="s">
        <v>84</v>
      </c>
      <c r="AY116" s="22" t="s">
        <v>162</v>
      </c>
      <c r="BE116" s="202">
        <f t="shared" si="14"/>
        <v>0</v>
      </c>
      <c r="BF116" s="202">
        <f t="shared" si="15"/>
        <v>0</v>
      </c>
      <c r="BG116" s="202">
        <f t="shared" si="16"/>
        <v>0</v>
      </c>
      <c r="BH116" s="202">
        <f t="shared" si="17"/>
        <v>0</v>
      </c>
      <c r="BI116" s="202">
        <f t="shared" si="18"/>
        <v>0</v>
      </c>
      <c r="BJ116" s="22" t="s">
        <v>10</v>
      </c>
      <c r="BK116" s="202">
        <f t="shared" si="19"/>
        <v>0</v>
      </c>
      <c r="BL116" s="22" t="s">
        <v>164</v>
      </c>
      <c r="BM116" s="22" t="s">
        <v>3333</v>
      </c>
    </row>
    <row r="117" spans="2:65" s="1" customFormat="1" ht="22.5" customHeight="1">
      <c r="B117" s="39"/>
      <c r="C117" s="219" t="s">
        <v>384</v>
      </c>
      <c r="D117" s="219" t="s">
        <v>273</v>
      </c>
      <c r="E117" s="220" t="s">
        <v>3334</v>
      </c>
      <c r="F117" s="221" t="s">
        <v>3335</v>
      </c>
      <c r="G117" s="222" t="s">
        <v>412</v>
      </c>
      <c r="H117" s="223">
        <v>1</v>
      </c>
      <c r="I117" s="224"/>
      <c r="J117" s="225">
        <f t="shared" si="10"/>
        <v>0</v>
      </c>
      <c r="K117" s="221" t="s">
        <v>169</v>
      </c>
      <c r="L117" s="226"/>
      <c r="M117" s="227" t="s">
        <v>23</v>
      </c>
      <c r="N117" s="228" t="s">
        <v>46</v>
      </c>
      <c r="O117" s="40"/>
      <c r="P117" s="200">
        <f t="shared" si="11"/>
        <v>0</v>
      </c>
      <c r="Q117" s="200">
        <v>4.0000000000000001E-3</v>
      </c>
      <c r="R117" s="200">
        <f t="shared" si="12"/>
        <v>4.0000000000000001E-3</v>
      </c>
      <c r="S117" s="200">
        <v>0</v>
      </c>
      <c r="T117" s="201">
        <f t="shared" si="13"/>
        <v>0</v>
      </c>
      <c r="AR117" s="22" t="s">
        <v>229</v>
      </c>
      <c r="AT117" s="22" t="s">
        <v>273</v>
      </c>
      <c r="AU117" s="22" t="s">
        <v>84</v>
      </c>
      <c r="AY117" s="22" t="s">
        <v>162</v>
      </c>
      <c r="BE117" s="202">
        <f t="shared" si="14"/>
        <v>0</v>
      </c>
      <c r="BF117" s="202">
        <f t="shared" si="15"/>
        <v>0</v>
      </c>
      <c r="BG117" s="202">
        <f t="shared" si="16"/>
        <v>0</v>
      </c>
      <c r="BH117" s="202">
        <f t="shared" si="17"/>
        <v>0</v>
      </c>
      <c r="BI117" s="202">
        <f t="shared" si="18"/>
        <v>0</v>
      </c>
      <c r="BJ117" s="22" t="s">
        <v>10</v>
      </c>
      <c r="BK117" s="202">
        <f t="shared" si="19"/>
        <v>0</v>
      </c>
      <c r="BL117" s="22" t="s">
        <v>164</v>
      </c>
      <c r="BM117" s="22" t="s">
        <v>3336</v>
      </c>
    </row>
    <row r="118" spans="2:65" s="1" customFormat="1" ht="22.5" customHeight="1">
      <c r="B118" s="39"/>
      <c r="C118" s="191" t="s">
        <v>398</v>
      </c>
      <c r="D118" s="191" t="s">
        <v>165</v>
      </c>
      <c r="E118" s="192" t="s">
        <v>3337</v>
      </c>
      <c r="F118" s="193" t="s">
        <v>3338</v>
      </c>
      <c r="G118" s="194" t="s">
        <v>412</v>
      </c>
      <c r="H118" s="195">
        <v>1</v>
      </c>
      <c r="I118" s="196"/>
      <c r="J118" s="197">
        <f t="shared" si="10"/>
        <v>0</v>
      </c>
      <c r="K118" s="193" t="s">
        <v>169</v>
      </c>
      <c r="L118" s="59"/>
      <c r="M118" s="198" t="s">
        <v>23</v>
      </c>
      <c r="N118" s="199" t="s">
        <v>46</v>
      </c>
      <c r="O118" s="40"/>
      <c r="P118" s="200">
        <f t="shared" si="11"/>
        <v>0</v>
      </c>
      <c r="Q118" s="200">
        <v>7.0200000000000002E-3</v>
      </c>
      <c r="R118" s="200">
        <f t="shared" si="12"/>
        <v>7.0200000000000002E-3</v>
      </c>
      <c r="S118" s="200">
        <v>0</v>
      </c>
      <c r="T118" s="201">
        <f t="shared" si="13"/>
        <v>0</v>
      </c>
      <c r="AR118" s="22" t="s">
        <v>164</v>
      </c>
      <c r="AT118" s="22" t="s">
        <v>165</v>
      </c>
      <c r="AU118" s="22" t="s">
        <v>84</v>
      </c>
      <c r="AY118" s="22" t="s">
        <v>162</v>
      </c>
      <c r="BE118" s="202">
        <f t="shared" si="14"/>
        <v>0</v>
      </c>
      <c r="BF118" s="202">
        <f t="shared" si="15"/>
        <v>0</v>
      </c>
      <c r="BG118" s="202">
        <f t="shared" si="16"/>
        <v>0</v>
      </c>
      <c r="BH118" s="202">
        <f t="shared" si="17"/>
        <v>0</v>
      </c>
      <c r="BI118" s="202">
        <f t="shared" si="18"/>
        <v>0</v>
      </c>
      <c r="BJ118" s="22" t="s">
        <v>10</v>
      </c>
      <c r="BK118" s="202">
        <f t="shared" si="19"/>
        <v>0</v>
      </c>
      <c r="BL118" s="22" t="s">
        <v>164</v>
      </c>
      <c r="BM118" s="22" t="s">
        <v>3339</v>
      </c>
    </row>
    <row r="119" spans="2:65" s="1" customFormat="1" ht="22.5" customHeight="1">
      <c r="B119" s="39"/>
      <c r="C119" s="219" t="s">
        <v>403</v>
      </c>
      <c r="D119" s="219" t="s">
        <v>273</v>
      </c>
      <c r="E119" s="220" t="s">
        <v>3340</v>
      </c>
      <c r="F119" s="221" t="s">
        <v>3341</v>
      </c>
      <c r="G119" s="222" t="s">
        <v>412</v>
      </c>
      <c r="H119" s="223">
        <v>1</v>
      </c>
      <c r="I119" s="224"/>
      <c r="J119" s="225">
        <f t="shared" si="10"/>
        <v>0</v>
      </c>
      <c r="K119" s="221" t="s">
        <v>169</v>
      </c>
      <c r="L119" s="226"/>
      <c r="M119" s="227" t="s">
        <v>23</v>
      </c>
      <c r="N119" s="228" t="s">
        <v>46</v>
      </c>
      <c r="O119" s="40"/>
      <c r="P119" s="200">
        <f t="shared" si="11"/>
        <v>0</v>
      </c>
      <c r="Q119" s="200">
        <v>0.06</v>
      </c>
      <c r="R119" s="200">
        <f t="shared" si="12"/>
        <v>0.06</v>
      </c>
      <c r="S119" s="200">
        <v>0</v>
      </c>
      <c r="T119" s="201">
        <f t="shared" si="13"/>
        <v>0</v>
      </c>
      <c r="AR119" s="22" t="s">
        <v>229</v>
      </c>
      <c r="AT119" s="22" t="s">
        <v>273</v>
      </c>
      <c r="AU119" s="22" t="s">
        <v>84</v>
      </c>
      <c r="AY119" s="22" t="s">
        <v>162</v>
      </c>
      <c r="BE119" s="202">
        <f t="shared" si="14"/>
        <v>0</v>
      </c>
      <c r="BF119" s="202">
        <f t="shared" si="15"/>
        <v>0</v>
      </c>
      <c r="BG119" s="202">
        <f t="shared" si="16"/>
        <v>0</v>
      </c>
      <c r="BH119" s="202">
        <f t="shared" si="17"/>
        <v>0</v>
      </c>
      <c r="BI119" s="202">
        <f t="shared" si="18"/>
        <v>0</v>
      </c>
      <c r="BJ119" s="22" t="s">
        <v>10</v>
      </c>
      <c r="BK119" s="202">
        <f t="shared" si="19"/>
        <v>0</v>
      </c>
      <c r="BL119" s="22" t="s">
        <v>164</v>
      </c>
      <c r="BM119" s="22" t="s">
        <v>3342</v>
      </c>
    </row>
    <row r="120" spans="2:65" s="1" customFormat="1" ht="22.5" customHeight="1">
      <c r="B120" s="39"/>
      <c r="C120" s="219" t="s">
        <v>409</v>
      </c>
      <c r="D120" s="219" t="s">
        <v>273</v>
      </c>
      <c r="E120" s="220" t="s">
        <v>3343</v>
      </c>
      <c r="F120" s="221" t="s">
        <v>3344</v>
      </c>
      <c r="G120" s="222" t="s">
        <v>412</v>
      </c>
      <c r="H120" s="223">
        <v>1</v>
      </c>
      <c r="I120" s="224"/>
      <c r="J120" s="225">
        <f t="shared" si="10"/>
        <v>0</v>
      </c>
      <c r="K120" s="221" t="s">
        <v>169</v>
      </c>
      <c r="L120" s="226"/>
      <c r="M120" s="227" t="s">
        <v>23</v>
      </c>
      <c r="N120" s="228" t="s">
        <v>46</v>
      </c>
      <c r="O120" s="40"/>
      <c r="P120" s="200">
        <f t="shared" si="11"/>
        <v>0</v>
      </c>
      <c r="Q120" s="200">
        <v>4.2999999999999997E-2</v>
      </c>
      <c r="R120" s="200">
        <f t="shared" si="12"/>
        <v>4.2999999999999997E-2</v>
      </c>
      <c r="S120" s="200">
        <v>0</v>
      </c>
      <c r="T120" s="201">
        <f t="shared" si="13"/>
        <v>0</v>
      </c>
      <c r="AR120" s="22" t="s">
        <v>229</v>
      </c>
      <c r="AT120" s="22" t="s">
        <v>273</v>
      </c>
      <c r="AU120" s="22" t="s">
        <v>84</v>
      </c>
      <c r="AY120" s="22" t="s">
        <v>162</v>
      </c>
      <c r="BE120" s="202">
        <f t="shared" si="14"/>
        <v>0</v>
      </c>
      <c r="BF120" s="202">
        <f t="shared" si="15"/>
        <v>0</v>
      </c>
      <c r="BG120" s="202">
        <f t="shared" si="16"/>
        <v>0</v>
      </c>
      <c r="BH120" s="202">
        <f t="shared" si="17"/>
        <v>0</v>
      </c>
      <c r="BI120" s="202">
        <f t="shared" si="18"/>
        <v>0</v>
      </c>
      <c r="BJ120" s="22" t="s">
        <v>10</v>
      </c>
      <c r="BK120" s="202">
        <f t="shared" si="19"/>
        <v>0</v>
      </c>
      <c r="BL120" s="22" t="s">
        <v>164</v>
      </c>
      <c r="BM120" s="22" t="s">
        <v>3345</v>
      </c>
    </row>
    <row r="121" spans="2:65" s="1" customFormat="1" ht="22.5" customHeight="1">
      <c r="B121" s="39"/>
      <c r="C121" s="191" t="s">
        <v>418</v>
      </c>
      <c r="D121" s="191" t="s">
        <v>165</v>
      </c>
      <c r="E121" s="192" t="s">
        <v>3346</v>
      </c>
      <c r="F121" s="193" t="s">
        <v>3347</v>
      </c>
      <c r="G121" s="194" t="s">
        <v>596</v>
      </c>
      <c r="H121" s="195">
        <v>12</v>
      </c>
      <c r="I121" s="196"/>
      <c r="J121" s="197">
        <f t="shared" si="10"/>
        <v>0</v>
      </c>
      <c r="K121" s="193" t="s">
        <v>169</v>
      </c>
      <c r="L121" s="59"/>
      <c r="M121" s="198" t="s">
        <v>23</v>
      </c>
      <c r="N121" s="199" t="s">
        <v>46</v>
      </c>
      <c r="O121" s="40"/>
      <c r="P121" s="200">
        <f t="shared" si="11"/>
        <v>0</v>
      </c>
      <c r="Q121" s="200">
        <v>1.9000000000000001E-4</v>
      </c>
      <c r="R121" s="200">
        <f t="shared" si="12"/>
        <v>2.2799999999999999E-3</v>
      </c>
      <c r="S121" s="200">
        <v>0</v>
      </c>
      <c r="T121" s="201">
        <f t="shared" si="13"/>
        <v>0</v>
      </c>
      <c r="AR121" s="22" t="s">
        <v>164</v>
      </c>
      <c r="AT121" s="22" t="s">
        <v>165</v>
      </c>
      <c r="AU121" s="22" t="s">
        <v>84</v>
      </c>
      <c r="AY121" s="22" t="s">
        <v>162</v>
      </c>
      <c r="BE121" s="202">
        <f t="shared" si="14"/>
        <v>0</v>
      </c>
      <c r="BF121" s="202">
        <f t="shared" si="15"/>
        <v>0</v>
      </c>
      <c r="BG121" s="202">
        <f t="shared" si="16"/>
        <v>0</v>
      </c>
      <c r="BH121" s="202">
        <f t="shared" si="17"/>
        <v>0</v>
      </c>
      <c r="BI121" s="202">
        <f t="shared" si="18"/>
        <v>0</v>
      </c>
      <c r="BJ121" s="22" t="s">
        <v>10</v>
      </c>
      <c r="BK121" s="202">
        <f t="shared" si="19"/>
        <v>0</v>
      </c>
      <c r="BL121" s="22" t="s">
        <v>164</v>
      </c>
      <c r="BM121" s="22" t="s">
        <v>3348</v>
      </c>
    </row>
    <row r="122" spans="2:65" s="1" customFormat="1" ht="22.5" customHeight="1">
      <c r="B122" s="39"/>
      <c r="C122" s="191" t="s">
        <v>428</v>
      </c>
      <c r="D122" s="191" t="s">
        <v>165</v>
      </c>
      <c r="E122" s="192" t="s">
        <v>3349</v>
      </c>
      <c r="F122" s="193" t="s">
        <v>3350</v>
      </c>
      <c r="G122" s="194" t="s">
        <v>596</v>
      </c>
      <c r="H122" s="195">
        <v>12</v>
      </c>
      <c r="I122" s="196"/>
      <c r="J122" s="197">
        <f t="shared" si="10"/>
        <v>0</v>
      </c>
      <c r="K122" s="193" t="s">
        <v>169</v>
      </c>
      <c r="L122" s="59"/>
      <c r="M122" s="198" t="s">
        <v>23</v>
      </c>
      <c r="N122" s="199" t="s">
        <v>46</v>
      </c>
      <c r="O122" s="40"/>
      <c r="P122" s="200">
        <f t="shared" si="11"/>
        <v>0</v>
      </c>
      <c r="Q122" s="200">
        <v>6.0000000000000002E-5</v>
      </c>
      <c r="R122" s="200">
        <f t="shared" si="12"/>
        <v>7.2000000000000005E-4</v>
      </c>
      <c r="S122" s="200">
        <v>0</v>
      </c>
      <c r="T122" s="201">
        <f t="shared" si="13"/>
        <v>0</v>
      </c>
      <c r="AR122" s="22" t="s">
        <v>164</v>
      </c>
      <c r="AT122" s="22" t="s">
        <v>165</v>
      </c>
      <c r="AU122" s="22" t="s">
        <v>84</v>
      </c>
      <c r="AY122" s="22" t="s">
        <v>162</v>
      </c>
      <c r="BE122" s="202">
        <f t="shared" si="14"/>
        <v>0</v>
      </c>
      <c r="BF122" s="202">
        <f t="shared" si="15"/>
        <v>0</v>
      </c>
      <c r="BG122" s="202">
        <f t="shared" si="16"/>
        <v>0</v>
      </c>
      <c r="BH122" s="202">
        <f t="shared" si="17"/>
        <v>0</v>
      </c>
      <c r="BI122" s="202">
        <f t="shared" si="18"/>
        <v>0</v>
      </c>
      <c r="BJ122" s="22" t="s">
        <v>10</v>
      </c>
      <c r="BK122" s="202">
        <f t="shared" si="19"/>
        <v>0</v>
      </c>
      <c r="BL122" s="22" t="s">
        <v>164</v>
      </c>
      <c r="BM122" s="22" t="s">
        <v>3351</v>
      </c>
    </row>
    <row r="123" spans="2:65" s="1" customFormat="1" ht="22.5" customHeight="1">
      <c r="B123" s="39"/>
      <c r="C123" s="191" t="s">
        <v>438</v>
      </c>
      <c r="D123" s="191" t="s">
        <v>165</v>
      </c>
      <c r="E123" s="192" t="s">
        <v>3352</v>
      </c>
      <c r="F123" s="193" t="s">
        <v>3353</v>
      </c>
      <c r="G123" s="194" t="s">
        <v>241</v>
      </c>
      <c r="H123" s="195">
        <v>1.734</v>
      </c>
      <c r="I123" s="196"/>
      <c r="J123" s="197">
        <f t="shared" si="10"/>
        <v>0</v>
      </c>
      <c r="K123" s="193" t="s">
        <v>169</v>
      </c>
      <c r="L123" s="59"/>
      <c r="M123" s="198" t="s">
        <v>23</v>
      </c>
      <c r="N123" s="199" t="s">
        <v>46</v>
      </c>
      <c r="O123" s="40"/>
      <c r="P123" s="200">
        <f t="shared" si="11"/>
        <v>0</v>
      </c>
      <c r="Q123" s="200">
        <v>0</v>
      </c>
      <c r="R123" s="200">
        <f t="shared" si="12"/>
        <v>0</v>
      </c>
      <c r="S123" s="200">
        <v>0</v>
      </c>
      <c r="T123" s="201">
        <f t="shared" si="13"/>
        <v>0</v>
      </c>
      <c r="AR123" s="22" t="s">
        <v>164</v>
      </c>
      <c r="AT123" s="22" t="s">
        <v>165</v>
      </c>
      <c r="AU123" s="22" t="s">
        <v>84</v>
      </c>
      <c r="AY123" s="22" t="s">
        <v>162</v>
      </c>
      <c r="BE123" s="202">
        <f t="shared" si="14"/>
        <v>0</v>
      </c>
      <c r="BF123" s="202">
        <f t="shared" si="15"/>
        <v>0</v>
      </c>
      <c r="BG123" s="202">
        <f t="shared" si="16"/>
        <v>0</v>
      </c>
      <c r="BH123" s="202">
        <f t="shared" si="17"/>
        <v>0</v>
      </c>
      <c r="BI123" s="202">
        <f t="shared" si="18"/>
        <v>0</v>
      </c>
      <c r="BJ123" s="22" t="s">
        <v>10</v>
      </c>
      <c r="BK123" s="202">
        <f t="shared" si="19"/>
        <v>0</v>
      </c>
      <c r="BL123" s="22" t="s">
        <v>164</v>
      </c>
      <c r="BM123" s="22" t="s">
        <v>3354</v>
      </c>
    </row>
    <row r="124" spans="2:65" s="1" customFormat="1" ht="22.5" customHeight="1">
      <c r="B124" s="39"/>
      <c r="C124" s="191" t="s">
        <v>444</v>
      </c>
      <c r="D124" s="191" t="s">
        <v>165</v>
      </c>
      <c r="E124" s="192" t="s">
        <v>3355</v>
      </c>
      <c r="F124" s="193" t="s">
        <v>3356</v>
      </c>
      <c r="G124" s="194" t="s">
        <v>880</v>
      </c>
      <c r="H124" s="195">
        <v>1</v>
      </c>
      <c r="I124" s="196"/>
      <c r="J124" s="197">
        <f t="shared" si="10"/>
        <v>0</v>
      </c>
      <c r="K124" s="193" t="s">
        <v>23</v>
      </c>
      <c r="L124" s="59"/>
      <c r="M124" s="198" t="s">
        <v>23</v>
      </c>
      <c r="N124" s="199" t="s">
        <v>46</v>
      </c>
      <c r="O124" s="40"/>
      <c r="P124" s="200">
        <f t="shared" si="11"/>
        <v>0</v>
      </c>
      <c r="Q124" s="200">
        <v>0</v>
      </c>
      <c r="R124" s="200">
        <f t="shared" si="12"/>
        <v>0</v>
      </c>
      <c r="S124" s="200">
        <v>0</v>
      </c>
      <c r="T124" s="201">
        <f t="shared" si="13"/>
        <v>0</v>
      </c>
      <c r="AR124" s="22" t="s">
        <v>164</v>
      </c>
      <c r="AT124" s="22" t="s">
        <v>165</v>
      </c>
      <c r="AU124" s="22" t="s">
        <v>84</v>
      </c>
      <c r="AY124" s="22" t="s">
        <v>162</v>
      </c>
      <c r="BE124" s="202">
        <f t="shared" si="14"/>
        <v>0</v>
      </c>
      <c r="BF124" s="202">
        <f t="shared" si="15"/>
        <v>0</v>
      </c>
      <c r="BG124" s="202">
        <f t="shared" si="16"/>
        <v>0</v>
      </c>
      <c r="BH124" s="202">
        <f t="shared" si="17"/>
        <v>0</v>
      </c>
      <c r="BI124" s="202">
        <f t="shared" si="18"/>
        <v>0</v>
      </c>
      <c r="BJ124" s="22" t="s">
        <v>10</v>
      </c>
      <c r="BK124" s="202">
        <f t="shared" si="19"/>
        <v>0</v>
      </c>
      <c r="BL124" s="22" t="s">
        <v>164</v>
      </c>
      <c r="BM124" s="22" t="s">
        <v>3357</v>
      </c>
    </row>
    <row r="125" spans="2:65" s="10" customFormat="1" ht="37.35" customHeight="1">
      <c r="B125" s="174"/>
      <c r="C125" s="175"/>
      <c r="D125" s="176" t="s">
        <v>74</v>
      </c>
      <c r="E125" s="177" t="s">
        <v>1710</v>
      </c>
      <c r="F125" s="177" t="s">
        <v>1711</v>
      </c>
      <c r="G125" s="175"/>
      <c r="H125" s="175"/>
      <c r="I125" s="178"/>
      <c r="J125" s="179">
        <f>BK125</f>
        <v>0</v>
      </c>
      <c r="K125" s="175"/>
      <c r="L125" s="180"/>
      <c r="M125" s="181"/>
      <c r="N125" s="182"/>
      <c r="O125" s="182"/>
      <c r="P125" s="183">
        <f>P126+P153+P196</f>
        <v>0</v>
      </c>
      <c r="Q125" s="182"/>
      <c r="R125" s="183">
        <f>R126+R153+R196</f>
        <v>1.90137</v>
      </c>
      <c r="S125" s="182"/>
      <c r="T125" s="184">
        <f>T126+T153+T196</f>
        <v>0</v>
      </c>
      <c r="AR125" s="185" t="s">
        <v>84</v>
      </c>
      <c r="AT125" s="186" t="s">
        <v>74</v>
      </c>
      <c r="AU125" s="186" t="s">
        <v>75</v>
      </c>
      <c r="AY125" s="185" t="s">
        <v>162</v>
      </c>
      <c r="BK125" s="187">
        <f>BK126+BK153+BK196</f>
        <v>0</v>
      </c>
    </row>
    <row r="126" spans="2:65" s="10" customFormat="1" ht="19.899999999999999" customHeight="1">
      <c r="B126" s="174"/>
      <c r="C126" s="175"/>
      <c r="D126" s="188" t="s">
        <v>74</v>
      </c>
      <c r="E126" s="189" t="s">
        <v>3358</v>
      </c>
      <c r="F126" s="189" t="s">
        <v>3359</v>
      </c>
      <c r="G126" s="175"/>
      <c r="H126" s="175"/>
      <c r="I126" s="178"/>
      <c r="J126" s="190">
        <f>BK126</f>
        <v>0</v>
      </c>
      <c r="K126" s="175"/>
      <c r="L126" s="180"/>
      <c r="M126" s="181"/>
      <c r="N126" s="182"/>
      <c r="O126" s="182"/>
      <c r="P126" s="183">
        <f>SUM(P127:P152)</f>
        <v>0</v>
      </c>
      <c r="Q126" s="182"/>
      <c r="R126" s="183">
        <f>SUM(R127:R152)</f>
        <v>0.82937000000000016</v>
      </c>
      <c r="S126" s="182"/>
      <c r="T126" s="184">
        <f>SUM(T127:T152)</f>
        <v>0</v>
      </c>
      <c r="AR126" s="185" t="s">
        <v>164</v>
      </c>
      <c r="AT126" s="186" t="s">
        <v>74</v>
      </c>
      <c r="AU126" s="186" t="s">
        <v>10</v>
      </c>
      <c r="AY126" s="185" t="s">
        <v>162</v>
      </c>
      <c r="BK126" s="187">
        <f>SUM(BK127:BK152)</f>
        <v>0</v>
      </c>
    </row>
    <row r="127" spans="2:65" s="1" customFormat="1" ht="22.5" customHeight="1">
      <c r="B127" s="39"/>
      <c r="C127" s="191" t="s">
        <v>452</v>
      </c>
      <c r="D127" s="191" t="s">
        <v>165</v>
      </c>
      <c r="E127" s="192" t="s">
        <v>3360</v>
      </c>
      <c r="F127" s="193" t="s">
        <v>3361</v>
      </c>
      <c r="G127" s="194" t="s">
        <v>412</v>
      </c>
      <c r="H127" s="195">
        <v>1</v>
      </c>
      <c r="I127" s="196"/>
      <c r="J127" s="197">
        <f t="shared" ref="J127:J152" si="20">ROUND(I127*H127,0)</f>
        <v>0</v>
      </c>
      <c r="K127" s="193" t="s">
        <v>169</v>
      </c>
      <c r="L127" s="59"/>
      <c r="M127" s="198" t="s">
        <v>23</v>
      </c>
      <c r="N127" s="199" t="s">
        <v>46</v>
      </c>
      <c r="O127" s="40"/>
      <c r="P127" s="200">
        <f t="shared" ref="P127:P152" si="21">O127*H127</f>
        <v>0</v>
      </c>
      <c r="Q127" s="200">
        <v>1.502E-2</v>
      </c>
      <c r="R127" s="200">
        <f t="shared" ref="R127:R152" si="22">Q127*H127</f>
        <v>1.502E-2</v>
      </c>
      <c r="S127" s="200">
        <v>0</v>
      </c>
      <c r="T127" s="201">
        <f t="shared" ref="T127:T152" si="23">S127*H127</f>
        <v>0</v>
      </c>
      <c r="AR127" s="22" t="s">
        <v>164</v>
      </c>
      <c r="AT127" s="22" t="s">
        <v>165</v>
      </c>
      <c r="AU127" s="22" t="s">
        <v>84</v>
      </c>
      <c r="AY127" s="22" t="s">
        <v>162</v>
      </c>
      <c r="BE127" s="202">
        <f t="shared" ref="BE127:BE152" si="24">IF(N127="základní",J127,0)</f>
        <v>0</v>
      </c>
      <c r="BF127" s="202">
        <f t="shared" ref="BF127:BF152" si="25">IF(N127="snížená",J127,0)</f>
        <v>0</v>
      </c>
      <c r="BG127" s="202">
        <f t="shared" ref="BG127:BG152" si="26">IF(N127="zákl. přenesená",J127,0)</f>
        <v>0</v>
      </c>
      <c r="BH127" s="202">
        <f t="shared" ref="BH127:BH152" si="27">IF(N127="sníž. přenesená",J127,0)</f>
        <v>0</v>
      </c>
      <c r="BI127" s="202">
        <f t="shared" ref="BI127:BI152" si="28">IF(N127="nulová",J127,0)</f>
        <v>0</v>
      </c>
      <c r="BJ127" s="22" t="s">
        <v>10</v>
      </c>
      <c r="BK127" s="202">
        <f t="shared" ref="BK127:BK152" si="29">ROUND(I127*H127,0)</f>
        <v>0</v>
      </c>
      <c r="BL127" s="22" t="s">
        <v>164</v>
      </c>
      <c r="BM127" s="22" t="s">
        <v>3362</v>
      </c>
    </row>
    <row r="128" spans="2:65" s="1" customFormat="1" ht="22.5" customHeight="1">
      <c r="B128" s="39"/>
      <c r="C128" s="191" t="s">
        <v>458</v>
      </c>
      <c r="D128" s="191" t="s">
        <v>165</v>
      </c>
      <c r="E128" s="192" t="s">
        <v>3363</v>
      </c>
      <c r="F128" s="193" t="s">
        <v>3364</v>
      </c>
      <c r="G128" s="194" t="s">
        <v>412</v>
      </c>
      <c r="H128" s="195">
        <v>2</v>
      </c>
      <c r="I128" s="196"/>
      <c r="J128" s="197">
        <f t="shared" si="20"/>
        <v>0</v>
      </c>
      <c r="K128" s="193" t="s">
        <v>169</v>
      </c>
      <c r="L128" s="59"/>
      <c r="M128" s="198" t="s">
        <v>23</v>
      </c>
      <c r="N128" s="199" t="s">
        <v>46</v>
      </c>
      <c r="O128" s="40"/>
      <c r="P128" s="200">
        <f t="shared" si="21"/>
        <v>0</v>
      </c>
      <c r="Q128" s="200">
        <v>3.2030000000000003E-2</v>
      </c>
      <c r="R128" s="200">
        <f t="shared" si="22"/>
        <v>6.4060000000000006E-2</v>
      </c>
      <c r="S128" s="200">
        <v>0</v>
      </c>
      <c r="T128" s="201">
        <f t="shared" si="23"/>
        <v>0</v>
      </c>
      <c r="AR128" s="22" t="s">
        <v>164</v>
      </c>
      <c r="AT128" s="22" t="s">
        <v>165</v>
      </c>
      <c r="AU128" s="22" t="s">
        <v>84</v>
      </c>
      <c r="AY128" s="22" t="s">
        <v>162</v>
      </c>
      <c r="BE128" s="202">
        <f t="shared" si="24"/>
        <v>0</v>
      </c>
      <c r="BF128" s="202">
        <f t="shared" si="25"/>
        <v>0</v>
      </c>
      <c r="BG128" s="202">
        <f t="shared" si="26"/>
        <v>0</v>
      </c>
      <c r="BH128" s="202">
        <f t="shared" si="27"/>
        <v>0</v>
      </c>
      <c r="BI128" s="202">
        <f t="shared" si="28"/>
        <v>0</v>
      </c>
      <c r="BJ128" s="22" t="s">
        <v>10</v>
      </c>
      <c r="BK128" s="202">
        <f t="shared" si="29"/>
        <v>0</v>
      </c>
      <c r="BL128" s="22" t="s">
        <v>164</v>
      </c>
      <c r="BM128" s="22" t="s">
        <v>3365</v>
      </c>
    </row>
    <row r="129" spans="2:65" s="1" customFormat="1" ht="22.5" customHeight="1">
      <c r="B129" s="39"/>
      <c r="C129" s="191" t="s">
        <v>464</v>
      </c>
      <c r="D129" s="191" t="s">
        <v>165</v>
      </c>
      <c r="E129" s="192" t="s">
        <v>3366</v>
      </c>
      <c r="F129" s="193" t="s">
        <v>3367</v>
      </c>
      <c r="G129" s="194" t="s">
        <v>412</v>
      </c>
      <c r="H129" s="195">
        <v>2</v>
      </c>
      <c r="I129" s="196"/>
      <c r="J129" s="197">
        <f t="shared" si="20"/>
        <v>0</v>
      </c>
      <c r="K129" s="193" t="s">
        <v>169</v>
      </c>
      <c r="L129" s="59"/>
      <c r="M129" s="198" t="s">
        <v>23</v>
      </c>
      <c r="N129" s="199" t="s">
        <v>46</v>
      </c>
      <c r="O129" s="40"/>
      <c r="P129" s="200">
        <f t="shared" si="21"/>
        <v>0</v>
      </c>
      <c r="Q129" s="200">
        <v>1.9019999999999999E-2</v>
      </c>
      <c r="R129" s="200">
        <f t="shared" si="22"/>
        <v>3.8039999999999997E-2</v>
      </c>
      <c r="S129" s="200">
        <v>0</v>
      </c>
      <c r="T129" s="201">
        <f t="shared" si="23"/>
        <v>0</v>
      </c>
      <c r="AR129" s="22" t="s">
        <v>164</v>
      </c>
      <c r="AT129" s="22" t="s">
        <v>165</v>
      </c>
      <c r="AU129" s="22" t="s">
        <v>84</v>
      </c>
      <c r="AY129" s="22" t="s">
        <v>162</v>
      </c>
      <c r="BE129" s="202">
        <f t="shared" si="24"/>
        <v>0</v>
      </c>
      <c r="BF129" s="202">
        <f t="shared" si="25"/>
        <v>0</v>
      </c>
      <c r="BG129" s="202">
        <f t="shared" si="26"/>
        <v>0</v>
      </c>
      <c r="BH129" s="202">
        <f t="shared" si="27"/>
        <v>0</v>
      </c>
      <c r="BI129" s="202">
        <f t="shared" si="28"/>
        <v>0</v>
      </c>
      <c r="BJ129" s="22" t="s">
        <v>10</v>
      </c>
      <c r="BK129" s="202">
        <f t="shared" si="29"/>
        <v>0</v>
      </c>
      <c r="BL129" s="22" t="s">
        <v>164</v>
      </c>
      <c r="BM129" s="22" t="s">
        <v>3368</v>
      </c>
    </row>
    <row r="130" spans="2:65" s="1" customFormat="1" ht="22.5" customHeight="1">
      <c r="B130" s="39"/>
      <c r="C130" s="191" t="s">
        <v>472</v>
      </c>
      <c r="D130" s="191" t="s">
        <v>165</v>
      </c>
      <c r="E130" s="192" t="s">
        <v>3369</v>
      </c>
      <c r="F130" s="193" t="s">
        <v>3370</v>
      </c>
      <c r="G130" s="194" t="s">
        <v>412</v>
      </c>
      <c r="H130" s="195">
        <v>8</v>
      </c>
      <c r="I130" s="196"/>
      <c r="J130" s="197">
        <f t="shared" si="20"/>
        <v>0</v>
      </c>
      <c r="K130" s="193" t="s">
        <v>169</v>
      </c>
      <c r="L130" s="59"/>
      <c r="M130" s="198" t="s">
        <v>23</v>
      </c>
      <c r="N130" s="199" t="s">
        <v>46</v>
      </c>
      <c r="O130" s="40"/>
      <c r="P130" s="200">
        <f t="shared" si="21"/>
        <v>0</v>
      </c>
      <c r="Q130" s="200">
        <v>1.01E-3</v>
      </c>
      <c r="R130" s="200">
        <f t="shared" si="22"/>
        <v>8.0800000000000004E-3</v>
      </c>
      <c r="S130" s="200">
        <v>0</v>
      </c>
      <c r="T130" s="201">
        <f t="shared" si="23"/>
        <v>0</v>
      </c>
      <c r="AR130" s="22" t="s">
        <v>164</v>
      </c>
      <c r="AT130" s="22" t="s">
        <v>165</v>
      </c>
      <c r="AU130" s="22" t="s">
        <v>84</v>
      </c>
      <c r="AY130" s="22" t="s">
        <v>162</v>
      </c>
      <c r="BE130" s="202">
        <f t="shared" si="24"/>
        <v>0</v>
      </c>
      <c r="BF130" s="202">
        <f t="shared" si="25"/>
        <v>0</v>
      </c>
      <c r="BG130" s="202">
        <f t="shared" si="26"/>
        <v>0</v>
      </c>
      <c r="BH130" s="202">
        <f t="shared" si="27"/>
        <v>0</v>
      </c>
      <c r="BI130" s="202">
        <f t="shared" si="28"/>
        <v>0</v>
      </c>
      <c r="BJ130" s="22" t="s">
        <v>10</v>
      </c>
      <c r="BK130" s="202">
        <f t="shared" si="29"/>
        <v>0</v>
      </c>
      <c r="BL130" s="22" t="s">
        <v>164</v>
      </c>
      <c r="BM130" s="22" t="s">
        <v>3371</v>
      </c>
    </row>
    <row r="131" spans="2:65" s="1" customFormat="1" ht="22.5" customHeight="1">
      <c r="B131" s="39"/>
      <c r="C131" s="191" t="s">
        <v>478</v>
      </c>
      <c r="D131" s="191" t="s">
        <v>165</v>
      </c>
      <c r="E131" s="192" t="s">
        <v>3372</v>
      </c>
      <c r="F131" s="193" t="s">
        <v>3373</v>
      </c>
      <c r="G131" s="194" t="s">
        <v>596</v>
      </c>
      <c r="H131" s="195">
        <v>17</v>
      </c>
      <c r="I131" s="196"/>
      <c r="J131" s="197">
        <f t="shared" si="20"/>
        <v>0</v>
      </c>
      <c r="K131" s="193" t="s">
        <v>169</v>
      </c>
      <c r="L131" s="59"/>
      <c r="M131" s="198" t="s">
        <v>23</v>
      </c>
      <c r="N131" s="199" t="s">
        <v>46</v>
      </c>
      <c r="O131" s="40"/>
      <c r="P131" s="200">
        <f t="shared" si="21"/>
        <v>0</v>
      </c>
      <c r="Q131" s="200">
        <v>1.2600000000000001E-3</v>
      </c>
      <c r="R131" s="200">
        <f t="shared" si="22"/>
        <v>2.1420000000000002E-2</v>
      </c>
      <c r="S131" s="200">
        <v>0</v>
      </c>
      <c r="T131" s="201">
        <f t="shared" si="23"/>
        <v>0</v>
      </c>
      <c r="AR131" s="22" t="s">
        <v>164</v>
      </c>
      <c r="AT131" s="22" t="s">
        <v>165</v>
      </c>
      <c r="AU131" s="22" t="s">
        <v>84</v>
      </c>
      <c r="AY131" s="22" t="s">
        <v>162</v>
      </c>
      <c r="BE131" s="202">
        <f t="shared" si="24"/>
        <v>0</v>
      </c>
      <c r="BF131" s="202">
        <f t="shared" si="25"/>
        <v>0</v>
      </c>
      <c r="BG131" s="202">
        <f t="shared" si="26"/>
        <v>0</v>
      </c>
      <c r="BH131" s="202">
        <f t="shared" si="27"/>
        <v>0</v>
      </c>
      <c r="BI131" s="202">
        <f t="shared" si="28"/>
        <v>0</v>
      </c>
      <c r="BJ131" s="22" t="s">
        <v>10</v>
      </c>
      <c r="BK131" s="202">
        <f t="shared" si="29"/>
        <v>0</v>
      </c>
      <c r="BL131" s="22" t="s">
        <v>164</v>
      </c>
      <c r="BM131" s="22" t="s">
        <v>3374</v>
      </c>
    </row>
    <row r="132" spans="2:65" s="1" customFormat="1" ht="22.5" customHeight="1">
      <c r="B132" s="39"/>
      <c r="C132" s="191" t="s">
        <v>484</v>
      </c>
      <c r="D132" s="191" t="s">
        <v>165</v>
      </c>
      <c r="E132" s="192" t="s">
        <v>3375</v>
      </c>
      <c r="F132" s="193" t="s">
        <v>3376</v>
      </c>
      <c r="G132" s="194" t="s">
        <v>596</v>
      </c>
      <c r="H132" s="195">
        <v>68</v>
      </c>
      <c r="I132" s="196"/>
      <c r="J132" s="197">
        <f t="shared" si="20"/>
        <v>0</v>
      </c>
      <c r="K132" s="193" t="s">
        <v>169</v>
      </c>
      <c r="L132" s="59"/>
      <c r="M132" s="198" t="s">
        <v>23</v>
      </c>
      <c r="N132" s="199" t="s">
        <v>46</v>
      </c>
      <c r="O132" s="40"/>
      <c r="P132" s="200">
        <f t="shared" si="21"/>
        <v>0</v>
      </c>
      <c r="Q132" s="200">
        <v>1.7700000000000001E-3</v>
      </c>
      <c r="R132" s="200">
        <f t="shared" si="22"/>
        <v>0.12036000000000001</v>
      </c>
      <c r="S132" s="200">
        <v>0</v>
      </c>
      <c r="T132" s="201">
        <f t="shared" si="23"/>
        <v>0</v>
      </c>
      <c r="AR132" s="22" t="s">
        <v>164</v>
      </c>
      <c r="AT132" s="22" t="s">
        <v>165</v>
      </c>
      <c r="AU132" s="22" t="s">
        <v>84</v>
      </c>
      <c r="AY132" s="22" t="s">
        <v>162</v>
      </c>
      <c r="BE132" s="202">
        <f t="shared" si="24"/>
        <v>0</v>
      </c>
      <c r="BF132" s="202">
        <f t="shared" si="25"/>
        <v>0</v>
      </c>
      <c r="BG132" s="202">
        <f t="shared" si="26"/>
        <v>0</v>
      </c>
      <c r="BH132" s="202">
        <f t="shared" si="27"/>
        <v>0</v>
      </c>
      <c r="BI132" s="202">
        <f t="shared" si="28"/>
        <v>0</v>
      </c>
      <c r="BJ132" s="22" t="s">
        <v>10</v>
      </c>
      <c r="BK132" s="202">
        <f t="shared" si="29"/>
        <v>0</v>
      </c>
      <c r="BL132" s="22" t="s">
        <v>164</v>
      </c>
      <c r="BM132" s="22" t="s">
        <v>3377</v>
      </c>
    </row>
    <row r="133" spans="2:65" s="1" customFormat="1" ht="22.5" customHeight="1">
      <c r="B133" s="39"/>
      <c r="C133" s="191" t="s">
        <v>495</v>
      </c>
      <c r="D133" s="191" t="s">
        <v>165</v>
      </c>
      <c r="E133" s="192" t="s">
        <v>3378</v>
      </c>
      <c r="F133" s="193" t="s">
        <v>3379</v>
      </c>
      <c r="G133" s="194" t="s">
        <v>596</v>
      </c>
      <c r="H133" s="195">
        <v>128</v>
      </c>
      <c r="I133" s="196"/>
      <c r="J133" s="197">
        <f t="shared" si="20"/>
        <v>0</v>
      </c>
      <c r="K133" s="193" t="s">
        <v>169</v>
      </c>
      <c r="L133" s="59"/>
      <c r="M133" s="198" t="s">
        <v>23</v>
      </c>
      <c r="N133" s="199" t="s">
        <v>46</v>
      </c>
      <c r="O133" s="40"/>
      <c r="P133" s="200">
        <f t="shared" si="21"/>
        <v>0</v>
      </c>
      <c r="Q133" s="200">
        <v>2.7699999999999999E-3</v>
      </c>
      <c r="R133" s="200">
        <f t="shared" si="22"/>
        <v>0.35455999999999999</v>
      </c>
      <c r="S133" s="200">
        <v>0</v>
      </c>
      <c r="T133" s="201">
        <f t="shared" si="23"/>
        <v>0</v>
      </c>
      <c r="AR133" s="22" t="s">
        <v>164</v>
      </c>
      <c r="AT133" s="22" t="s">
        <v>165</v>
      </c>
      <c r="AU133" s="22" t="s">
        <v>84</v>
      </c>
      <c r="AY133" s="22" t="s">
        <v>162</v>
      </c>
      <c r="BE133" s="202">
        <f t="shared" si="24"/>
        <v>0</v>
      </c>
      <c r="BF133" s="202">
        <f t="shared" si="25"/>
        <v>0</v>
      </c>
      <c r="BG133" s="202">
        <f t="shared" si="26"/>
        <v>0</v>
      </c>
      <c r="BH133" s="202">
        <f t="shared" si="27"/>
        <v>0</v>
      </c>
      <c r="BI133" s="202">
        <f t="shared" si="28"/>
        <v>0</v>
      </c>
      <c r="BJ133" s="22" t="s">
        <v>10</v>
      </c>
      <c r="BK133" s="202">
        <f t="shared" si="29"/>
        <v>0</v>
      </c>
      <c r="BL133" s="22" t="s">
        <v>164</v>
      </c>
      <c r="BM133" s="22" t="s">
        <v>3380</v>
      </c>
    </row>
    <row r="134" spans="2:65" s="1" customFormat="1" ht="22.5" customHeight="1">
      <c r="B134" s="39"/>
      <c r="C134" s="191" t="s">
        <v>501</v>
      </c>
      <c r="D134" s="191" t="s">
        <v>165</v>
      </c>
      <c r="E134" s="192" t="s">
        <v>3381</v>
      </c>
      <c r="F134" s="193" t="s">
        <v>3382</v>
      </c>
      <c r="G134" s="194" t="s">
        <v>596</v>
      </c>
      <c r="H134" s="195">
        <v>1.5</v>
      </c>
      <c r="I134" s="196"/>
      <c r="J134" s="197">
        <f t="shared" si="20"/>
        <v>0</v>
      </c>
      <c r="K134" s="193" t="s">
        <v>169</v>
      </c>
      <c r="L134" s="59"/>
      <c r="M134" s="198" t="s">
        <v>23</v>
      </c>
      <c r="N134" s="199" t="s">
        <v>46</v>
      </c>
      <c r="O134" s="40"/>
      <c r="P134" s="200">
        <f t="shared" si="21"/>
        <v>0</v>
      </c>
      <c r="Q134" s="200">
        <v>4.4000000000000003E-3</v>
      </c>
      <c r="R134" s="200">
        <f t="shared" si="22"/>
        <v>6.6E-3</v>
      </c>
      <c r="S134" s="200">
        <v>0</v>
      </c>
      <c r="T134" s="201">
        <f t="shared" si="23"/>
        <v>0</v>
      </c>
      <c r="AR134" s="22" t="s">
        <v>164</v>
      </c>
      <c r="AT134" s="22" t="s">
        <v>165</v>
      </c>
      <c r="AU134" s="22" t="s">
        <v>84</v>
      </c>
      <c r="AY134" s="22" t="s">
        <v>162</v>
      </c>
      <c r="BE134" s="202">
        <f t="shared" si="24"/>
        <v>0</v>
      </c>
      <c r="BF134" s="202">
        <f t="shared" si="25"/>
        <v>0</v>
      </c>
      <c r="BG134" s="202">
        <f t="shared" si="26"/>
        <v>0</v>
      </c>
      <c r="BH134" s="202">
        <f t="shared" si="27"/>
        <v>0</v>
      </c>
      <c r="BI134" s="202">
        <f t="shared" si="28"/>
        <v>0</v>
      </c>
      <c r="BJ134" s="22" t="s">
        <v>10</v>
      </c>
      <c r="BK134" s="202">
        <f t="shared" si="29"/>
        <v>0</v>
      </c>
      <c r="BL134" s="22" t="s">
        <v>164</v>
      </c>
      <c r="BM134" s="22" t="s">
        <v>3383</v>
      </c>
    </row>
    <row r="135" spans="2:65" s="1" customFormat="1" ht="22.5" customHeight="1">
      <c r="B135" s="39"/>
      <c r="C135" s="191" t="s">
        <v>507</v>
      </c>
      <c r="D135" s="191" t="s">
        <v>165</v>
      </c>
      <c r="E135" s="192" t="s">
        <v>3384</v>
      </c>
      <c r="F135" s="193" t="s">
        <v>3385</v>
      </c>
      <c r="G135" s="194" t="s">
        <v>596</v>
      </c>
      <c r="H135" s="195">
        <v>61</v>
      </c>
      <c r="I135" s="196"/>
      <c r="J135" s="197">
        <f t="shared" si="20"/>
        <v>0</v>
      </c>
      <c r="K135" s="193" t="s">
        <v>169</v>
      </c>
      <c r="L135" s="59"/>
      <c r="M135" s="198" t="s">
        <v>23</v>
      </c>
      <c r="N135" s="199" t="s">
        <v>46</v>
      </c>
      <c r="O135" s="40"/>
      <c r="P135" s="200">
        <f t="shared" si="21"/>
        <v>0</v>
      </c>
      <c r="Q135" s="200">
        <v>5.9000000000000003E-4</v>
      </c>
      <c r="R135" s="200">
        <f t="shared" si="22"/>
        <v>3.5990000000000001E-2</v>
      </c>
      <c r="S135" s="200">
        <v>0</v>
      </c>
      <c r="T135" s="201">
        <f t="shared" si="23"/>
        <v>0</v>
      </c>
      <c r="AR135" s="22" t="s">
        <v>164</v>
      </c>
      <c r="AT135" s="22" t="s">
        <v>165</v>
      </c>
      <c r="AU135" s="22" t="s">
        <v>84</v>
      </c>
      <c r="AY135" s="22" t="s">
        <v>162</v>
      </c>
      <c r="BE135" s="202">
        <f t="shared" si="24"/>
        <v>0</v>
      </c>
      <c r="BF135" s="202">
        <f t="shared" si="25"/>
        <v>0</v>
      </c>
      <c r="BG135" s="202">
        <f t="shared" si="26"/>
        <v>0</v>
      </c>
      <c r="BH135" s="202">
        <f t="shared" si="27"/>
        <v>0</v>
      </c>
      <c r="BI135" s="202">
        <f t="shared" si="28"/>
        <v>0</v>
      </c>
      <c r="BJ135" s="22" t="s">
        <v>10</v>
      </c>
      <c r="BK135" s="202">
        <f t="shared" si="29"/>
        <v>0</v>
      </c>
      <c r="BL135" s="22" t="s">
        <v>164</v>
      </c>
      <c r="BM135" s="22" t="s">
        <v>3386</v>
      </c>
    </row>
    <row r="136" spans="2:65" s="1" customFormat="1" ht="22.5" customHeight="1">
      <c r="B136" s="39"/>
      <c r="C136" s="191" t="s">
        <v>513</v>
      </c>
      <c r="D136" s="191" t="s">
        <v>165</v>
      </c>
      <c r="E136" s="192" t="s">
        <v>3387</v>
      </c>
      <c r="F136" s="193" t="s">
        <v>3388</v>
      </c>
      <c r="G136" s="194" t="s">
        <v>596</v>
      </c>
      <c r="H136" s="195">
        <v>99</v>
      </c>
      <c r="I136" s="196"/>
      <c r="J136" s="197">
        <f t="shared" si="20"/>
        <v>0</v>
      </c>
      <c r="K136" s="193" t="s">
        <v>169</v>
      </c>
      <c r="L136" s="59"/>
      <c r="M136" s="198" t="s">
        <v>23</v>
      </c>
      <c r="N136" s="199" t="s">
        <v>46</v>
      </c>
      <c r="O136" s="40"/>
      <c r="P136" s="200">
        <f t="shared" si="21"/>
        <v>0</v>
      </c>
      <c r="Q136" s="200">
        <v>1.1999999999999999E-3</v>
      </c>
      <c r="R136" s="200">
        <f t="shared" si="22"/>
        <v>0.11879999999999999</v>
      </c>
      <c r="S136" s="200">
        <v>0</v>
      </c>
      <c r="T136" s="201">
        <f t="shared" si="23"/>
        <v>0</v>
      </c>
      <c r="AR136" s="22" t="s">
        <v>164</v>
      </c>
      <c r="AT136" s="22" t="s">
        <v>165</v>
      </c>
      <c r="AU136" s="22" t="s">
        <v>84</v>
      </c>
      <c r="AY136" s="22" t="s">
        <v>162</v>
      </c>
      <c r="BE136" s="202">
        <f t="shared" si="24"/>
        <v>0</v>
      </c>
      <c r="BF136" s="202">
        <f t="shared" si="25"/>
        <v>0</v>
      </c>
      <c r="BG136" s="202">
        <f t="shared" si="26"/>
        <v>0</v>
      </c>
      <c r="BH136" s="202">
        <f t="shared" si="27"/>
        <v>0</v>
      </c>
      <c r="BI136" s="202">
        <f t="shared" si="28"/>
        <v>0</v>
      </c>
      <c r="BJ136" s="22" t="s">
        <v>10</v>
      </c>
      <c r="BK136" s="202">
        <f t="shared" si="29"/>
        <v>0</v>
      </c>
      <c r="BL136" s="22" t="s">
        <v>164</v>
      </c>
      <c r="BM136" s="22" t="s">
        <v>3389</v>
      </c>
    </row>
    <row r="137" spans="2:65" s="1" customFormat="1" ht="22.5" customHeight="1">
      <c r="B137" s="39"/>
      <c r="C137" s="191" t="s">
        <v>518</v>
      </c>
      <c r="D137" s="191" t="s">
        <v>165</v>
      </c>
      <c r="E137" s="192" t="s">
        <v>3390</v>
      </c>
      <c r="F137" s="193" t="s">
        <v>3391</v>
      </c>
      <c r="G137" s="194" t="s">
        <v>596</v>
      </c>
      <c r="H137" s="195">
        <v>37</v>
      </c>
      <c r="I137" s="196"/>
      <c r="J137" s="197">
        <f t="shared" si="20"/>
        <v>0</v>
      </c>
      <c r="K137" s="193" t="s">
        <v>169</v>
      </c>
      <c r="L137" s="59"/>
      <c r="M137" s="198" t="s">
        <v>23</v>
      </c>
      <c r="N137" s="199" t="s">
        <v>46</v>
      </c>
      <c r="O137" s="40"/>
      <c r="P137" s="200">
        <f t="shared" si="21"/>
        <v>0</v>
      </c>
      <c r="Q137" s="200">
        <v>2.9E-4</v>
      </c>
      <c r="R137" s="200">
        <f t="shared" si="22"/>
        <v>1.073E-2</v>
      </c>
      <c r="S137" s="200">
        <v>0</v>
      </c>
      <c r="T137" s="201">
        <f t="shared" si="23"/>
        <v>0</v>
      </c>
      <c r="AR137" s="22" t="s">
        <v>164</v>
      </c>
      <c r="AT137" s="22" t="s">
        <v>165</v>
      </c>
      <c r="AU137" s="22" t="s">
        <v>84</v>
      </c>
      <c r="AY137" s="22" t="s">
        <v>162</v>
      </c>
      <c r="BE137" s="202">
        <f t="shared" si="24"/>
        <v>0</v>
      </c>
      <c r="BF137" s="202">
        <f t="shared" si="25"/>
        <v>0</v>
      </c>
      <c r="BG137" s="202">
        <f t="shared" si="26"/>
        <v>0</v>
      </c>
      <c r="BH137" s="202">
        <f t="shared" si="27"/>
        <v>0</v>
      </c>
      <c r="BI137" s="202">
        <f t="shared" si="28"/>
        <v>0</v>
      </c>
      <c r="BJ137" s="22" t="s">
        <v>10</v>
      </c>
      <c r="BK137" s="202">
        <f t="shared" si="29"/>
        <v>0</v>
      </c>
      <c r="BL137" s="22" t="s">
        <v>164</v>
      </c>
      <c r="BM137" s="22" t="s">
        <v>3392</v>
      </c>
    </row>
    <row r="138" spans="2:65" s="1" customFormat="1" ht="22.5" customHeight="1">
      <c r="B138" s="39"/>
      <c r="C138" s="191" t="s">
        <v>524</v>
      </c>
      <c r="D138" s="191" t="s">
        <v>165</v>
      </c>
      <c r="E138" s="192" t="s">
        <v>3393</v>
      </c>
      <c r="F138" s="193" t="s">
        <v>3394</v>
      </c>
      <c r="G138" s="194" t="s">
        <v>596</v>
      </c>
      <c r="H138" s="195">
        <v>25</v>
      </c>
      <c r="I138" s="196"/>
      <c r="J138" s="197">
        <f t="shared" si="20"/>
        <v>0</v>
      </c>
      <c r="K138" s="193" t="s">
        <v>169</v>
      </c>
      <c r="L138" s="59"/>
      <c r="M138" s="198" t="s">
        <v>23</v>
      </c>
      <c r="N138" s="199" t="s">
        <v>46</v>
      </c>
      <c r="O138" s="40"/>
      <c r="P138" s="200">
        <f t="shared" si="21"/>
        <v>0</v>
      </c>
      <c r="Q138" s="200">
        <v>3.5E-4</v>
      </c>
      <c r="R138" s="200">
        <f t="shared" si="22"/>
        <v>8.7499999999999991E-3</v>
      </c>
      <c r="S138" s="200">
        <v>0</v>
      </c>
      <c r="T138" s="201">
        <f t="shared" si="23"/>
        <v>0</v>
      </c>
      <c r="AR138" s="22" t="s">
        <v>164</v>
      </c>
      <c r="AT138" s="22" t="s">
        <v>165</v>
      </c>
      <c r="AU138" s="22" t="s">
        <v>84</v>
      </c>
      <c r="AY138" s="22" t="s">
        <v>162</v>
      </c>
      <c r="BE138" s="202">
        <f t="shared" si="24"/>
        <v>0</v>
      </c>
      <c r="BF138" s="202">
        <f t="shared" si="25"/>
        <v>0</v>
      </c>
      <c r="BG138" s="202">
        <f t="shared" si="26"/>
        <v>0</v>
      </c>
      <c r="BH138" s="202">
        <f t="shared" si="27"/>
        <v>0</v>
      </c>
      <c r="BI138" s="202">
        <f t="shared" si="28"/>
        <v>0</v>
      </c>
      <c r="BJ138" s="22" t="s">
        <v>10</v>
      </c>
      <c r="BK138" s="202">
        <f t="shared" si="29"/>
        <v>0</v>
      </c>
      <c r="BL138" s="22" t="s">
        <v>164</v>
      </c>
      <c r="BM138" s="22" t="s">
        <v>3395</v>
      </c>
    </row>
    <row r="139" spans="2:65" s="1" customFormat="1" ht="22.5" customHeight="1">
      <c r="B139" s="39"/>
      <c r="C139" s="191" t="s">
        <v>530</v>
      </c>
      <c r="D139" s="191" t="s">
        <v>165</v>
      </c>
      <c r="E139" s="192" t="s">
        <v>3396</v>
      </c>
      <c r="F139" s="193" t="s">
        <v>3397</v>
      </c>
      <c r="G139" s="194" t="s">
        <v>596</v>
      </c>
      <c r="H139" s="195">
        <v>13</v>
      </c>
      <c r="I139" s="196"/>
      <c r="J139" s="197">
        <f t="shared" si="20"/>
        <v>0</v>
      </c>
      <c r="K139" s="193" t="s">
        <v>169</v>
      </c>
      <c r="L139" s="59"/>
      <c r="M139" s="198" t="s">
        <v>23</v>
      </c>
      <c r="N139" s="199" t="s">
        <v>46</v>
      </c>
      <c r="O139" s="40"/>
      <c r="P139" s="200">
        <f t="shared" si="21"/>
        <v>0</v>
      </c>
      <c r="Q139" s="200">
        <v>1.14E-3</v>
      </c>
      <c r="R139" s="200">
        <f t="shared" si="22"/>
        <v>1.482E-2</v>
      </c>
      <c r="S139" s="200">
        <v>0</v>
      </c>
      <c r="T139" s="201">
        <f t="shared" si="23"/>
        <v>0</v>
      </c>
      <c r="AR139" s="22" t="s">
        <v>164</v>
      </c>
      <c r="AT139" s="22" t="s">
        <v>165</v>
      </c>
      <c r="AU139" s="22" t="s">
        <v>84</v>
      </c>
      <c r="AY139" s="22" t="s">
        <v>162</v>
      </c>
      <c r="BE139" s="202">
        <f t="shared" si="24"/>
        <v>0</v>
      </c>
      <c r="BF139" s="202">
        <f t="shared" si="25"/>
        <v>0</v>
      </c>
      <c r="BG139" s="202">
        <f t="shared" si="26"/>
        <v>0</v>
      </c>
      <c r="BH139" s="202">
        <f t="shared" si="27"/>
        <v>0</v>
      </c>
      <c r="BI139" s="202">
        <f t="shared" si="28"/>
        <v>0</v>
      </c>
      <c r="BJ139" s="22" t="s">
        <v>10</v>
      </c>
      <c r="BK139" s="202">
        <f t="shared" si="29"/>
        <v>0</v>
      </c>
      <c r="BL139" s="22" t="s">
        <v>164</v>
      </c>
      <c r="BM139" s="22" t="s">
        <v>3398</v>
      </c>
    </row>
    <row r="140" spans="2:65" s="1" customFormat="1" ht="22.5" customHeight="1">
      <c r="B140" s="39"/>
      <c r="C140" s="191" t="s">
        <v>539</v>
      </c>
      <c r="D140" s="191" t="s">
        <v>165</v>
      </c>
      <c r="E140" s="192" t="s">
        <v>3399</v>
      </c>
      <c r="F140" s="193" t="s">
        <v>3400</v>
      </c>
      <c r="G140" s="194" t="s">
        <v>880</v>
      </c>
      <c r="H140" s="195">
        <v>10</v>
      </c>
      <c r="I140" s="196"/>
      <c r="J140" s="197">
        <f t="shared" si="20"/>
        <v>0</v>
      </c>
      <c r="K140" s="193" t="s">
        <v>23</v>
      </c>
      <c r="L140" s="59"/>
      <c r="M140" s="198" t="s">
        <v>23</v>
      </c>
      <c r="N140" s="199" t="s">
        <v>46</v>
      </c>
      <c r="O140" s="40"/>
      <c r="P140" s="200">
        <f t="shared" si="21"/>
        <v>0</v>
      </c>
      <c r="Q140" s="200">
        <v>0</v>
      </c>
      <c r="R140" s="200">
        <f t="shared" si="22"/>
        <v>0</v>
      </c>
      <c r="S140" s="200">
        <v>0</v>
      </c>
      <c r="T140" s="201">
        <f t="shared" si="23"/>
        <v>0</v>
      </c>
      <c r="AR140" s="22" t="s">
        <v>164</v>
      </c>
      <c r="AT140" s="22" t="s">
        <v>165</v>
      </c>
      <c r="AU140" s="22" t="s">
        <v>84</v>
      </c>
      <c r="AY140" s="22" t="s">
        <v>162</v>
      </c>
      <c r="BE140" s="202">
        <f t="shared" si="24"/>
        <v>0</v>
      </c>
      <c r="BF140" s="202">
        <f t="shared" si="25"/>
        <v>0</v>
      </c>
      <c r="BG140" s="202">
        <f t="shared" si="26"/>
        <v>0</v>
      </c>
      <c r="BH140" s="202">
        <f t="shared" si="27"/>
        <v>0</v>
      </c>
      <c r="BI140" s="202">
        <f t="shared" si="28"/>
        <v>0</v>
      </c>
      <c r="BJ140" s="22" t="s">
        <v>10</v>
      </c>
      <c r="BK140" s="202">
        <f t="shared" si="29"/>
        <v>0</v>
      </c>
      <c r="BL140" s="22" t="s">
        <v>164</v>
      </c>
      <c r="BM140" s="22" t="s">
        <v>3401</v>
      </c>
    </row>
    <row r="141" spans="2:65" s="1" customFormat="1" ht="22.5" customHeight="1">
      <c r="B141" s="39"/>
      <c r="C141" s="191" t="s">
        <v>548</v>
      </c>
      <c r="D141" s="191" t="s">
        <v>165</v>
      </c>
      <c r="E141" s="192" t="s">
        <v>3402</v>
      </c>
      <c r="F141" s="193" t="s">
        <v>3403</v>
      </c>
      <c r="G141" s="194" t="s">
        <v>412</v>
      </c>
      <c r="H141" s="195">
        <v>27</v>
      </c>
      <c r="I141" s="196"/>
      <c r="J141" s="197">
        <f t="shared" si="20"/>
        <v>0</v>
      </c>
      <c r="K141" s="193" t="s">
        <v>169</v>
      </c>
      <c r="L141" s="59"/>
      <c r="M141" s="198" t="s">
        <v>23</v>
      </c>
      <c r="N141" s="199" t="s">
        <v>46</v>
      </c>
      <c r="O141" s="40"/>
      <c r="P141" s="200">
        <f t="shared" si="21"/>
        <v>0</v>
      </c>
      <c r="Q141" s="200">
        <v>0</v>
      </c>
      <c r="R141" s="200">
        <f t="shared" si="22"/>
        <v>0</v>
      </c>
      <c r="S141" s="200">
        <v>0</v>
      </c>
      <c r="T141" s="201">
        <f t="shared" si="23"/>
        <v>0</v>
      </c>
      <c r="AR141" s="22" t="s">
        <v>164</v>
      </c>
      <c r="AT141" s="22" t="s">
        <v>165</v>
      </c>
      <c r="AU141" s="22" t="s">
        <v>84</v>
      </c>
      <c r="AY141" s="22" t="s">
        <v>162</v>
      </c>
      <c r="BE141" s="202">
        <f t="shared" si="24"/>
        <v>0</v>
      </c>
      <c r="BF141" s="202">
        <f t="shared" si="25"/>
        <v>0</v>
      </c>
      <c r="BG141" s="202">
        <f t="shared" si="26"/>
        <v>0</v>
      </c>
      <c r="BH141" s="202">
        <f t="shared" si="27"/>
        <v>0</v>
      </c>
      <c r="BI141" s="202">
        <f t="shared" si="28"/>
        <v>0</v>
      </c>
      <c r="BJ141" s="22" t="s">
        <v>10</v>
      </c>
      <c r="BK141" s="202">
        <f t="shared" si="29"/>
        <v>0</v>
      </c>
      <c r="BL141" s="22" t="s">
        <v>164</v>
      </c>
      <c r="BM141" s="22" t="s">
        <v>3404</v>
      </c>
    </row>
    <row r="142" spans="2:65" s="1" customFormat="1" ht="22.5" customHeight="1">
      <c r="B142" s="39"/>
      <c r="C142" s="191" t="s">
        <v>552</v>
      </c>
      <c r="D142" s="191" t="s">
        <v>165</v>
      </c>
      <c r="E142" s="192" t="s">
        <v>3405</v>
      </c>
      <c r="F142" s="193" t="s">
        <v>3406</v>
      </c>
      <c r="G142" s="194" t="s">
        <v>412</v>
      </c>
      <c r="H142" s="195">
        <v>10</v>
      </c>
      <c r="I142" s="196"/>
      <c r="J142" s="197">
        <f t="shared" si="20"/>
        <v>0</v>
      </c>
      <c r="K142" s="193" t="s">
        <v>169</v>
      </c>
      <c r="L142" s="59"/>
      <c r="M142" s="198" t="s">
        <v>23</v>
      </c>
      <c r="N142" s="199" t="s">
        <v>46</v>
      </c>
      <c r="O142" s="40"/>
      <c r="P142" s="200">
        <f t="shared" si="21"/>
        <v>0</v>
      </c>
      <c r="Q142" s="200">
        <v>0</v>
      </c>
      <c r="R142" s="200">
        <f t="shared" si="22"/>
        <v>0</v>
      </c>
      <c r="S142" s="200">
        <v>0</v>
      </c>
      <c r="T142" s="201">
        <f t="shared" si="23"/>
        <v>0</v>
      </c>
      <c r="AR142" s="22" t="s">
        <v>164</v>
      </c>
      <c r="AT142" s="22" t="s">
        <v>165</v>
      </c>
      <c r="AU142" s="22" t="s">
        <v>84</v>
      </c>
      <c r="AY142" s="22" t="s">
        <v>162</v>
      </c>
      <c r="BE142" s="202">
        <f t="shared" si="24"/>
        <v>0</v>
      </c>
      <c r="BF142" s="202">
        <f t="shared" si="25"/>
        <v>0</v>
      </c>
      <c r="BG142" s="202">
        <f t="shared" si="26"/>
        <v>0</v>
      </c>
      <c r="BH142" s="202">
        <f t="shared" si="27"/>
        <v>0</v>
      </c>
      <c r="BI142" s="202">
        <f t="shared" si="28"/>
        <v>0</v>
      </c>
      <c r="BJ142" s="22" t="s">
        <v>10</v>
      </c>
      <c r="BK142" s="202">
        <f t="shared" si="29"/>
        <v>0</v>
      </c>
      <c r="BL142" s="22" t="s">
        <v>164</v>
      </c>
      <c r="BM142" s="22" t="s">
        <v>3407</v>
      </c>
    </row>
    <row r="143" spans="2:65" s="1" customFormat="1" ht="22.5" customHeight="1">
      <c r="B143" s="39"/>
      <c r="C143" s="191" t="s">
        <v>558</v>
      </c>
      <c r="D143" s="191" t="s">
        <v>165</v>
      </c>
      <c r="E143" s="192" t="s">
        <v>3408</v>
      </c>
      <c r="F143" s="193" t="s">
        <v>3409</v>
      </c>
      <c r="G143" s="194" t="s">
        <v>412</v>
      </c>
      <c r="H143" s="195">
        <v>28</v>
      </c>
      <c r="I143" s="196"/>
      <c r="J143" s="197">
        <f t="shared" si="20"/>
        <v>0</v>
      </c>
      <c r="K143" s="193" t="s">
        <v>169</v>
      </c>
      <c r="L143" s="59"/>
      <c r="M143" s="198" t="s">
        <v>23</v>
      </c>
      <c r="N143" s="199" t="s">
        <v>46</v>
      </c>
      <c r="O143" s="40"/>
      <c r="P143" s="200">
        <f t="shared" si="21"/>
        <v>0</v>
      </c>
      <c r="Q143" s="200">
        <v>0</v>
      </c>
      <c r="R143" s="200">
        <f t="shared" si="22"/>
        <v>0</v>
      </c>
      <c r="S143" s="200">
        <v>0</v>
      </c>
      <c r="T143" s="201">
        <f t="shared" si="23"/>
        <v>0</v>
      </c>
      <c r="AR143" s="22" t="s">
        <v>164</v>
      </c>
      <c r="AT143" s="22" t="s">
        <v>165</v>
      </c>
      <c r="AU143" s="22" t="s">
        <v>84</v>
      </c>
      <c r="AY143" s="22" t="s">
        <v>162</v>
      </c>
      <c r="BE143" s="202">
        <f t="shared" si="24"/>
        <v>0</v>
      </c>
      <c r="BF143" s="202">
        <f t="shared" si="25"/>
        <v>0</v>
      </c>
      <c r="BG143" s="202">
        <f t="shared" si="26"/>
        <v>0</v>
      </c>
      <c r="BH143" s="202">
        <f t="shared" si="27"/>
        <v>0</v>
      </c>
      <c r="BI143" s="202">
        <f t="shared" si="28"/>
        <v>0</v>
      </c>
      <c r="BJ143" s="22" t="s">
        <v>10</v>
      </c>
      <c r="BK143" s="202">
        <f t="shared" si="29"/>
        <v>0</v>
      </c>
      <c r="BL143" s="22" t="s">
        <v>164</v>
      </c>
      <c r="BM143" s="22" t="s">
        <v>3410</v>
      </c>
    </row>
    <row r="144" spans="2:65" s="1" customFormat="1" ht="22.5" customHeight="1">
      <c r="B144" s="39"/>
      <c r="C144" s="191" t="s">
        <v>562</v>
      </c>
      <c r="D144" s="191" t="s">
        <v>165</v>
      </c>
      <c r="E144" s="192" t="s">
        <v>3411</v>
      </c>
      <c r="F144" s="193" t="s">
        <v>3412</v>
      </c>
      <c r="G144" s="194" t="s">
        <v>412</v>
      </c>
      <c r="H144" s="195">
        <v>1</v>
      </c>
      <c r="I144" s="196"/>
      <c r="J144" s="197">
        <f t="shared" si="20"/>
        <v>0</v>
      </c>
      <c r="K144" s="193" t="s">
        <v>169</v>
      </c>
      <c r="L144" s="59"/>
      <c r="M144" s="198" t="s">
        <v>23</v>
      </c>
      <c r="N144" s="199" t="s">
        <v>46</v>
      </c>
      <c r="O144" s="40"/>
      <c r="P144" s="200">
        <f t="shared" si="21"/>
        <v>0</v>
      </c>
      <c r="Q144" s="200">
        <v>7.6999999999999996E-4</v>
      </c>
      <c r="R144" s="200">
        <f t="shared" si="22"/>
        <v>7.6999999999999996E-4</v>
      </c>
      <c r="S144" s="200">
        <v>0</v>
      </c>
      <c r="T144" s="201">
        <f t="shared" si="23"/>
        <v>0</v>
      </c>
      <c r="AR144" s="22" t="s">
        <v>164</v>
      </c>
      <c r="AT144" s="22" t="s">
        <v>165</v>
      </c>
      <c r="AU144" s="22" t="s">
        <v>84</v>
      </c>
      <c r="AY144" s="22" t="s">
        <v>162</v>
      </c>
      <c r="BE144" s="202">
        <f t="shared" si="24"/>
        <v>0</v>
      </c>
      <c r="BF144" s="202">
        <f t="shared" si="25"/>
        <v>0</v>
      </c>
      <c r="BG144" s="202">
        <f t="shared" si="26"/>
        <v>0</v>
      </c>
      <c r="BH144" s="202">
        <f t="shared" si="27"/>
        <v>0</v>
      </c>
      <c r="BI144" s="202">
        <f t="shared" si="28"/>
        <v>0</v>
      </c>
      <c r="BJ144" s="22" t="s">
        <v>10</v>
      </c>
      <c r="BK144" s="202">
        <f t="shared" si="29"/>
        <v>0</v>
      </c>
      <c r="BL144" s="22" t="s">
        <v>164</v>
      </c>
      <c r="BM144" s="22" t="s">
        <v>3413</v>
      </c>
    </row>
    <row r="145" spans="2:65" s="1" customFormat="1" ht="22.5" customHeight="1">
      <c r="B145" s="39"/>
      <c r="C145" s="191" t="s">
        <v>567</v>
      </c>
      <c r="D145" s="191" t="s">
        <v>165</v>
      </c>
      <c r="E145" s="192" t="s">
        <v>3414</v>
      </c>
      <c r="F145" s="193" t="s">
        <v>3415</v>
      </c>
      <c r="G145" s="194" t="s">
        <v>412</v>
      </c>
      <c r="H145" s="195">
        <v>2</v>
      </c>
      <c r="I145" s="196"/>
      <c r="J145" s="197">
        <f t="shared" si="20"/>
        <v>0</v>
      </c>
      <c r="K145" s="193" t="s">
        <v>169</v>
      </c>
      <c r="L145" s="59"/>
      <c r="M145" s="198" t="s">
        <v>23</v>
      </c>
      <c r="N145" s="199" t="s">
        <v>46</v>
      </c>
      <c r="O145" s="40"/>
      <c r="P145" s="200">
        <f t="shared" si="21"/>
        <v>0</v>
      </c>
      <c r="Q145" s="200">
        <v>3.4000000000000002E-4</v>
      </c>
      <c r="R145" s="200">
        <f t="shared" si="22"/>
        <v>6.8000000000000005E-4</v>
      </c>
      <c r="S145" s="200">
        <v>0</v>
      </c>
      <c r="T145" s="201">
        <f t="shared" si="23"/>
        <v>0</v>
      </c>
      <c r="AR145" s="22" t="s">
        <v>164</v>
      </c>
      <c r="AT145" s="22" t="s">
        <v>165</v>
      </c>
      <c r="AU145" s="22" t="s">
        <v>84</v>
      </c>
      <c r="AY145" s="22" t="s">
        <v>162</v>
      </c>
      <c r="BE145" s="202">
        <f t="shared" si="24"/>
        <v>0</v>
      </c>
      <c r="BF145" s="202">
        <f t="shared" si="25"/>
        <v>0</v>
      </c>
      <c r="BG145" s="202">
        <f t="shared" si="26"/>
        <v>0</v>
      </c>
      <c r="BH145" s="202">
        <f t="shared" si="27"/>
        <v>0</v>
      </c>
      <c r="BI145" s="202">
        <f t="shared" si="28"/>
        <v>0</v>
      </c>
      <c r="BJ145" s="22" t="s">
        <v>10</v>
      </c>
      <c r="BK145" s="202">
        <f t="shared" si="29"/>
        <v>0</v>
      </c>
      <c r="BL145" s="22" t="s">
        <v>164</v>
      </c>
      <c r="BM145" s="22" t="s">
        <v>3416</v>
      </c>
    </row>
    <row r="146" spans="2:65" s="1" customFormat="1" ht="22.5" customHeight="1">
      <c r="B146" s="39"/>
      <c r="C146" s="191" t="s">
        <v>571</v>
      </c>
      <c r="D146" s="191" t="s">
        <v>165</v>
      </c>
      <c r="E146" s="192" t="s">
        <v>3417</v>
      </c>
      <c r="F146" s="193" t="s">
        <v>3418</v>
      </c>
      <c r="G146" s="194" t="s">
        <v>412</v>
      </c>
      <c r="H146" s="195">
        <v>5</v>
      </c>
      <c r="I146" s="196"/>
      <c r="J146" s="197">
        <f t="shared" si="20"/>
        <v>0</v>
      </c>
      <c r="K146" s="193" t="s">
        <v>169</v>
      </c>
      <c r="L146" s="59"/>
      <c r="M146" s="198" t="s">
        <v>23</v>
      </c>
      <c r="N146" s="199" t="s">
        <v>46</v>
      </c>
      <c r="O146" s="40"/>
      <c r="P146" s="200">
        <f t="shared" si="21"/>
        <v>0</v>
      </c>
      <c r="Q146" s="200">
        <v>1.5E-3</v>
      </c>
      <c r="R146" s="200">
        <f t="shared" si="22"/>
        <v>7.4999999999999997E-3</v>
      </c>
      <c r="S146" s="200">
        <v>0</v>
      </c>
      <c r="T146" s="201">
        <f t="shared" si="23"/>
        <v>0</v>
      </c>
      <c r="AR146" s="22" t="s">
        <v>164</v>
      </c>
      <c r="AT146" s="22" t="s">
        <v>165</v>
      </c>
      <c r="AU146" s="22" t="s">
        <v>84</v>
      </c>
      <c r="AY146" s="22" t="s">
        <v>162</v>
      </c>
      <c r="BE146" s="202">
        <f t="shared" si="24"/>
        <v>0</v>
      </c>
      <c r="BF146" s="202">
        <f t="shared" si="25"/>
        <v>0</v>
      </c>
      <c r="BG146" s="202">
        <f t="shared" si="26"/>
        <v>0</v>
      </c>
      <c r="BH146" s="202">
        <f t="shared" si="27"/>
        <v>0</v>
      </c>
      <c r="BI146" s="202">
        <f t="shared" si="28"/>
        <v>0</v>
      </c>
      <c r="BJ146" s="22" t="s">
        <v>10</v>
      </c>
      <c r="BK146" s="202">
        <f t="shared" si="29"/>
        <v>0</v>
      </c>
      <c r="BL146" s="22" t="s">
        <v>164</v>
      </c>
      <c r="BM146" s="22" t="s">
        <v>3419</v>
      </c>
    </row>
    <row r="147" spans="2:65" s="1" customFormat="1" ht="22.5" customHeight="1">
      <c r="B147" s="39"/>
      <c r="C147" s="191" t="s">
        <v>577</v>
      </c>
      <c r="D147" s="191" t="s">
        <v>165</v>
      </c>
      <c r="E147" s="192" t="s">
        <v>3420</v>
      </c>
      <c r="F147" s="193" t="s">
        <v>3421</v>
      </c>
      <c r="G147" s="194" t="s">
        <v>412</v>
      </c>
      <c r="H147" s="195">
        <v>11</v>
      </c>
      <c r="I147" s="196"/>
      <c r="J147" s="197">
        <f t="shared" si="20"/>
        <v>0</v>
      </c>
      <c r="K147" s="193" t="s">
        <v>169</v>
      </c>
      <c r="L147" s="59"/>
      <c r="M147" s="198" t="s">
        <v>23</v>
      </c>
      <c r="N147" s="199" t="s">
        <v>46</v>
      </c>
      <c r="O147" s="40"/>
      <c r="P147" s="200">
        <f t="shared" si="21"/>
        <v>0</v>
      </c>
      <c r="Q147" s="200">
        <v>2.9E-4</v>
      </c>
      <c r="R147" s="200">
        <f t="shared" si="22"/>
        <v>3.1900000000000001E-3</v>
      </c>
      <c r="S147" s="200">
        <v>0</v>
      </c>
      <c r="T147" s="201">
        <f t="shared" si="23"/>
        <v>0</v>
      </c>
      <c r="AR147" s="22" t="s">
        <v>164</v>
      </c>
      <c r="AT147" s="22" t="s">
        <v>165</v>
      </c>
      <c r="AU147" s="22" t="s">
        <v>84</v>
      </c>
      <c r="AY147" s="22" t="s">
        <v>162</v>
      </c>
      <c r="BE147" s="202">
        <f t="shared" si="24"/>
        <v>0</v>
      </c>
      <c r="BF147" s="202">
        <f t="shared" si="25"/>
        <v>0</v>
      </c>
      <c r="BG147" s="202">
        <f t="shared" si="26"/>
        <v>0</v>
      </c>
      <c r="BH147" s="202">
        <f t="shared" si="27"/>
        <v>0</v>
      </c>
      <c r="BI147" s="202">
        <f t="shared" si="28"/>
        <v>0</v>
      </c>
      <c r="BJ147" s="22" t="s">
        <v>10</v>
      </c>
      <c r="BK147" s="202">
        <f t="shared" si="29"/>
        <v>0</v>
      </c>
      <c r="BL147" s="22" t="s">
        <v>164</v>
      </c>
      <c r="BM147" s="22" t="s">
        <v>3422</v>
      </c>
    </row>
    <row r="148" spans="2:65" s="1" customFormat="1" ht="22.5" customHeight="1">
      <c r="B148" s="39"/>
      <c r="C148" s="191" t="s">
        <v>593</v>
      </c>
      <c r="D148" s="191" t="s">
        <v>165</v>
      </c>
      <c r="E148" s="192" t="s">
        <v>3423</v>
      </c>
      <c r="F148" s="193" t="s">
        <v>3424</v>
      </c>
      <c r="G148" s="194" t="s">
        <v>596</v>
      </c>
      <c r="H148" s="195">
        <v>449.5</v>
      </c>
      <c r="I148" s="196"/>
      <c r="J148" s="197">
        <f t="shared" si="20"/>
        <v>0</v>
      </c>
      <c r="K148" s="193" t="s">
        <v>169</v>
      </c>
      <c r="L148" s="59"/>
      <c r="M148" s="198" t="s">
        <v>23</v>
      </c>
      <c r="N148" s="199" t="s">
        <v>46</v>
      </c>
      <c r="O148" s="40"/>
      <c r="P148" s="200">
        <f t="shared" si="21"/>
        <v>0</v>
      </c>
      <c r="Q148" s="200">
        <v>0</v>
      </c>
      <c r="R148" s="200">
        <f t="shared" si="22"/>
        <v>0</v>
      </c>
      <c r="S148" s="200">
        <v>0</v>
      </c>
      <c r="T148" s="201">
        <f t="shared" si="23"/>
        <v>0</v>
      </c>
      <c r="AR148" s="22" t="s">
        <v>164</v>
      </c>
      <c r="AT148" s="22" t="s">
        <v>165</v>
      </c>
      <c r="AU148" s="22" t="s">
        <v>84</v>
      </c>
      <c r="AY148" s="22" t="s">
        <v>162</v>
      </c>
      <c r="BE148" s="202">
        <f t="shared" si="24"/>
        <v>0</v>
      </c>
      <c r="BF148" s="202">
        <f t="shared" si="25"/>
        <v>0</v>
      </c>
      <c r="BG148" s="202">
        <f t="shared" si="26"/>
        <v>0</v>
      </c>
      <c r="BH148" s="202">
        <f t="shared" si="27"/>
        <v>0</v>
      </c>
      <c r="BI148" s="202">
        <f t="shared" si="28"/>
        <v>0</v>
      </c>
      <c r="BJ148" s="22" t="s">
        <v>10</v>
      </c>
      <c r="BK148" s="202">
        <f t="shared" si="29"/>
        <v>0</v>
      </c>
      <c r="BL148" s="22" t="s">
        <v>164</v>
      </c>
      <c r="BM148" s="22" t="s">
        <v>3425</v>
      </c>
    </row>
    <row r="149" spans="2:65" s="1" customFormat="1" ht="22.5" customHeight="1">
      <c r="B149" s="39"/>
      <c r="C149" s="191" t="s">
        <v>602</v>
      </c>
      <c r="D149" s="191" t="s">
        <v>165</v>
      </c>
      <c r="E149" s="192" t="s">
        <v>3426</v>
      </c>
      <c r="F149" s="193" t="s">
        <v>3427</v>
      </c>
      <c r="G149" s="194" t="s">
        <v>241</v>
      </c>
      <c r="H149" s="195">
        <v>0.82899999999999996</v>
      </c>
      <c r="I149" s="196"/>
      <c r="J149" s="197">
        <f t="shared" si="20"/>
        <v>0</v>
      </c>
      <c r="K149" s="193" t="s">
        <v>169</v>
      </c>
      <c r="L149" s="59"/>
      <c r="M149" s="198" t="s">
        <v>23</v>
      </c>
      <c r="N149" s="199" t="s">
        <v>46</v>
      </c>
      <c r="O149" s="40"/>
      <c r="P149" s="200">
        <f t="shared" si="21"/>
        <v>0</v>
      </c>
      <c r="Q149" s="200">
        <v>0</v>
      </c>
      <c r="R149" s="200">
        <f t="shared" si="22"/>
        <v>0</v>
      </c>
      <c r="S149" s="200">
        <v>0</v>
      </c>
      <c r="T149" s="201">
        <f t="shared" si="23"/>
        <v>0</v>
      </c>
      <c r="AR149" s="22" t="s">
        <v>164</v>
      </c>
      <c r="AT149" s="22" t="s">
        <v>165</v>
      </c>
      <c r="AU149" s="22" t="s">
        <v>84</v>
      </c>
      <c r="AY149" s="22" t="s">
        <v>162</v>
      </c>
      <c r="BE149" s="202">
        <f t="shared" si="24"/>
        <v>0</v>
      </c>
      <c r="BF149" s="202">
        <f t="shared" si="25"/>
        <v>0</v>
      </c>
      <c r="BG149" s="202">
        <f t="shared" si="26"/>
        <v>0</v>
      </c>
      <c r="BH149" s="202">
        <f t="shared" si="27"/>
        <v>0</v>
      </c>
      <c r="BI149" s="202">
        <f t="shared" si="28"/>
        <v>0</v>
      </c>
      <c r="BJ149" s="22" t="s">
        <v>10</v>
      </c>
      <c r="BK149" s="202">
        <f t="shared" si="29"/>
        <v>0</v>
      </c>
      <c r="BL149" s="22" t="s">
        <v>164</v>
      </c>
      <c r="BM149" s="22" t="s">
        <v>3428</v>
      </c>
    </row>
    <row r="150" spans="2:65" s="1" customFormat="1" ht="22.5" customHeight="1">
      <c r="B150" s="39"/>
      <c r="C150" s="191" t="s">
        <v>610</v>
      </c>
      <c r="D150" s="191" t="s">
        <v>165</v>
      </c>
      <c r="E150" s="192" t="s">
        <v>3429</v>
      </c>
      <c r="F150" s="193" t="s">
        <v>3430</v>
      </c>
      <c r="G150" s="194" t="s">
        <v>880</v>
      </c>
      <c r="H150" s="195">
        <v>3</v>
      </c>
      <c r="I150" s="196"/>
      <c r="J150" s="197">
        <f t="shared" si="20"/>
        <v>0</v>
      </c>
      <c r="K150" s="193" t="s">
        <v>23</v>
      </c>
      <c r="L150" s="59"/>
      <c r="M150" s="198" t="s">
        <v>23</v>
      </c>
      <c r="N150" s="199" t="s">
        <v>46</v>
      </c>
      <c r="O150" s="40"/>
      <c r="P150" s="200">
        <f t="shared" si="21"/>
        <v>0</v>
      </c>
      <c r="Q150" s="200">
        <v>0</v>
      </c>
      <c r="R150" s="200">
        <f t="shared" si="22"/>
        <v>0</v>
      </c>
      <c r="S150" s="200">
        <v>0</v>
      </c>
      <c r="T150" s="201">
        <f t="shared" si="23"/>
        <v>0</v>
      </c>
      <c r="AR150" s="22" t="s">
        <v>164</v>
      </c>
      <c r="AT150" s="22" t="s">
        <v>165</v>
      </c>
      <c r="AU150" s="22" t="s">
        <v>84</v>
      </c>
      <c r="AY150" s="22" t="s">
        <v>162</v>
      </c>
      <c r="BE150" s="202">
        <f t="shared" si="24"/>
        <v>0</v>
      </c>
      <c r="BF150" s="202">
        <f t="shared" si="25"/>
        <v>0</v>
      </c>
      <c r="BG150" s="202">
        <f t="shared" si="26"/>
        <v>0</v>
      </c>
      <c r="BH150" s="202">
        <f t="shared" si="27"/>
        <v>0</v>
      </c>
      <c r="BI150" s="202">
        <f t="shared" si="28"/>
        <v>0</v>
      </c>
      <c r="BJ150" s="22" t="s">
        <v>10</v>
      </c>
      <c r="BK150" s="202">
        <f t="shared" si="29"/>
        <v>0</v>
      </c>
      <c r="BL150" s="22" t="s">
        <v>164</v>
      </c>
      <c r="BM150" s="22" t="s">
        <v>3431</v>
      </c>
    </row>
    <row r="151" spans="2:65" s="1" customFormat="1" ht="22.5" customHeight="1">
      <c r="B151" s="39"/>
      <c r="C151" s="191" t="s">
        <v>618</v>
      </c>
      <c r="D151" s="191" t="s">
        <v>165</v>
      </c>
      <c r="E151" s="192" t="s">
        <v>3432</v>
      </c>
      <c r="F151" s="193" t="s">
        <v>3433</v>
      </c>
      <c r="G151" s="194" t="s">
        <v>880</v>
      </c>
      <c r="H151" s="195">
        <v>1</v>
      </c>
      <c r="I151" s="196"/>
      <c r="J151" s="197">
        <f t="shared" si="20"/>
        <v>0</v>
      </c>
      <c r="K151" s="193" t="s">
        <v>23</v>
      </c>
      <c r="L151" s="59"/>
      <c r="M151" s="198" t="s">
        <v>23</v>
      </c>
      <c r="N151" s="199" t="s">
        <v>46</v>
      </c>
      <c r="O151" s="40"/>
      <c r="P151" s="200">
        <f t="shared" si="21"/>
        <v>0</v>
      </c>
      <c r="Q151" s="200">
        <v>0</v>
      </c>
      <c r="R151" s="200">
        <f t="shared" si="22"/>
        <v>0</v>
      </c>
      <c r="S151" s="200">
        <v>0</v>
      </c>
      <c r="T151" s="201">
        <f t="shared" si="23"/>
        <v>0</v>
      </c>
      <c r="AR151" s="22" t="s">
        <v>164</v>
      </c>
      <c r="AT151" s="22" t="s">
        <v>165</v>
      </c>
      <c r="AU151" s="22" t="s">
        <v>84</v>
      </c>
      <c r="AY151" s="22" t="s">
        <v>162</v>
      </c>
      <c r="BE151" s="202">
        <f t="shared" si="24"/>
        <v>0</v>
      </c>
      <c r="BF151" s="202">
        <f t="shared" si="25"/>
        <v>0</v>
      </c>
      <c r="BG151" s="202">
        <f t="shared" si="26"/>
        <v>0</v>
      </c>
      <c r="BH151" s="202">
        <f t="shared" si="27"/>
        <v>0</v>
      </c>
      <c r="BI151" s="202">
        <f t="shared" si="28"/>
        <v>0</v>
      </c>
      <c r="BJ151" s="22" t="s">
        <v>10</v>
      </c>
      <c r="BK151" s="202">
        <f t="shared" si="29"/>
        <v>0</v>
      </c>
      <c r="BL151" s="22" t="s">
        <v>164</v>
      </c>
      <c r="BM151" s="22" t="s">
        <v>3434</v>
      </c>
    </row>
    <row r="152" spans="2:65" s="1" customFormat="1" ht="22.5" customHeight="1">
      <c r="B152" s="39"/>
      <c r="C152" s="191" t="s">
        <v>626</v>
      </c>
      <c r="D152" s="191" t="s">
        <v>165</v>
      </c>
      <c r="E152" s="192" t="s">
        <v>3435</v>
      </c>
      <c r="F152" s="193" t="s">
        <v>3436</v>
      </c>
      <c r="G152" s="194" t="s">
        <v>880</v>
      </c>
      <c r="H152" s="195">
        <v>1</v>
      </c>
      <c r="I152" s="196"/>
      <c r="J152" s="197">
        <f t="shared" si="20"/>
        <v>0</v>
      </c>
      <c r="K152" s="193" t="s">
        <v>23</v>
      </c>
      <c r="L152" s="59"/>
      <c r="M152" s="198" t="s">
        <v>23</v>
      </c>
      <c r="N152" s="199" t="s">
        <v>46</v>
      </c>
      <c r="O152" s="40"/>
      <c r="P152" s="200">
        <f t="shared" si="21"/>
        <v>0</v>
      </c>
      <c r="Q152" s="200">
        <v>0</v>
      </c>
      <c r="R152" s="200">
        <f t="shared" si="22"/>
        <v>0</v>
      </c>
      <c r="S152" s="200">
        <v>0</v>
      </c>
      <c r="T152" s="201">
        <f t="shared" si="23"/>
        <v>0</v>
      </c>
      <c r="AR152" s="22" t="s">
        <v>164</v>
      </c>
      <c r="AT152" s="22" t="s">
        <v>165</v>
      </c>
      <c r="AU152" s="22" t="s">
        <v>84</v>
      </c>
      <c r="AY152" s="22" t="s">
        <v>162</v>
      </c>
      <c r="BE152" s="202">
        <f t="shared" si="24"/>
        <v>0</v>
      </c>
      <c r="BF152" s="202">
        <f t="shared" si="25"/>
        <v>0</v>
      </c>
      <c r="BG152" s="202">
        <f t="shared" si="26"/>
        <v>0</v>
      </c>
      <c r="BH152" s="202">
        <f t="shared" si="27"/>
        <v>0</v>
      </c>
      <c r="BI152" s="202">
        <f t="shared" si="28"/>
        <v>0</v>
      </c>
      <c r="BJ152" s="22" t="s">
        <v>10</v>
      </c>
      <c r="BK152" s="202">
        <f t="shared" si="29"/>
        <v>0</v>
      </c>
      <c r="BL152" s="22" t="s">
        <v>164</v>
      </c>
      <c r="BM152" s="22" t="s">
        <v>3437</v>
      </c>
    </row>
    <row r="153" spans="2:65" s="10" customFormat="1" ht="29.85" customHeight="1">
      <c r="B153" s="174"/>
      <c r="C153" s="175"/>
      <c r="D153" s="188" t="s">
        <v>74</v>
      </c>
      <c r="E153" s="189" t="s">
        <v>3438</v>
      </c>
      <c r="F153" s="189" t="s">
        <v>3439</v>
      </c>
      <c r="G153" s="175"/>
      <c r="H153" s="175"/>
      <c r="I153" s="178"/>
      <c r="J153" s="190">
        <f>BK153</f>
        <v>0</v>
      </c>
      <c r="K153" s="175"/>
      <c r="L153" s="180"/>
      <c r="M153" s="181"/>
      <c r="N153" s="182"/>
      <c r="O153" s="182"/>
      <c r="P153" s="183">
        <f>SUM(P154:P195)</f>
        <v>0</v>
      </c>
      <c r="Q153" s="182"/>
      <c r="R153" s="183">
        <f>SUM(R154:R195)</f>
        <v>0.90004000000000006</v>
      </c>
      <c r="S153" s="182"/>
      <c r="T153" s="184">
        <f>SUM(T154:T195)</f>
        <v>0</v>
      </c>
      <c r="AR153" s="185" t="s">
        <v>164</v>
      </c>
      <c r="AT153" s="186" t="s">
        <v>74</v>
      </c>
      <c r="AU153" s="186" t="s">
        <v>10</v>
      </c>
      <c r="AY153" s="185" t="s">
        <v>162</v>
      </c>
      <c r="BK153" s="187">
        <f>SUM(BK154:BK195)</f>
        <v>0</v>
      </c>
    </row>
    <row r="154" spans="2:65" s="1" customFormat="1" ht="22.5" customHeight="1">
      <c r="B154" s="39"/>
      <c r="C154" s="191" t="s">
        <v>630</v>
      </c>
      <c r="D154" s="191" t="s">
        <v>165</v>
      </c>
      <c r="E154" s="192" t="s">
        <v>3440</v>
      </c>
      <c r="F154" s="193" t="s">
        <v>3441</v>
      </c>
      <c r="G154" s="194" t="s">
        <v>596</v>
      </c>
      <c r="H154" s="195">
        <v>115</v>
      </c>
      <c r="I154" s="196"/>
      <c r="J154" s="197">
        <f t="shared" ref="J154:J195" si="30">ROUND(I154*H154,0)</f>
        <v>0</v>
      </c>
      <c r="K154" s="193" t="s">
        <v>169</v>
      </c>
      <c r="L154" s="59"/>
      <c r="M154" s="198" t="s">
        <v>23</v>
      </c>
      <c r="N154" s="199" t="s">
        <v>46</v>
      </c>
      <c r="O154" s="40"/>
      <c r="P154" s="200">
        <f t="shared" ref="P154:P195" si="31">O154*H154</f>
        <v>0</v>
      </c>
      <c r="Q154" s="200">
        <v>7.7999999999999999E-4</v>
      </c>
      <c r="R154" s="200">
        <f t="shared" ref="R154:R195" si="32">Q154*H154</f>
        <v>8.9700000000000002E-2</v>
      </c>
      <c r="S154" s="200">
        <v>0</v>
      </c>
      <c r="T154" s="201">
        <f t="shared" ref="T154:T195" si="33">S154*H154</f>
        <v>0</v>
      </c>
      <c r="AR154" s="22" t="s">
        <v>164</v>
      </c>
      <c r="AT154" s="22" t="s">
        <v>165</v>
      </c>
      <c r="AU154" s="22" t="s">
        <v>84</v>
      </c>
      <c r="AY154" s="22" t="s">
        <v>162</v>
      </c>
      <c r="BE154" s="202">
        <f t="shared" ref="BE154:BE195" si="34">IF(N154="základní",J154,0)</f>
        <v>0</v>
      </c>
      <c r="BF154" s="202">
        <f t="shared" ref="BF154:BF195" si="35">IF(N154="snížená",J154,0)</f>
        <v>0</v>
      </c>
      <c r="BG154" s="202">
        <f t="shared" ref="BG154:BG195" si="36">IF(N154="zákl. přenesená",J154,0)</f>
        <v>0</v>
      </c>
      <c r="BH154" s="202">
        <f t="shared" ref="BH154:BH195" si="37">IF(N154="sníž. přenesená",J154,0)</f>
        <v>0</v>
      </c>
      <c r="BI154" s="202">
        <f t="shared" ref="BI154:BI195" si="38">IF(N154="nulová",J154,0)</f>
        <v>0</v>
      </c>
      <c r="BJ154" s="22" t="s">
        <v>10</v>
      </c>
      <c r="BK154" s="202">
        <f t="shared" ref="BK154:BK195" si="39">ROUND(I154*H154,0)</f>
        <v>0</v>
      </c>
      <c r="BL154" s="22" t="s">
        <v>164</v>
      </c>
      <c r="BM154" s="22" t="s">
        <v>3442</v>
      </c>
    </row>
    <row r="155" spans="2:65" s="1" customFormat="1" ht="22.5" customHeight="1">
      <c r="B155" s="39"/>
      <c r="C155" s="191" t="s">
        <v>635</v>
      </c>
      <c r="D155" s="191" t="s">
        <v>165</v>
      </c>
      <c r="E155" s="192" t="s">
        <v>3443</v>
      </c>
      <c r="F155" s="193" t="s">
        <v>3444</v>
      </c>
      <c r="G155" s="194" t="s">
        <v>596</v>
      </c>
      <c r="H155" s="195">
        <v>170</v>
      </c>
      <c r="I155" s="196"/>
      <c r="J155" s="197">
        <f t="shared" si="30"/>
        <v>0</v>
      </c>
      <c r="K155" s="193" t="s">
        <v>169</v>
      </c>
      <c r="L155" s="59"/>
      <c r="M155" s="198" t="s">
        <v>23</v>
      </c>
      <c r="N155" s="199" t="s">
        <v>46</v>
      </c>
      <c r="O155" s="40"/>
      <c r="P155" s="200">
        <f t="shared" si="31"/>
        <v>0</v>
      </c>
      <c r="Q155" s="200">
        <v>9.6000000000000002E-4</v>
      </c>
      <c r="R155" s="200">
        <f t="shared" si="32"/>
        <v>0.16320000000000001</v>
      </c>
      <c r="S155" s="200">
        <v>0</v>
      </c>
      <c r="T155" s="201">
        <f t="shared" si="33"/>
        <v>0</v>
      </c>
      <c r="AR155" s="22" t="s">
        <v>164</v>
      </c>
      <c r="AT155" s="22" t="s">
        <v>165</v>
      </c>
      <c r="AU155" s="22" t="s">
        <v>84</v>
      </c>
      <c r="AY155" s="22" t="s">
        <v>162</v>
      </c>
      <c r="BE155" s="202">
        <f t="shared" si="34"/>
        <v>0</v>
      </c>
      <c r="BF155" s="202">
        <f t="shared" si="35"/>
        <v>0</v>
      </c>
      <c r="BG155" s="202">
        <f t="shared" si="36"/>
        <v>0</v>
      </c>
      <c r="BH155" s="202">
        <f t="shared" si="37"/>
        <v>0</v>
      </c>
      <c r="BI155" s="202">
        <f t="shared" si="38"/>
        <v>0</v>
      </c>
      <c r="BJ155" s="22" t="s">
        <v>10</v>
      </c>
      <c r="BK155" s="202">
        <f t="shared" si="39"/>
        <v>0</v>
      </c>
      <c r="BL155" s="22" t="s">
        <v>164</v>
      </c>
      <c r="BM155" s="22" t="s">
        <v>3445</v>
      </c>
    </row>
    <row r="156" spans="2:65" s="1" customFormat="1" ht="22.5" customHeight="1">
      <c r="B156" s="39"/>
      <c r="C156" s="191" t="s">
        <v>639</v>
      </c>
      <c r="D156" s="191" t="s">
        <v>165</v>
      </c>
      <c r="E156" s="192" t="s">
        <v>3446</v>
      </c>
      <c r="F156" s="193" t="s">
        <v>3447</v>
      </c>
      <c r="G156" s="194" t="s">
        <v>596</v>
      </c>
      <c r="H156" s="195">
        <v>66</v>
      </c>
      <c r="I156" s="196"/>
      <c r="J156" s="197">
        <f t="shared" si="30"/>
        <v>0</v>
      </c>
      <c r="K156" s="193" t="s">
        <v>169</v>
      </c>
      <c r="L156" s="59"/>
      <c r="M156" s="198" t="s">
        <v>23</v>
      </c>
      <c r="N156" s="199" t="s">
        <v>46</v>
      </c>
      <c r="O156" s="40"/>
      <c r="P156" s="200">
        <f t="shared" si="31"/>
        <v>0</v>
      </c>
      <c r="Q156" s="200">
        <v>1.25E-3</v>
      </c>
      <c r="R156" s="200">
        <f t="shared" si="32"/>
        <v>8.2500000000000004E-2</v>
      </c>
      <c r="S156" s="200">
        <v>0</v>
      </c>
      <c r="T156" s="201">
        <f t="shared" si="33"/>
        <v>0</v>
      </c>
      <c r="AR156" s="22" t="s">
        <v>164</v>
      </c>
      <c r="AT156" s="22" t="s">
        <v>165</v>
      </c>
      <c r="AU156" s="22" t="s">
        <v>84</v>
      </c>
      <c r="AY156" s="22" t="s">
        <v>162</v>
      </c>
      <c r="BE156" s="202">
        <f t="shared" si="34"/>
        <v>0</v>
      </c>
      <c r="BF156" s="202">
        <f t="shared" si="35"/>
        <v>0</v>
      </c>
      <c r="BG156" s="202">
        <f t="shared" si="36"/>
        <v>0</v>
      </c>
      <c r="BH156" s="202">
        <f t="shared" si="37"/>
        <v>0</v>
      </c>
      <c r="BI156" s="202">
        <f t="shared" si="38"/>
        <v>0</v>
      </c>
      <c r="BJ156" s="22" t="s">
        <v>10</v>
      </c>
      <c r="BK156" s="202">
        <f t="shared" si="39"/>
        <v>0</v>
      </c>
      <c r="BL156" s="22" t="s">
        <v>164</v>
      </c>
      <c r="BM156" s="22" t="s">
        <v>3448</v>
      </c>
    </row>
    <row r="157" spans="2:65" s="1" customFormat="1" ht="22.5" customHeight="1">
      <c r="B157" s="39"/>
      <c r="C157" s="191" t="s">
        <v>643</v>
      </c>
      <c r="D157" s="191" t="s">
        <v>165</v>
      </c>
      <c r="E157" s="192" t="s">
        <v>3449</v>
      </c>
      <c r="F157" s="193" t="s">
        <v>3450</v>
      </c>
      <c r="G157" s="194" t="s">
        <v>596</v>
      </c>
      <c r="H157" s="195">
        <v>72</v>
      </c>
      <c r="I157" s="196"/>
      <c r="J157" s="197">
        <f t="shared" si="30"/>
        <v>0</v>
      </c>
      <c r="K157" s="193" t="s">
        <v>169</v>
      </c>
      <c r="L157" s="59"/>
      <c r="M157" s="198" t="s">
        <v>23</v>
      </c>
      <c r="N157" s="199" t="s">
        <v>46</v>
      </c>
      <c r="O157" s="40"/>
      <c r="P157" s="200">
        <f t="shared" si="31"/>
        <v>0</v>
      </c>
      <c r="Q157" s="200">
        <v>2.5600000000000002E-3</v>
      </c>
      <c r="R157" s="200">
        <f t="shared" si="32"/>
        <v>0.18432000000000001</v>
      </c>
      <c r="S157" s="200">
        <v>0</v>
      </c>
      <c r="T157" s="201">
        <f t="shared" si="33"/>
        <v>0</v>
      </c>
      <c r="AR157" s="22" t="s">
        <v>164</v>
      </c>
      <c r="AT157" s="22" t="s">
        <v>165</v>
      </c>
      <c r="AU157" s="22" t="s">
        <v>84</v>
      </c>
      <c r="AY157" s="22" t="s">
        <v>162</v>
      </c>
      <c r="BE157" s="202">
        <f t="shared" si="34"/>
        <v>0</v>
      </c>
      <c r="BF157" s="202">
        <f t="shared" si="35"/>
        <v>0</v>
      </c>
      <c r="BG157" s="202">
        <f t="shared" si="36"/>
        <v>0</v>
      </c>
      <c r="BH157" s="202">
        <f t="shared" si="37"/>
        <v>0</v>
      </c>
      <c r="BI157" s="202">
        <f t="shared" si="38"/>
        <v>0</v>
      </c>
      <c r="BJ157" s="22" t="s">
        <v>10</v>
      </c>
      <c r="BK157" s="202">
        <f t="shared" si="39"/>
        <v>0</v>
      </c>
      <c r="BL157" s="22" t="s">
        <v>164</v>
      </c>
      <c r="BM157" s="22" t="s">
        <v>3451</v>
      </c>
    </row>
    <row r="158" spans="2:65" s="1" customFormat="1" ht="22.5" customHeight="1">
      <c r="B158" s="39"/>
      <c r="C158" s="191" t="s">
        <v>647</v>
      </c>
      <c r="D158" s="191" t="s">
        <v>165</v>
      </c>
      <c r="E158" s="192" t="s">
        <v>3452</v>
      </c>
      <c r="F158" s="193" t="s">
        <v>3453</v>
      </c>
      <c r="G158" s="194" t="s">
        <v>596</v>
      </c>
      <c r="H158" s="195">
        <v>58</v>
      </c>
      <c r="I158" s="196"/>
      <c r="J158" s="197">
        <f t="shared" si="30"/>
        <v>0</v>
      </c>
      <c r="K158" s="193" t="s">
        <v>169</v>
      </c>
      <c r="L158" s="59"/>
      <c r="M158" s="198" t="s">
        <v>23</v>
      </c>
      <c r="N158" s="199" t="s">
        <v>46</v>
      </c>
      <c r="O158" s="40"/>
      <c r="P158" s="200">
        <f t="shared" si="31"/>
        <v>0</v>
      </c>
      <c r="Q158" s="200">
        <v>3.64E-3</v>
      </c>
      <c r="R158" s="200">
        <f t="shared" si="32"/>
        <v>0.21112</v>
      </c>
      <c r="S158" s="200">
        <v>0</v>
      </c>
      <c r="T158" s="201">
        <f t="shared" si="33"/>
        <v>0</v>
      </c>
      <c r="AR158" s="22" t="s">
        <v>164</v>
      </c>
      <c r="AT158" s="22" t="s">
        <v>165</v>
      </c>
      <c r="AU158" s="22" t="s">
        <v>84</v>
      </c>
      <c r="AY158" s="22" t="s">
        <v>162</v>
      </c>
      <c r="BE158" s="202">
        <f t="shared" si="34"/>
        <v>0</v>
      </c>
      <c r="BF158" s="202">
        <f t="shared" si="35"/>
        <v>0</v>
      </c>
      <c r="BG158" s="202">
        <f t="shared" si="36"/>
        <v>0</v>
      </c>
      <c r="BH158" s="202">
        <f t="shared" si="37"/>
        <v>0</v>
      </c>
      <c r="BI158" s="202">
        <f t="shared" si="38"/>
        <v>0</v>
      </c>
      <c r="BJ158" s="22" t="s">
        <v>10</v>
      </c>
      <c r="BK158" s="202">
        <f t="shared" si="39"/>
        <v>0</v>
      </c>
      <c r="BL158" s="22" t="s">
        <v>164</v>
      </c>
      <c r="BM158" s="22" t="s">
        <v>3454</v>
      </c>
    </row>
    <row r="159" spans="2:65" s="1" customFormat="1" ht="31.5" customHeight="1">
      <c r="B159" s="39"/>
      <c r="C159" s="191" t="s">
        <v>651</v>
      </c>
      <c r="D159" s="191" t="s">
        <v>165</v>
      </c>
      <c r="E159" s="192" t="s">
        <v>3455</v>
      </c>
      <c r="F159" s="193" t="s">
        <v>3456</v>
      </c>
      <c r="G159" s="194" t="s">
        <v>596</v>
      </c>
      <c r="H159" s="195">
        <v>54</v>
      </c>
      <c r="I159" s="196"/>
      <c r="J159" s="197">
        <f t="shared" si="30"/>
        <v>0</v>
      </c>
      <c r="K159" s="193" t="s">
        <v>169</v>
      </c>
      <c r="L159" s="59"/>
      <c r="M159" s="198" t="s">
        <v>23</v>
      </c>
      <c r="N159" s="199" t="s">
        <v>46</v>
      </c>
      <c r="O159" s="40"/>
      <c r="P159" s="200">
        <f t="shared" si="31"/>
        <v>0</v>
      </c>
      <c r="Q159" s="200">
        <v>4.0000000000000003E-5</v>
      </c>
      <c r="R159" s="200">
        <f t="shared" si="32"/>
        <v>2.16E-3</v>
      </c>
      <c r="S159" s="200">
        <v>0</v>
      </c>
      <c r="T159" s="201">
        <f t="shared" si="33"/>
        <v>0</v>
      </c>
      <c r="AR159" s="22" t="s">
        <v>164</v>
      </c>
      <c r="AT159" s="22" t="s">
        <v>165</v>
      </c>
      <c r="AU159" s="22" t="s">
        <v>84</v>
      </c>
      <c r="AY159" s="22" t="s">
        <v>162</v>
      </c>
      <c r="BE159" s="202">
        <f t="shared" si="34"/>
        <v>0</v>
      </c>
      <c r="BF159" s="202">
        <f t="shared" si="35"/>
        <v>0</v>
      </c>
      <c r="BG159" s="202">
        <f t="shared" si="36"/>
        <v>0</v>
      </c>
      <c r="BH159" s="202">
        <f t="shared" si="37"/>
        <v>0</v>
      </c>
      <c r="BI159" s="202">
        <f t="shared" si="38"/>
        <v>0</v>
      </c>
      <c r="BJ159" s="22" t="s">
        <v>10</v>
      </c>
      <c r="BK159" s="202">
        <f t="shared" si="39"/>
        <v>0</v>
      </c>
      <c r="BL159" s="22" t="s">
        <v>164</v>
      </c>
      <c r="BM159" s="22" t="s">
        <v>3457</v>
      </c>
    </row>
    <row r="160" spans="2:65" s="1" customFormat="1" ht="31.5" customHeight="1">
      <c r="B160" s="39"/>
      <c r="C160" s="191" t="s">
        <v>658</v>
      </c>
      <c r="D160" s="191" t="s">
        <v>165</v>
      </c>
      <c r="E160" s="192" t="s">
        <v>3458</v>
      </c>
      <c r="F160" s="193" t="s">
        <v>3459</v>
      </c>
      <c r="G160" s="194" t="s">
        <v>596</v>
      </c>
      <c r="H160" s="195">
        <v>95</v>
      </c>
      <c r="I160" s="196"/>
      <c r="J160" s="197">
        <f t="shared" si="30"/>
        <v>0</v>
      </c>
      <c r="K160" s="193" t="s">
        <v>169</v>
      </c>
      <c r="L160" s="59"/>
      <c r="M160" s="198" t="s">
        <v>23</v>
      </c>
      <c r="N160" s="199" t="s">
        <v>46</v>
      </c>
      <c r="O160" s="40"/>
      <c r="P160" s="200">
        <f t="shared" si="31"/>
        <v>0</v>
      </c>
      <c r="Q160" s="200">
        <v>4.0000000000000003E-5</v>
      </c>
      <c r="R160" s="200">
        <f t="shared" si="32"/>
        <v>3.8000000000000004E-3</v>
      </c>
      <c r="S160" s="200">
        <v>0</v>
      </c>
      <c r="T160" s="201">
        <f t="shared" si="33"/>
        <v>0</v>
      </c>
      <c r="AR160" s="22" t="s">
        <v>164</v>
      </c>
      <c r="AT160" s="22" t="s">
        <v>165</v>
      </c>
      <c r="AU160" s="22" t="s">
        <v>84</v>
      </c>
      <c r="AY160" s="22" t="s">
        <v>162</v>
      </c>
      <c r="BE160" s="202">
        <f t="shared" si="34"/>
        <v>0</v>
      </c>
      <c r="BF160" s="202">
        <f t="shared" si="35"/>
        <v>0</v>
      </c>
      <c r="BG160" s="202">
        <f t="shared" si="36"/>
        <v>0</v>
      </c>
      <c r="BH160" s="202">
        <f t="shared" si="37"/>
        <v>0</v>
      </c>
      <c r="BI160" s="202">
        <f t="shared" si="38"/>
        <v>0</v>
      </c>
      <c r="BJ160" s="22" t="s">
        <v>10</v>
      </c>
      <c r="BK160" s="202">
        <f t="shared" si="39"/>
        <v>0</v>
      </c>
      <c r="BL160" s="22" t="s">
        <v>164</v>
      </c>
      <c r="BM160" s="22" t="s">
        <v>3460</v>
      </c>
    </row>
    <row r="161" spans="2:65" s="1" customFormat="1" ht="31.5" customHeight="1">
      <c r="B161" s="39"/>
      <c r="C161" s="191" t="s">
        <v>664</v>
      </c>
      <c r="D161" s="191" t="s">
        <v>165</v>
      </c>
      <c r="E161" s="192" t="s">
        <v>3461</v>
      </c>
      <c r="F161" s="193" t="s">
        <v>3462</v>
      </c>
      <c r="G161" s="194" t="s">
        <v>596</v>
      </c>
      <c r="H161" s="195">
        <v>85</v>
      </c>
      <c r="I161" s="196"/>
      <c r="J161" s="197">
        <f t="shared" si="30"/>
        <v>0</v>
      </c>
      <c r="K161" s="193" t="s">
        <v>169</v>
      </c>
      <c r="L161" s="59"/>
      <c r="M161" s="198" t="s">
        <v>23</v>
      </c>
      <c r="N161" s="199" t="s">
        <v>46</v>
      </c>
      <c r="O161" s="40"/>
      <c r="P161" s="200">
        <f t="shared" si="31"/>
        <v>0</v>
      </c>
      <c r="Q161" s="200">
        <v>4.0000000000000003E-5</v>
      </c>
      <c r="R161" s="200">
        <f t="shared" si="32"/>
        <v>3.4000000000000002E-3</v>
      </c>
      <c r="S161" s="200">
        <v>0</v>
      </c>
      <c r="T161" s="201">
        <f t="shared" si="33"/>
        <v>0</v>
      </c>
      <c r="AR161" s="22" t="s">
        <v>164</v>
      </c>
      <c r="AT161" s="22" t="s">
        <v>165</v>
      </c>
      <c r="AU161" s="22" t="s">
        <v>84</v>
      </c>
      <c r="AY161" s="22" t="s">
        <v>162</v>
      </c>
      <c r="BE161" s="202">
        <f t="shared" si="34"/>
        <v>0</v>
      </c>
      <c r="BF161" s="202">
        <f t="shared" si="35"/>
        <v>0</v>
      </c>
      <c r="BG161" s="202">
        <f t="shared" si="36"/>
        <v>0</v>
      </c>
      <c r="BH161" s="202">
        <f t="shared" si="37"/>
        <v>0</v>
      </c>
      <c r="BI161" s="202">
        <f t="shared" si="38"/>
        <v>0</v>
      </c>
      <c r="BJ161" s="22" t="s">
        <v>10</v>
      </c>
      <c r="BK161" s="202">
        <f t="shared" si="39"/>
        <v>0</v>
      </c>
      <c r="BL161" s="22" t="s">
        <v>164</v>
      </c>
      <c r="BM161" s="22" t="s">
        <v>3463</v>
      </c>
    </row>
    <row r="162" spans="2:65" s="1" customFormat="1" ht="31.5" customHeight="1">
      <c r="B162" s="39"/>
      <c r="C162" s="191" t="s">
        <v>670</v>
      </c>
      <c r="D162" s="191" t="s">
        <v>165</v>
      </c>
      <c r="E162" s="192" t="s">
        <v>3464</v>
      </c>
      <c r="F162" s="193" t="s">
        <v>3465</v>
      </c>
      <c r="G162" s="194" t="s">
        <v>596</v>
      </c>
      <c r="H162" s="195">
        <v>61</v>
      </c>
      <c r="I162" s="196"/>
      <c r="J162" s="197">
        <f t="shared" si="30"/>
        <v>0</v>
      </c>
      <c r="K162" s="193" t="s">
        <v>169</v>
      </c>
      <c r="L162" s="59"/>
      <c r="M162" s="198" t="s">
        <v>23</v>
      </c>
      <c r="N162" s="199" t="s">
        <v>46</v>
      </c>
      <c r="O162" s="40"/>
      <c r="P162" s="200">
        <f t="shared" si="31"/>
        <v>0</v>
      </c>
      <c r="Q162" s="200">
        <v>6.9999999999999994E-5</v>
      </c>
      <c r="R162" s="200">
        <f t="shared" si="32"/>
        <v>4.2699999999999995E-3</v>
      </c>
      <c r="S162" s="200">
        <v>0</v>
      </c>
      <c r="T162" s="201">
        <f t="shared" si="33"/>
        <v>0</v>
      </c>
      <c r="AR162" s="22" t="s">
        <v>164</v>
      </c>
      <c r="AT162" s="22" t="s">
        <v>165</v>
      </c>
      <c r="AU162" s="22" t="s">
        <v>84</v>
      </c>
      <c r="AY162" s="22" t="s">
        <v>162</v>
      </c>
      <c r="BE162" s="202">
        <f t="shared" si="34"/>
        <v>0</v>
      </c>
      <c r="BF162" s="202">
        <f t="shared" si="35"/>
        <v>0</v>
      </c>
      <c r="BG162" s="202">
        <f t="shared" si="36"/>
        <v>0</v>
      </c>
      <c r="BH162" s="202">
        <f t="shared" si="37"/>
        <v>0</v>
      </c>
      <c r="BI162" s="202">
        <f t="shared" si="38"/>
        <v>0</v>
      </c>
      <c r="BJ162" s="22" t="s">
        <v>10</v>
      </c>
      <c r="BK162" s="202">
        <f t="shared" si="39"/>
        <v>0</v>
      </c>
      <c r="BL162" s="22" t="s">
        <v>164</v>
      </c>
      <c r="BM162" s="22" t="s">
        <v>3466</v>
      </c>
    </row>
    <row r="163" spans="2:65" s="1" customFormat="1" ht="31.5" customHeight="1">
      <c r="B163" s="39"/>
      <c r="C163" s="191" t="s">
        <v>676</v>
      </c>
      <c r="D163" s="191" t="s">
        <v>165</v>
      </c>
      <c r="E163" s="192" t="s">
        <v>3467</v>
      </c>
      <c r="F163" s="193" t="s">
        <v>3468</v>
      </c>
      <c r="G163" s="194" t="s">
        <v>596</v>
      </c>
      <c r="H163" s="195">
        <v>186</v>
      </c>
      <c r="I163" s="196"/>
      <c r="J163" s="197">
        <f t="shared" si="30"/>
        <v>0</v>
      </c>
      <c r="K163" s="193" t="s">
        <v>169</v>
      </c>
      <c r="L163" s="59"/>
      <c r="M163" s="198" t="s">
        <v>23</v>
      </c>
      <c r="N163" s="199" t="s">
        <v>46</v>
      </c>
      <c r="O163" s="40"/>
      <c r="P163" s="200">
        <f t="shared" si="31"/>
        <v>0</v>
      </c>
      <c r="Q163" s="200">
        <v>9.0000000000000006E-5</v>
      </c>
      <c r="R163" s="200">
        <f t="shared" si="32"/>
        <v>1.6740000000000001E-2</v>
      </c>
      <c r="S163" s="200">
        <v>0</v>
      </c>
      <c r="T163" s="201">
        <f t="shared" si="33"/>
        <v>0</v>
      </c>
      <c r="AR163" s="22" t="s">
        <v>164</v>
      </c>
      <c r="AT163" s="22" t="s">
        <v>165</v>
      </c>
      <c r="AU163" s="22" t="s">
        <v>84</v>
      </c>
      <c r="AY163" s="22" t="s">
        <v>162</v>
      </c>
      <c r="BE163" s="202">
        <f t="shared" si="34"/>
        <v>0</v>
      </c>
      <c r="BF163" s="202">
        <f t="shared" si="35"/>
        <v>0</v>
      </c>
      <c r="BG163" s="202">
        <f t="shared" si="36"/>
        <v>0</v>
      </c>
      <c r="BH163" s="202">
        <f t="shared" si="37"/>
        <v>0</v>
      </c>
      <c r="BI163" s="202">
        <f t="shared" si="38"/>
        <v>0</v>
      </c>
      <c r="BJ163" s="22" t="s">
        <v>10</v>
      </c>
      <c r="BK163" s="202">
        <f t="shared" si="39"/>
        <v>0</v>
      </c>
      <c r="BL163" s="22" t="s">
        <v>164</v>
      </c>
      <c r="BM163" s="22" t="s">
        <v>3469</v>
      </c>
    </row>
    <row r="164" spans="2:65" s="1" customFormat="1" ht="22.5" customHeight="1">
      <c r="B164" s="39"/>
      <c r="C164" s="191" t="s">
        <v>680</v>
      </c>
      <c r="D164" s="191" t="s">
        <v>165</v>
      </c>
      <c r="E164" s="192" t="s">
        <v>3470</v>
      </c>
      <c r="F164" s="193" t="s">
        <v>3471</v>
      </c>
      <c r="G164" s="194" t="s">
        <v>412</v>
      </c>
      <c r="H164" s="195">
        <v>95</v>
      </c>
      <c r="I164" s="196"/>
      <c r="J164" s="197">
        <f t="shared" si="30"/>
        <v>0</v>
      </c>
      <c r="K164" s="193" t="s">
        <v>169</v>
      </c>
      <c r="L164" s="59"/>
      <c r="M164" s="198" t="s">
        <v>23</v>
      </c>
      <c r="N164" s="199" t="s">
        <v>46</v>
      </c>
      <c r="O164" s="40"/>
      <c r="P164" s="200">
        <f t="shared" si="31"/>
        <v>0</v>
      </c>
      <c r="Q164" s="200">
        <v>0</v>
      </c>
      <c r="R164" s="200">
        <f t="shared" si="32"/>
        <v>0</v>
      </c>
      <c r="S164" s="200">
        <v>0</v>
      </c>
      <c r="T164" s="201">
        <f t="shared" si="33"/>
        <v>0</v>
      </c>
      <c r="AR164" s="22" t="s">
        <v>164</v>
      </c>
      <c r="AT164" s="22" t="s">
        <v>165</v>
      </c>
      <c r="AU164" s="22" t="s">
        <v>84</v>
      </c>
      <c r="AY164" s="22" t="s">
        <v>162</v>
      </c>
      <c r="BE164" s="202">
        <f t="shared" si="34"/>
        <v>0</v>
      </c>
      <c r="BF164" s="202">
        <f t="shared" si="35"/>
        <v>0</v>
      </c>
      <c r="BG164" s="202">
        <f t="shared" si="36"/>
        <v>0</v>
      </c>
      <c r="BH164" s="202">
        <f t="shared" si="37"/>
        <v>0</v>
      </c>
      <c r="BI164" s="202">
        <f t="shared" si="38"/>
        <v>0</v>
      </c>
      <c r="BJ164" s="22" t="s">
        <v>10</v>
      </c>
      <c r="BK164" s="202">
        <f t="shared" si="39"/>
        <v>0</v>
      </c>
      <c r="BL164" s="22" t="s">
        <v>164</v>
      </c>
      <c r="BM164" s="22" t="s">
        <v>3472</v>
      </c>
    </row>
    <row r="165" spans="2:65" s="1" customFormat="1" ht="22.5" customHeight="1">
      <c r="B165" s="39"/>
      <c r="C165" s="191" t="s">
        <v>685</v>
      </c>
      <c r="D165" s="191" t="s">
        <v>165</v>
      </c>
      <c r="E165" s="192" t="s">
        <v>3473</v>
      </c>
      <c r="F165" s="193" t="s">
        <v>3474</v>
      </c>
      <c r="G165" s="194" t="s">
        <v>412</v>
      </c>
      <c r="H165" s="195">
        <v>76</v>
      </c>
      <c r="I165" s="196"/>
      <c r="J165" s="197">
        <f t="shared" si="30"/>
        <v>0</v>
      </c>
      <c r="K165" s="193" t="s">
        <v>169</v>
      </c>
      <c r="L165" s="59"/>
      <c r="M165" s="198" t="s">
        <v>23</v>
      </c>
      <c r="N165" s="199" t="s">
        <v>46</v>
      </c>
      <c r="O165" s="40"/>
      <c r="P165" s="200">
        <f t="shared" si="31"/>
        <v>0</v>
      </c>
      <c r="Q165" s="200">
        <v>1.2999999999999999E-4</v>
      </c>
      <c r="R165" s="200">
        <f t="shared" si="32"/>
        <v>9.8799999999999999E-3</v>
      </c>
      <c r="S165" s="200">
        <v>0</v>
      </c>
      <c r="T165" s="201">
        <f t="shared" si="33"/>
        <v>0</v>
      </c>
      <c r="AR165" s="22" t="s">
        <v>164</v>
      </c>
      <c r="AT165" s="22" t="s">
        <v>165</v>
      </c>
      <c r="AU165" s="22" t="s">
        <v>84</v>
      </c>
      <c r="AY165" s="22" t="s">
        <v>162</v>
      </c>
      <c r="BE165" s="202">
        <f t="shared" si="34"/>
        <v>0</v>
      </c>
      <c r="BF165" s="202">
        <f t="shared" si="35"/>
        <v>0</v>
      </c>
      <c r="BG165" s="202">
        <f t="shared" si="36"/>
        <v>0</v>
      </c>
      <c r="BH165" s="202">
        <f t="shared" si="37"/>
        <v>0</v>
      </c>
      <c r="BI165" s="202">
        <f t="shared" si="38"/>
        <v>0</v>
      </c>
      <c r="BJ165" s="22" t="s">
        <v>10</v>
      </c>
      <c r="BK165" s="202">
        <f t="shared" si="39"/>
        <v>0</v>
      </c>
      <c r="BL165" s="22" t="s">
        <v>164</v>
      </c>
      <c r="BM165" s="22" t="s">
        <v>3475</v>
      </c>
    </row>
    <row r="166" spans="2:65" s="1" customFormat="1" ht="22.5" customHeight="1">
      <c r="B166" s="39"/>
      <c r="C166" s="191" t="s">
        <v>692</v>
      </c>
      <c r="D166" s="191" t="s">
        <v>165</v>
      </c>
      <c r="E166" s="192" t="s">
        <v>3476</v>
      </c>
      <c r="F166" s="193" t="s">
        <v>3477</v>
      </c>
      <c r="G166" s="194" t="s">
        <v>412</v>
      </c>
      <c r="H166" s="195">
        <v>3</v>
      </c>
      <c r="I166" s="196"/>
      <c r="J166" s="197">
        <f t="shared" si="30"/>
        <v>0</v>
      </c>
      <c r="K166" s="193" t="s">
        <v>169</v>
      </c>
      <c r="L166" s="59"/>
      <c r="M166" s="198" t="s">
        <v>23</v>
      </c>
      <c r="N166" s="199" t="s">
        <v>46</v>
      </c>
      <c r="O166" s="40"/>
      <c r="P166" s="200">
        <f t="shared" si="31"/>
        <v>0</v>
      </c>
      <c r="Q166" s="200">
        <v>2.2000000000000001E-4</v>
      </c>
      <c r="R166" s="200">
        <f t="shared" si="32"/>
        <v>6.6E-4</v>
      </c>
      <c r="S166" s="200">
        <v>0</v>
      </c>
      <c r="T166" s="201">
        <f t="shared" si="33"/>
        <v>0</v>
      </c>
      <c r="AR166" s="22" t="s">
        <v>164</v>
      </c>
      <c r="AT166" s="22" t="s">
        <v>165</v>
      </c>
      <c r="AU166" s="22" t="s">
        <v>84</v>
      </c>
      <c r="AY166" s="22" t="s">
        <v>162</v>
      </c>
      <c r="BE166" s="202">
        <f t="shared" si="34"/>
        <v>0</v>
      </c>
      <c r="BF166" s="202">
        <f t="shared" si="35"/>
        <v>0</v>
      </c>
      <c r="BG166" s="202">
        <f t="shared" si="36"/>
        <v>0</v>
      </c>
      <c r="BH166" s="202">
        <f t="shared" si="37"/>
        <v>0</v>
      </c>
      <c r="BI166" s="202">
        <f t="shared" si="38"/>
        <v>0</v>
      </c>
      <c r="BJ166" s="22" t="s">
        <v>10</v>
      </c>
      <c r="BK166" s="202">
        <f t="shared" si="39"/>
        <v>0</v>
      </c>
      <c r="BL166" s="22" t="s">
        <v>164</v>
      </c>
      <c r="BM166" s="22" t="s">
        <v>3478</v>
      </c>
    </row>
    <row r="167" spans="2:65" s="1" customFormat="1" ht="22.5" customHeight="1">
      <c r="B167" s="39"/>
      <c r="C167" s="191" t="s">
        <v>700</v>
      </c>
      <c r="D167" s="191" t="s">
        <v>165</v>
      </c>
      <c r="E167" s="192" t="s">
        <v>3479</v>
      </c>
      <c r="F167" s="193" t="s">
        <v>3480</v>
      </c>
      <c r="G167" s="194" t="s">
        <v>3481</v>
      </c>
      <c r="H167" s="195">
        <v>8</v>
      </c>
      <c r="I167" s="196"/>
      <c r="J167" s="197">
        <f t="shared" si="30"/>
        <v>0</v>
      </c>
      <c r="K167" s="193" t="s">
        <v>169</v>
      </c>
      <c r="L167" s="59"/>
      <c r="M167" s="198" t="s">
        <v>23</v>
      </c>
      <c r="N167" s="199" t="s">
        <v>46</v>
      </c>
      <c r="O167" s="40"/>
      <c r="P167" s="200">
        <f t="shared" si="31"/>
        <v>0</v>
      </c>
      <c r="Q167" s="200">
        <v>2.5000000000000001E-4</v>
      </c>
      <c r="R167" s="200">
        <f t="shared" si="32"/>
        <v>2E-3</v>
      </c>
      <c r="S167" s="200">
        <v>0</v>
      </c>
      <c r="T167" s="201">
        <f t="shared" si="33"/>
        <v>0</v>
      </c>
      <c r="AR167" s="22" t="s">
        <v>164</v>
      </c>
      <c r="AT167" s="22" t="s">
        <v>165</v>
      </c>
      <c r="AU167" s="22" t="s">
        <v>84</v>
      </c>
      <c r="AY167" s="22" t="s">
        <v>162</v>
      </c>
      <c r="BE167" s="202">
        <f t="shared" si="34"/>
        <v>0</v>
      </c>
      <c r="BF167" s="202">
        <f t="shared" si="35"/>
        <v>0</v>
      </c>
      <c r="BG167" s="202">
        <f t="shared" si="36"/>
        <v>0</v>
      </c>
      <c r="BH167" s="202">
        <f t="shared" si="37"/>
        <v>0</v>
      </c>
      <c r="BI167" s="202">
        <f t="shared" si="38"/>
        <v>0</v>
      </c>
      <c r="BJ167" s="22" t="s">
        <v>10</v>
      </c>
      <c r="BK167" s="202">
        <f t="shared" si="39"/>
        <v>0</v>
      </c>
      <c r="BL167" s="22" t="s">
        <v>164</v>
      </c>
      <c r="BM167" s="22" t="s">
        <v>3482</v>
      </c>
    </row>
    <row r="168" spans="2:65" s="1" customFormat="1" ht="22.5" customHeight="1">
      <c r="B168" s="39"/>
      <c r="C168" s="191" t="s">
        <v>708</v>
      </c>
      <c r="D168" s="191" t="s">
        <v>165</v>
      </c>
      <c r="E168" s="192" t="s">
        <v>3483</v>
      </c>
      <c r="F168" s="193" t="s">
        <v>3484</v>
      </c>
      <c r="G168" s="194" t="s">
        <v>412</v>
      </c>
      <c r="H168" s="195">
        <v>1</v>
      </c>
      <c r="I168" s="196"/>
      <c r="J168" s="197">
        <f t="shared" si="30"/>
        <v>0</v>
      </c>
      <c r="K168" s="193" t="s">
        <v>169</v>
      </c>
      <c r="L168" s="59"/>
      <c r="M168" s="198" t="s">
        <v>23</v>
      </c>
      <c r="N168" s="199" t="s">
        <v>46</v>
      </c>
      <c r="O168" s="40"/>
      <c r="P168" s="200">
        <f t="shared" si="31"/>
        <v>0</v>
      </c>
      <c r="Q168" s="200">
        <v>2.2000000000000001E-4</v>
      </c>
      <c r="R168" s="200">
        <f t="shared" si="32"/>
        <v>2.2000000000000001E-4</v>
      </c>
      <c r="S168" s="200">
        <v>0</v>
      </c>
      <c r="T168" s="201">
        <f t="shared" si="33"/>
        <v>0</v>
      </c>
      <c r="AR168" s="22" t="s">
        <v>164</v>
      </c>
      <c r="AT168" s="22" t="s">
        <v>165</v>
      </c>
      <c r="AU168" s="22" t="s">
        <v>84</v>
      </c>
      <c r="AY168" s="22" t="s">
        <v>162</v>
      </c>
      <c r="BE168" s="202">
        <f t="shared" si="34"/>
        <v>0</v>
      </c>
      <c r="BF168" s="202">
        <f t="shared" si="35"/>
        <v>0</v>
      </c>
      <c r="BG168" s="202">
        <f t="shared" si="36"/>
        <v>0</v>
      </c>
      <c r="BH168" s="202">
        <f t="shared" si="37"/>
        <v>0</v>
      </c>
      <c r="BI168" s="202">
        <f t="shared" si="38"/>
        <v>0</v>
      </c>
      <c r="BJ168" s="22" t="s">
        <v>10</v>
      </c>
      <c r="BK168" s="202">
        <f t="shared" si="39"/>
        <v>0</v>
      </c>
      <c r="BL168" s="22" t="s">
        <v>164</v>
      </c>
      <c r="BM168" s="22" t="s">
        <v>3485</v>
      </c>
    </row>
    <row r="169" spans="2:65" s="1" customFormat="1" ht="22.5" customHeight="1">
      <c r="B169" s="39"/>
      <c r="C169" s="191" t="s">
        <v>713</v>
      </c>
      <c r="D169" s="191" t="s">
        <v>165</v>
      </c>
      <c r="E169" s="192" t="s">
        <v>3486</v>
      </c>
      <c r="F169" s="193" t="s">
        <v>3487</v>
      </c>
      <c r="G169" s="194" t="s">
        <v>412</v>
      </c>
      <c r="H169" s="195">
        <v>1</v>
      </c>
      <c r="I169" s="196"/>
      <c r="J169" s="197">
        <f t="shared" si="30"/>
        <v>0</v>
      </c>
      <c r="K169" s="193" t="s">
        <v>169</v>
      </c>
      <c r="L169" s="59"/>
      <c r="M169" s="198" t="s">
        <v>23</v>
      </c>
      <c r="N169" s="199" t="s">
        <v>46</v>
      </c>
      <c r="O169" s="40"/>
      <c r="P169" s="200">
        <f t="shared" si="31"/>
        <v>0</v>
      </c>
      <c r="Q169" s="200">
        <v>2.7E-4</v>
      </c>
      <c r="R169" s="200">
        <f t="shared" si="32"/>
        <v>2.7E-4</v>
      </c>
      <c r="S169" s="200">
        <v>0</v>
      </c>
      <c r="T169" s="201">
        <f t="shared" si="33"/>
        <v>0</v>
      </c>
      <c r="AR169" s="22" t="s">
        <v>164</v>
      </c>
      <c r="AT169" s="22" t="s">
        <v>165</v>
      </c>
      <c r="AU169" s="22" t="s">
        <v>84</v>
      </c>
      <c r="AY169" s="22" t="s">
        <v>162</v>
      </c>
      <c r="BE169" s="202">
        <f t="shared" si="34"/>
        <v>0</v>
      </c>
      <c r="BF169" s="202">
        <f t="shared" si="35"/>
        <v>0</v>
      </c>
      <c r="BG169" s="202">
        <f t="shared" si="36"/>
        <v>0</v>
      </c>
      <c r="BH169" s="202">
        <f t="shared" si="37"/>
        <v>0</v>
      </c>
      <c r="BI169" s="202">
        <f t="shared" si="38"/>
        <v>0</v>
      </c>
      <c r="BJ169" s="22" t="s">
        <v>10</v>
      </c>
      <c r="BK169" s="202">
        <f t="shared" si="39"/>
        <v>0</v>
      </c>
      <c r="BL169" s="22" t="s">
        <v>164</v>
      </c>
      <c r="BM169" s="22" t="s">
        <v>3488</v>
      </c>
    </row>
    <row r="170" spans="2:65" s="1" customFormat="1" ht="22.5" customHeight="1">
      <c r="B170" s="39"/>
      <c r="C170" s="191" t="s">
        <v>721</v>
      </c>
      <c r="D170" s="191" t="s">
        <v>165</v>
      </c>
      <c r="E170" s="192" t="s">
        <v>3489</v>
      </c>
      <c r="F170" s="193" t="s">
        <v>3490</v>
      </c>
      <c r="G170" s="194" t="s">
        <v>412</v>
      </c>
      <c r="H170" s="195">
        <v>1</v>
      </c>
      <c r="I170" s="196"/>
      <c r="J170" s="197">
        <f t="shared" si="30"/>
        <v>0</v>
      </c>
      <c r="K170" s="193" t="s">
        <v>169</v>
      </c>
      <c r="L170" s="59"/>
      <c r="M170" s="198" t="s">
        <v>23</v>
      </c>
      <c r="N170" s="199" t="s">
        <v>46</v>
      </c>
      <c r="O170" s="40"/>
      <c r="P170" s="200">
        <f t="shared" si="31"/>
        <v>0</v>
      </c>
      <c r="Q170" s="200">
        <v>2.2000000000000001E-4</v>
      </c>
      <c r="R170" s="200">
        <f t="shared" si="32"/>
        <v>2.2000000000000001E-4</v>
      </c>
      <c r="S170" s="200">
        <v>0</v>
      </c>
      <c r="T170" s="201">
        <f t="shared" si="33"/>
        <v>0</v>
      </c>
      <c r="AR170" s="22" t="s">
        <v>164</v>
      </c>
      <c r="AT170" s="22" t="s">
        <v>165</v>
      </c>
      <c r="AU170" s="22" t="s">
        <v>84</v>
      </c>
      <c r="AY170" s="22" t="s">
        <v>162</v>
      </c>
      <c r="BE170" s="202">
        <f t="shared" si="34"/>
        <v>0</v>
      </c>
      <c r="BF170" s="202">
        <f t="shared" si="35"/>
        <v>0</v>
      </c>
      <c r="BG170" s="202">
        <f t="shared" si="36"/>
        <v>0</v>
      </c>
      <c r="BH170" s="202">
        <f t="shared" si="37"/>
        <v>0</v>
      </c>
      <c r="BI170" s="202">
        <f t="shared" si="38"/>
        <v>0</v>
      </c>
      <c r="BJ170" s="22" t="s">
        <v>10</v>
      </c>
      <c r="BK170" s="202">
        <f t="shared" si="39"/>
        <v>0</v>
      </c>
      <c r="BL170" s="22" t="s">
        <v>164</v>
      </c>
      <c r="BM170" s="22" t="s">
        <v>3491</v>
      </c>
    </row>
    <row r="171" spans="2:65" s="1" customFormat="1" ht="22.5" customHeight="1">
      <c r="B171" s="39"/>
      <c r="C171" s="191" t="s">
        <v>729</v>
      </c>
      <c r="D171" s="191" t="s">
        <v>165</v>
      </c>
      <c r="E171" s="192" t="s">
        <v>3492</v>
      </c>
      <c r="F171" s="193" t="s">
        <v>3493</v>
      </c>
      <c r="G171" s="194" t="s">
        <v>412</v>
      </c>
      <c r="H171" s="195">
        <v>1</v>
      </c>
      <c r="I171" s="196"/>
      <c r="J171" s="197">
        <f t="shared" si="30"/>
        <v>0</v>
      </c>
      <c r="K171" s="193" t="s">
        <v>169</v>
      </c>
      <c r="L171" s="59"/>
      <c r="M171" s="198" t="s">
        <v>23</v>
      </c>
      <c r="N171" s="199" t="s">
        <v>46</v>
      </c>
      <c r="O171" s="40"/>
      <c r="P171" s="200">
        <f t="shared" si="31"/>
        <v>0</v>
      </c>
      <c r="Q171" s="200">
        <v>1.7000000000000001E-4</v>
      </c>
      <c r="R171" s="200">
        <f t="shared" si="32"/>
        <v>1.7000000000000001E-4</v>
      </c>
      <c r="S171" s="200">
        <v>0</v>
      </c>
      <c r="T171" s="201">
        <f t="shared" si="33"/>
        <v>0</v>
      </c>
      <c r="AR171" s="22" t="s">
        <v>164</v>
      </c>
      <c r="AT171" s="22" t="s">
        <v>165</v>
      </c>
      <c r="AU171" s="22" t="s">
        <v>84</v>
      </c>
      <c r="AY171" s="22" t="s">
        <v>162</v>
      </c>
      <c r="BE171" s="202">
        <f t="shared" si="34"/>
        <v>0</v>
      </c>
      <c r="BF171" s="202">
        <f t="shared" si="35"/>
        <v>0</v>
      </c>
      <c r="BG171" s="202">
        <f t="shared" si="36"/>
        <v>0</v>
      </c>
      <c r="BH171" s="202">
        <f t="shared" si="37"/>
        <v>0</v>
      </c>
      <c r="BI171" s="202">
        <f t="shared" si="38"/>
        <v>0</v>
      </c>
      <c r="BJ171" s="22" t="s">
        <v>10</v>
      </c>
      <c r="BK171" s="202">
        <f t="shared" si="39"/>
        <v>0</v>
      </c>
      <c r="BL171" s="22" t="s">
        <v>164</v>
      </c>
      <c r="BM171" s="22" t="s">
        <v>3494</v>
      </c>
    </row>
    <row r="172" spans="2:65" s="1" customFormat="1" ht="22.5" customHeight="1">
      <c r="B172" s="39"/>
      <c r="C172" s="191" t="s">
        <v>735</v>
      </c>
      <c r="D172" s="191" t="s">
        <v>165</v>
      </c>
      <c r="E172" s="192" t="s">
        <v>3495</v>
      </c>
      <c r="F172" s="193" t="s">
        <v>3496</v>
      </c>
      <c r="G172" s="194" t="s">
        <v>412</v>
      </c>
      <c r="H172" s="195">
        <v>1</v>
      </c>
      <c r="I172" s="196"/>
      <c r="J172" s="197">
        <f t="shared" si="30"/>
        <v>0</v>
      </c>
      <c r="K172" s="193" t="s">
        <v>169</v>
      </c>
      <c r="L172" s="59"/>
      <c r="M172" s="198" t="s">
        <v>23</v>
      </c>
      <c r="N172" s="199" t="s">
        <v>46</v>
      </c>
      <c r="O172" s="40"/>
      <c r="P172" s="200">
        <f t="shared" si="31"/>
        <v>0</v>
      </c>
      <c r="Q172" s="200">
        <v>3.6000000000000002E-4</v>
      </c>
      <c r="R172" s="200">
        <f t="shared" si="32"/>
        <v>3.6000000000000002E-4</v>
      </c>
      <c r="S172" s="200">
        <v>0</v>
      </c>
      <c r="T172" s="201">
        <f t="shared" si="33"/>
        <v>0</v>
      </c>
      <c r="AR172" s="22" t="s">
        <v>164</v>
      </c>
      <c r="AT172" s="22" t="s">
        <v>165</v>
      </c>
      <c r="AU172" s="22" t="s">
        <v>84</v>
      </c>
      <c r="AY172" s="22" t="s">
        <v>162</v>
      </c>
      <c r="BE172" s="202">
        <f t="shared" si="34"/>
        <v>0</v>
      </c>
      <c r="BF172" s="202">
        <f t="shared" si="35"/>
        <v>0</v>
      </c>
      <c r="BG172" s="202">
        <f t="shared" si="36"/>
        <v>0</v>
      </c>
      <c r="BH172" s="202">
        <f t="shared" si="37"/>
        <v>0</v>
      </c>
      <c r="BI172" s="202">
        <f t="shared" si="38"/>
        <v>0</v>
      </c>
      <c r="BJ172" s="22" t="s">
        <v>10</v>
      </c>
      <c r="BK172" s="202">
        <f t="shared" si="39"/>
        <v>0</v>
      </c>
      <c r="BL172" s="22" t="s">
        <v>164</v>
      </c>
      <c r="BM172" s="22" t="s">
        <v>3497</v>
      </c>
    </row>
    <row r="173" spans="2:65" s="1" customFormat="1" ht="22.5" customHeight="1">
      <c r="B173" s="39"/>
      <c r="C173" s="191" t="s">
        <v>741</v>
      </c>
      <c r="D173" s="191" t="s">
        <v>165</v>
      </c>
      <c r="E173" s="192" t="s">
        <v>3498</v>
      </c>
      <c r="F173" s="193" t="s">
        <v>3499</v>
      </c>
      <c r="G173" s="194" t="s">
        <v>412</v>
      </c>
      <c r="H173" s="195">
        <v>1</v>
      </c>
      <c r="I173" s="196"/>
      <c r="J173" s="197">
        <f t="shared" si="30"/>
        <v>0</v>
      </c>
      <c r="K173" s="193" t="s">
        <v>169</v>
      </c>
      <c r="L173" s="59"/>
      <c r="M173" s="198" t="s">
        <v>23</v>
      </c>
      <c r="N173" s="199" t="s">
        <v>46</v>
      </c>
      <c r="O173" s="40"/>
      <c r="P173" s="200">
        <f t="shared" si="31"/>
        <v>0</v>
      </c>
      <c r="Q173" s="200">
        <v>4.0999999999999999E-4</v>
      </c>
      <c r="R173" s="200">
        <f t="shared" si="32"/>
        <v>4.0999999999999999E-4</v>
      </c>
      <c r="S173" s="200">
        <v>0</v>
      </c>
      <c r="T173" s="201">
        <f t="shared" si="33"/>
        <v>0</v>
      </c>
      <c r="AR173" s="22" t="s">
        <v>164</v>
      </c>
      <c r="AT173" s="22" t="s">
        <v>165</v>
      </c>
      <c r="AU173" s="22" t="s">
        <v>84</v>
      </c>
      <c r="AY173" s="22" t="s">
        <v>162</v>
      </c>
      <c r="BE173" s="202">
        <f t="shared" si="34"/>
        <v>0</v>
      </c>
      <c r="BF173" s="202">
        <f t="shared" si="35"/>
        <v>0</v>
      </c>
      <c r="BG173" s="202">
        <f t="shared" si="36"/>
        <v>0</v>
      </c>
      <c r="BH173" s="202">
        <f t="shared" si="37"/>
        <v>0</v>
      </c>
      <c r="BI173" s="202">
        <f t="shared" si="38"/>
        <v>0</v>
      </c>
      <c r="BJ173" s="22" t="s">
        <v>10</v>
      </c>
      <c r="BK173" s="202">
        <f t="shared" si="39"/>
        <v>0</v>
      </c>
      <c r="BL173" s="22" t="s">
        <v>164</v>
      </c>
      <c r="BM173" s="22" t="s">
        <v>3500</v>
      </c>
    </row>
    <row r="174" spans="2:65" s="1" customFormat="1" ht="22.5" customHeight="1">
      <c r="B174" s="39"/>
      <c r="C174" s="191" t="s">
        <v>755</v>
      </c>
      <c r="D174" s="191" t="s">
        <v>165</v>
      </c>
      <c r="E174" s="192" t="s">
        <v>3501</v>
      </c>
      <c r="F174" s="193" t="s">
        <v>3502</v>
      </c>
      <c r="G174" s="194" t="s">
        <v>412</v>
      </c>
      <c r="H174" s="195">
        <v>1</v>
      </c>
      <c r="I174" s="196"/>
      <c r="J174" s="197">
        <f t="shared" si="30"/>
        <v>0</v>
      </c>
      <c r="K174" s="193" t="s">
        <v>169</v>
      </c>
      <c r="L174" s="59"/>
      <c r="M174" s="198" t="s">
        <v>23</v>
      </c>
      <c r="N174" s="199" t="s">
        <v>46</v>
      </c>
      <c r="O174" s="40"/>
      <c r="P174" s="200">
        <f t="shared" si="31"/>
        <v>0</v>
      </c>
      <c r="Q174" s="200">
        <v>1.0399999999999999E-3</v>
      </c>
      <c r="R174" s="200">
        <f t="shared" si="32"/>
        <v>1.0399999999999999E-3</v>
      </c>
      <c r="S174" s="200">
        <v>0</v>
      </c>
      <c r="T174" s="201">
        <f t="shared" si="33"/>
        <v>0</v>
      </c>
      <c r="AR174" s="22" t="s">
        <v>164</v>
      </c>
      <c r="AT174" s="22" t="s">
        <v>165</v>
      </c>
      <c r="AU174" s="22" t="s">
        <v>84</v>
      </c>
      <c r="AY174" s="22" t="s">
        <v>162</v>
      </c>
      <c r="BE174" s="202">
        <f t="shared" si="34"/>
        <v>0</v>
      </c>
      <c r="BF174" s="202">
        <f t="shared" si="35"/>
        <v>0</v>
      </c>
      <c r="BG174" s="202">
        <f t="shared" si="36"/>
        <v>0</v>
      </c>
      <c r="BH174" s="202">
        <f t="shared" si="37"/>
        <v>0</v>
      </c>
      <c r="BI174" s="202">
        <f t="shared" si="38"/>
        <v>0</v>
      </c>
      <c r="BJ174" s="22" t="s">
        <v>10</v>
      </c>
      <c r="BK174" s="202">
        <f t="shared" si="39"/>
        <v>0</v>
      </c>
      <c r="BL174" s="22" t="s">
        <v>164</v>
      </c>
      <c r="BM174" s="22" t="s">
        <v>3503</v>
      </c>
    </row>
    <row r="175" spans="2:65" s="1" customFormat="1" ht="22.5" customHeight="1">
      <c r="B175" s="39"/>
      <c r="C175" s="191" t="s">
        <v>763</v>
      </c>
      <c r="D175" s="191" t="s">
        <v>165</v>
      </c>
      <c r="E175" s="192" t="s">
        <v>3504</v>
      </c>
      <c r="F175" s="193" t="s">
        <v>3505</v>
      </c>
      <c r="G175" s="194" t="s">
        <v>412</v>
      </c>
      <c r="H175" s="195">
        <v>10</v>
      </c>
      <c r="I175" s="196"/>
      <c r="J175" s="197">
        <f t="shared" si="30"/>
        <v>0</v>
      </c>
      <c r="K175" s="193" t="s">
        <v>169</v>
      </c>
      <c r="L175" s="59"/>
      <c r="M175" s="198" t="s">
        <v>23</v>
      </c>
      <c r="N175" s="199" t="s">
        <v>46</v>
      </c>
      <c r="O175" s="40"/>
      <c r="P175" s="200">
        <f t="shared" si="31"/>
        <v>0</v>
      </c>
      <c r="Q175" s="200">
        <v>3.4000000000000002E-4</v>
      </c>
      <c r="R175" s="200">
        <f t="shared" si="32"/>
        <v>3.4000000000000002E-3</v>
      </c>
      <c r="S175" s="200">
        <v>0</v>
      </c>
      <c r="T175" s="201">
        <f t="shared" si="33"/>
        <v>0</v>
      </c>
      <c r="AR175" s="22" t="s">
        <v>164</v>
      </c>
      <c r="AT175" s="22" t="s">
        <v>165</v>
      </c>
      <c r="AU175" s="22" t="s">
        <v>84</v>
      </c>
      <c r="AY175" s="22" t="s">
        <v>162</v>
      </c>
      <c r="BE175" s="202">
        <f t="shared" si="34"/>
        <v>0</v>
      </c>
      <c r="BF175" s="202">
        <f t="shared" si="35"/>
        <v>0</v>
      </c>
      <c r="BG175" s="202">
        <f t="shared" si="36"/>
        <v>0</v>
      </c>
      <c r="BH175" s="202">
        <f t="shared" si="37"/>
        <v>0</v>
      </c>
      <c r="BI175" s="202">
        <f t="shared" si="38"/>
        <v>0</v>
      </c>
      <c r="BJ175" s="22" t="s">
        <v>10</v>
      </c>
      <c r="BK175" s="202">
        <f t="shared" si="39"/>
        <v>0</v>
      </c>
      <c r="BL175" s="22" t="s">
        <v>164</v>
      </c>
      <c r="BM175" s="22" t="s">
        <v>3506</v>
      </c>
    </row>
    <row r="176" spans="2:65" s="1" customFormat="1" ht="22.5" customHeight="1">
      <c r="B176" s="39"/>
      <c r="C176" s="191" t="s">
        <v>769</v>
      </c>
      <c r="D176" s="191" t="s">
        <v>165</v>
      </c>
      <c r="E176" s="192" t="s">
        <v>3507</v>
      </c>
      <c r="F176" s="193" t="s">
        <v>3508</v>
      </c>
      <c r="G176" s="194" t="s">
        <v>412</v>
      </c>
      <c r="H176" s="195">
        <v>2</v>
      </c>
      <c r="I176" s="196"/>
      <c r="J176" s="197">
        <f t="shared" si="30"/>
        <v>0</v>
      </c>
      <c r="K176" s="193" t="s">
        <v>169</v>
      </c>
      <c r="L176" s="59"/>
      <c r="M176" s="198" t="s">
        <v>23</v>
      </c>
      <c r="N176" s="199" t="s">
        <v>46</v>
      </c>
      <c r="O176" s="40"/>
      <c r="P176" s="200">
        <f t="shared" si="31"/>
        <v>0</v>
      </c>
      <c r="Q176" s="200">
        <v>6.9999999999999999E-4</v>
      </c>
      <c r="R176" s="200">
        <f t="shared" si="32"/>
        <v>1.4E-3</v>
      </c>
      <c r="S176" s="200">
        <v>0</v>
      </c>
      <c r="T176" s="201">
        <f t="shared" si="33"/>
        <v>0</v>
      </c>
      <c r="AR176" s="22" t="s">
        <v>164</v>
      </c>
      <c r="AT176" s="22" t="s">
        <v>165</v>
      </c>
      <c r="AU176" s="22" t="s">
        <v>84</v>
      </c>
      <c r="AY176" s="22" t="s">
        <v>162</v>
      </c>
      <c r="BE176" s="202">
        <f t="shared" si="34"/>
        <v>0</v>
      </c>
      <c r="BF176" s="202">
        <f t="shared" si="35"/>
        <v>0</v>
      </c>
      <c r="BG176" s="202">
        <f t="shared" si="36"/>
        <v>0</v>
      </c>
      <c r="BH176" s="202">
        <f t="shared" si="37"/>
        <v>0</v>
      </c>
      <c r="BI176" s="202">
        <f t="shared" si="38"/>
        <v>0</v>
      </c>
      <c r="BJ176" s="22" t="s">
        <v>10</v>
      </c>
      <c r="BK176" s="202">
        <f t="shared" si="39"/>
        <v>0</v>
      </c>
      <c r="BL176" s="22" t="s">
        <v>164</v>
      </c>
      <c r="BM176" s="22" t="s">
        <v>3509</v>
      </c>
    </row>
    <row r="177" spans="2:65" s="1" customFormat="1" ht="22.5" customHeight="1">
      <c r="B177" s="39"/>
      <c r="C177" s="191" t="s">
        <v>775</v>
      </c>
      <c r="D177" s="191" t="s">
        <v>165</v>
      </c>
      <c r="E177" s="192" t="s">
        <v>3510</v>
      </c>
      <c r="F177" s="193" t="s">
        <v>3511</v>
      </c>
      <c r="G177" s="194" t="s">
        <v>412</v>
      </c>
      <c r="H177" s="195">
        <v>1</v>
      </c>
      <c r="I177" s="196"/>
      <c r="J177" s="197">
        <f t="shared" si="30"/>
        <v>0</v>
      </c>
      <c r="K177" s="193" t="s">
        <v>169</v>
      </c>
      <c r="L177" s="59"/>
      <c r="M177" s="198" t="s">
        <v>23</v>
      </c>
      <c r="N177" s="199" t="s">
        <v>46</v>
      </c>
      <c r="O177" s="40"/>
      <c r="P177" s="200">
        <f t="shared" si="31"/>
        <v>0</v>
      </c>
      <c r="Q177" s="200">
        <v>1.07E-3</v>
      </c>
      <c r="R177" s="200">
        <f t="shared" si="32"/>
        <v>1.07E-3</v>
      </c>
      <c r="S177" s="200">
        <v>0</v>
      </c>
      <c r="T177" s="201">
        <f t="shared" si="33"/>
        <v>0</v>
      </c>
      <c r="AR177" s="22" t="s">
        <v>164</v>
      </c>
      <c r="AT177" s="22" t="s">
        <v>165</v>
      </c>
      <c r="AU177" s="22" t="s">
        <v>84</v>
      </c>
      <c r="AY177" s="22" t="s">
        <v>162</v>
      </c>
      <c r="BE177" s="202">
        <f t="shared" si="34"/>
        <v>0</v>
      </c>
      <c r="BF177" s="202">
        <f t="shared" si="35"/>
        <v>0</v>
      </c>
      <c r="BG177" s="202">
        <f t="shared" si="36"/>
        <v>0</v>
      </c>
      <c r="BH177" s="202">
        <f t="shared" si="37"/>
        <v>0</v>
      </c>
      <c r="BI177" s="202">
        <f t="shared" si="38"/>
        <v>0</v>
      </c>
      <c r="BJ177" s="22" t="s">
        <v>10</v>
      </c>
      <c r="BK177" s="202">
        <f t="shared" si="39"/>
        <v>0</v>
      </c>
      <c r="BL177" s="22" t="s">
        <v>164</v>
      </c>
      <c r="BM177" s="22" t="s">
        <v>3512</v>
      </c>
    </row>
    <row r="178" spans="2:65" s="1" customFormat="1" ht="22.5" customHeight="1">
      <c r="B178" s="39"/>
      <c r="C178" s="191" t="s">
        <v>779</v>
      </c>
      <c r="D178" s="191" t="s">
        <v>165</v>
      </c>
      <c r="E178" s="192" t="s">
        <v>3513</v>
      </c>
      <c r="F178" s="193" t="s">
        <v>3514</v>
      </c>
      <c r="G178" s="194" t="s">
        <v>596</v>
      </c>
      <c r="H178" s="195">
        <v>493</v>
      </c>
      <c r="I178" s="196"/>
      <c r="J178" s="197">
        <f t="shared" si="30"/>
        <v>0</v>
      </c>
      <c r="K178" s="193" t="s">
        <v>169</v>
      </c>
      <c r="L178" s="59"/>
      <c r="M178" s="198" t="s">
        <v>23</v>
      </c>
      <c r="N178" s="199" t="s">
        <v>46</v>
      </c>
      <c r="O178" s="40"/>
      <c r="P178" s="200">
        <f t="shared" si="31"/>
        <v>0</v>
      </c>
      <c r="Q178" s="200">
        <v>1.9000000000000001E-4</v>
      </c>
      <c r="R178" s="200">
        <f t="shared" si="32"/>
        <v>9.3670000000000003E-2</v>
      </c>
      <c r="S178" s="200">
        <v>0</v>
      </c>
      <c r="T178" s="201">
        <f t="shared" si="33"/>
        <v>0</v>
      </c>
      <c r="AR178" s="22" t="s">
        <v>164</v>
      </c>
      <c r="AT178" s="22" t="s">
        <v>165</v>
      </c>
      <c r="AU178" s="22" t="s">
        <v>84</v>
      </c>
      <c r="AY178" s="22" t="s">
        <v>162</v>
      </c>
      <c r="BE178" s="202">
        <f t="shared" si="34"/>
        <v>0</v>
      </c>
      <c r="BF178" s="202">
        <f t="shared" si="35"/>
        <v>0</v>
      </c>
      <c r="BG178" s="202">
        <f t="shared" si="36"/>
        <v>0</v>
      </c>
      <c r="BH178" s="202">
        <f t="shared" si="37"/>
        <v>0</v>
      </c>
      <c r="BI178" s="202">
        <f t="shared" si="38"/>
        <v>0</v>
      </c>
      <c r="BJ178" s="22" t="s">
        <v>10</v>
      </c>
      <c r="BK178" s="202">
        <f t="shared" si="39"/>
        <v>0</v>
      </c>
      <c r="BL178" s="22" t="s">
        <v>164</v>
      </c>
      <c r="BM178" s="22" t="s">
        <v>3515</v>
      </c>
    </row>
    <row r="179" spans="2:65" s="1" customFormat="1" ht="22.5" customHeight="1">
      <c r="B179" s="39"/>
      <c r="C179" s="191" t="s">
        <v>785</v>
      </c>
      <c r="D179" s="191" t="s">
        <v>165</v>
      </c>
      <c r="E179" s="192" t="s">
        <v>3516</v>
      </c>
      <c r="F179" s="193" t="s">
        <v>3517</v>
      </c>
      <c r="G179" s="194" t="s">
        <v>596</v>
      </c>
      <c r="H179" s="195">
        <v>493</v>
      </c>
      <c r="I179" s="196"/>
      <c r="J179" s="197">
        <f t="shared" si="30"/>
        <v>0</v>
      </c>
      <c r="K179" s="193" t="s">
        <v>169</v>
      </c>
      <c r="L179" s="59"/>
      <c r="M179" s="198" t="s">
        <v>23</v>
      </c>
      <c r="N179" s="199" t="s">
        <v>46</v>
      </c>
      <c r="O179" s="40"/>
      <c r="P179" s="200">
        <f t="shared" si="31"/>
        <v>0</v>
      </c>
      <c r="Q179" s="200">
        <v>1.0000000000000001E-5</v>
      </c>
      <c r="R179" s="200">
        <f t="shared" si="32"/>
        <v>4.9300000000000004E-3</v>
      </c>
      <c r="S179" s="200">
        <v>0</v>
      </c>
      <c r="T179" s="201">
        <f t="shared" si="33"/>
        <v>0</v>
      </c>
      <c r="AR179" s="22" t="s">
        <v>164</v>
      </c>
      <c r="AT179" s="22" t="s">
        <v>165</v>
      </c>
      <c r="AU179" s="22" t="s">
        <v>84</v>
      </c>
      <c r="AY179" s="22" t="s">
        <v>162</v>
      </c>
      <c r="BE179" s="202">
        <f t="shared" si="34"/>
        <v>0</v>
      </c>
      <c r="BF179" s="202">
        <f t="shared" si="35"/>
        <v>0</v>
      </c>
      <c r="BG179" s="202">
        <f t="shared" si="36"/>
        <v>0</v>
      </c>
      <c r="BH179" s="202">
        <f t="shared" si="37"/>
        <v>0</v>
      </c>
      <c r="BI179" s="202">
        <f t="shared" si="38"/>
        <v>0</v>
      </c>
      <c r="BJ179" s="22" t="s">
        <v>10</v>
      </c>
      <c r="BK179" s="202">
        <f t="shared" si="39"/>
        <v>0</v>
      </c>
      <c r="BL179" s="22" t="s">
        <v>164</v>
      </c>
      <c r="BM179" s="22" t="s">
        <v>3518</v>
      </c>
    </row>
    <row r="180" spans="2:65" s="1" customFormat="1" ht="22.5" customHeight="1">
      <c r="B180" s="39"/>
      <c r="C180" s="191" t="s">
        <v>793</v>
      </c>
      <c r="D180" s="191" t="s">
        <v>165</v>
      </c>
      <c r="E180" s="192" t="s">
        <v>3519</v>
      </c>
      <c r="F180" s="193" t="s">
        <v>3520</v>
      </c>
      <c r="G180" s="194" t="s">
        <v>3521</v>
      </c>
      <c r="H180" s="195">
        <v>1</v>
      </c>
      <c r="I180" s="196"/>
      <c r="J180" s="197">
        <f t="shared" si="30"/>
        <v>0</v>
      </c>
      <c r="K180" s="193" t="s">
        <v>169</v>
      </c>
      <c r="L180" s="59"/>
      <c r="M180" s="198" t="s">
        <v>23</v>
      </c>
      <c r="N180" s="199" t="s">
        <v>46</v>
      </c>
      <c r="O180" s="40"/>
      <c r="P180" s="200">
        <f t="shared" si="31"/>
        <v>0</v>
      </c>
      <c r="Q180" s="200">
        <v>5.45E-3</v>
      </c>
      <c r="R180" s="200">
        <f t="shared" si="32"/>
        <v>5.45E-3</v>
      </c>
      <c r="S180" s="200">
        <v>0</v>
      </c>
      <c r="T180" s="201">
        <f t="shared" si="33"/>
        <v>0</v>
      </c>
      <c r="AR180" s="22" t="s">
        <v>164</v>
      </c>
      <c r="AT180" s="22" t="s">
        <v>165</v>
      </c>
      <c r="AU180" s="22" t="s">
        <v>84</v>
      </c>
      <c r="AY180" s="22" t="s">
        <v>162</v>
      </c>
      <c r="BE180" s="202">
        <f t="shared" si="34"/>
        <v>0</v>
      </c>
      <c r="BF180" s="202">
        <f t="shared" si="35"/>
        <v>0</v>
      </c>
      <c r="BG180" s="202">
        <f t="shared" si="36"/>
        <v>0</v>
      </c>
      <c r="BH180" s="202">
        <f t="shared" si="37"/>
        <v>0</v>
      </c>
      <c r="BI180" s="202">
        <f t="shared" si="38"/>
        <v>0</v>
      </c>
      <c r="BJ180" s="22" t="s">
        <v>10</v>
      </c>
      <c r="BK180" s="202">
        <f t="shared" si="39"/>
        <v>0</v>
      </c>
      <c r="BL180" s="22" t="s">
        <v>164</v>
      </c>
      <c r="BM180" s="22" t="s">
        <v>3522</v>
      </c>
    </row>
    <row r="181" spans="2:65" s="1" customFormat="1" ht="22.5" customHeight="1">
      <c r="B181" s="39"/>
      <c r="C181" s="191" t="s">
        <v>800</v>
      </c>
      <c r="D181" s="191" t="s">
        <v>165</v>
      </c>
      <c r="E181" s="192" t="s">
        <v>3523</v>
      </c>
      <c r="F181" s="193" t="s">
        <v>3524</v>
      </c>
      <c r="G181" s="194" t="s">
        <v>3521</v>
      </c>
      <c r="H181" s="195">
        <v>1</v>
      </c>
      <c r="I181" s="196"/>
      <c r="J181" s="197">
        <f t="shared" si="30"/>
        <v>0</v>
      </c>
      <c r="K181" s="193" t="s">
        <v>169</v>
      </c>
      <c r="L181" s="59"/>
      <c r="M181" s="198" t="s">
        <v>23</v>
      </c>
      <c r="N181" s="199" t="s">
        <v>46</v>
      </c>
      <c r="O181" s="40"/>
      <c r="P181" s="200">
        <f t="shared" si="31"/>
        <v>0</v>
      </c>
      <c r="Q181" s="200">
        <v>8.3700000000000007E-3</v>
      </c>
      <c r="R181" s="200">
        <f t="shared" si="32"/>
        <v>8.3700000000000007E-3</v>
      </c>
      <c r="S181" s="200">
        <v>0</v>
      </c>
      <c r="T181" s="201">
        <f t="shared" si="33"/>
        <v>0</v>
      </c>
      <c r="AR181" s="22" t="s">
        <v>164</v>
      </c>
      <c r="AT181" s="22" t="s">
        <v>165</v>
      </c>
      <c r="AU181" s="22" t="s">
        <v>84</v>
      </c>
      <c r="AY181" s="22" t="s">
        <v>162</v>
      </c>
      <c r="BE181" s="202">
        <f t="shared" si="34"/>
        <v>0</v>
      </c>
      <c r="BF181" s="202">
        <f t="shared" si="35"/>
        <v>0</v>
      </c>
      <c r="BG181" s="202">
        <f t="shared" si="36"/>
        <v>0</v>
      </c>
      <c r="BH181" s="202">
        <f t="shared" si="37"/>
        <v>0</v>
      </c>
      <c r="BI181" s="202">
        <f t="shared" si="38"/>
        <v>0</v>
      </c>
      <c r="BJ181" s="22" t="s">
        <v>10</v>
      </c>
      <c r="BK181" s="202">
        <f t="shared" si="39"/>
        <v>0</v>
      </c>
      <c r="BL181" s="22" t="s">
        <v>164</v>
      </c>
      <c r="BM181" s="22" t="s">
        <v>3525</v>
      </c>
    </row>
    <row r="182" spans="2:65" s="1" customFormat="1" ht="22.5" customHeight="1">
      <c r="B182" s="39"/>
      <c r="C182" s="191" t="s">
        <v>819</v>
      </c>
      <c r="D182" s="191" t="s">
        <v>165</v>
      </c>
      <c r="E182" s="192" t="s">
        <v>3526</v>
      </c>
      <c r="F182" s="193" t="s">
        <v>3527</v>
      </c>
      <c r="G182" s="194" t="s">
        <v>880</v>
      </c>
      <c r="H182" s="195">
        <v>1</v>
      </c>
      <c r="I182" s="196"/>
      <c r="J182" s="197">
        <f t="shared" si="30"/>
        <v>0</v>
      </c>
      <c r="K182" s="193" t="s">
        <v>23</v>
      </c>
      <c r="L182" s="59"/>
      <c r="M182" s="198" t="s">
        <v>23</v>
      </c>
      <c r="N182" s="199" t="s">
        <v>46</v>
      </c>
      <c r="O182" s="40"/>
      <c r="P182" s="200">
        <f t="shared" si="31"/>
        <v>0</v>
      </c>
      <c r="Q182" s="200">
        <v>0</v>
      </c>
      <c r="R182" s="200">
        <f t="shared" si="32"/>
        <v>0</v>
      </c>
      <c r="S182" s="200">
        <v>0</v>
      </c>
      <c r="T182" s="201">
        <f t="shared" si="33"/>
        <v>0</v>
      </c>
      <c r="AR182" s="22" t="s">
        <v>164</v>
      </c>
      <c r="AT182" s="22" t="s">
        <v>165</v>
      </c>
      <c r="AU182" s="22" t="s">
        <v>84</v>
      </c>
      <c r="AY182" s="22" t="s">
        <v>162</v>
      </c>
      <c r="BE182" s="202">
        <f t="shared" si="34"/>
        <v>0</v>
      </c>
      <c r="BF182" s="202">
        <f t="shared" si="35"/>
        <v>0</v>
      </c>
      <c r="BG182" s="202">
        <f t="shared" si="36"/>
        <v>0</v>
      </c>
      <c r="BH182" s="202">
        <f t="shared" si="37"/>
        <v>0</v>
      </c>
      <c r="BI182" s="202">
        <f t="shared" si="38"/>
        <v>0</v>
      </c>
      <c r="BJ182" s="22" t="s">
        <v>10</v>
      </c>
      <c r="BK182" s="202">
        <f t="shared" si="39"/>
        <v>0</v>
      </c>
      <c r="BL182" s="22" t="s">
        <v>164</v>
      </c>
      <c r="BM182" s="22" t="s">
        <v>3528</v>
      </c>
    </row>
    <row r="183" spans="2:65" s="1" customFormat="1" ht="31.5" customHeight="1">
      <c r="B183" s="39"/>
      <c r="C183" s="191" t="s">
        <v>833</v>
      </c>
      <c r="D183" s="191" t="s">
        <v>165</v>
      </c>
      <c r="E183" s="192" t="s">
        <v>3529</v>
      </c>
      <c r="F183" s="193" t="s">
        <v>3530</v>
      </c>
      <c r="G183" s="194" t="s">
        <v>3521</v>
      </c>
      <c r="H183" s="195">
        <v>1</v>
      </c>
      <c r="I183" s="196"/>
      <c r="J183" s="197">
        <f t="shared" si="30"/>
        <v>0</v>
      </c>
      <c r="K183" s="193" t="s">
        <v>169</v>
      </c>
      <c r="L183" s="59"/>
      <c r="M183" s="198" t="s">
        <v>23</v>
      </c>
      <c r="N183" s="199" t="s">
        <v>46</v>
      </c>
      <c r="O183" s="40"/>
      <c r="P183" s="200">
        <f t="shared" si="31"/>
        <v>0</v>
      </c>
      <c r="Q183" s="200">
        <v>3.29E-3</v>
      </c>
      <c r="R183" s="200">
        <f t="shared" si="32"/>
        <v>3.29E-3</v>
      </c>
      <c r="S183" s="200">
        <v>0</v>
      </c>
      <c r="T183" s="201">
        <f t="shared" si="33"/>
        <v>0</v>
      </c>
      <c r="AR183" s="22" t="s">
        <v>164</v>
      </c>
      <c r="AT183" s="22" t="s">
        <v>165</v>
      </c>
      <c r="AU183" s="22" t="s">
        <v>84</v>
      </c>
      <c r="AY183" s="22" t="s">
        <v>162</v>
      </c>
      <c r="BE183" s="202">
        <f t="shared" si="34"/>
        <v>0</v>
      </c>
      <c r="BF183" s="202">
        <f t="shared" si="35"/>
        <v>0</v>
      </c>
      <c r="BG183" s="202">
        <f t="shared" si="36"/>
        <v>0</v>
      </c>
      <c r="BH183" s="202">
        <f t="shared" si="37"/>
        <v>0</v>
      </c>
      <c r="BI183" s="202">
        <f t="shared" si="38"/>
        <v>0</v>
      </c>
      <c r="BJ183" s="22" t="s">
        <v>10</v>
      </c>
      <c r="BK183" s="202">
        <f t="shared" si="39"/>
        <v>0</v>
      </c>
      <c r="BL183" s="22" t="s">
        <v>164</v>
      </c>
      <c r="BM183" s="22" t="s">
        <v>3531</v>
      </c>
    </row>
    <row r="184" spans="2:65" s="1" customFormat="1" ht="31.5" customHeight="1">
      <c r="B184" s="39"/>
      <c r="C184" s="191" t="s">
        <v>837</v>
      </c>
      <c r="D184" s="191" t="s">
        <v>165</v>
      </c>
      <c r="E184" s="192" t="s">
        <v>3532</v>
      </c>
      <c r="F184" s="193" t="s">
        <v>3533</v>
      </c>
      <c r="G184" s="194" t="s">
        <v>412</v>
      </c>
      <c r="H184" s="195">
        <v>1</v>
      </c>
      <c r="I184" s="196"/>
      <c r="J184" s="197">
        <f t="shared" si="30"/>
        <v>0</v>
      </c>
      <c r="K184" s="193" t="s">
        <v>169</v>
      </c>
      <c r="L184" s="59"/>
      <c r="M184" s="198" t="s">
        <v>23</v>
      </c>
      <c r="N184" s="199" t="s">
        <v>46</v>
      </c>
      <c r="O184" s="40"/>
      <c r="P184" s="200">
        <f t="shared" si="31"/>
        <v>0</v>
      </c>
      <c r="Q184" s="200">
        <v>5.5000000000000003E-4</v>
      </c>
      <c r="R184" s="200">
        <f t="shared" si="32"/>
        <v>5.5000000000000003E-4</v>
      </c>
      <c r="S184" s="200">
        <v>0</v>
      </c>
      <c r="T184" s="201">
        <f t="shared" si="33"/>
        <v>0</v>
      </c>
      <c r="AR184" s="22" t="s">
        <v>164</v>
      </c>
      <c r="AT184" s="22" t="s">
        <v>165</v>
      </c>
      <c r="AU184" s="22" t="s">
        <v>84</v>
      </c>
      <c r="AY184" s="22" t="s">
        <v>162</v>
      </c>
      <c r="BE184" s="202">
        <f t="shared" si="34"/>
        <v>0</v>
      </c>
      <c r="BF184" s="202">
        <f t="shared" si="35"/>
        <v>0</v>
      </c>
      <c r="BG184" s="202">
        <f t="shared" si="36"/>
        <v>0</v>
      </c>
      <c r="BH184" s="202">
        <f t="shared" si="37"/>
        <v>0</v>
      </c>
      <c r="BI184" s="202">
        <f t="shared" si="38"/>
        <v>0</v>
      </c>
      <c r="BJ184" s="22" t="s">
        <v>10</v>
      </c>
      <c r="BK184" s="202">
        <f t="shared" si="39"/>
        <v>0</v>
      </c>
      <c r="BL184" s="22" t="s">
        <v>164</v>
      </c>
      <c r="BM184" s="22" t="s">
        <v>3534</v>
      </c>
    </row>
    <row r="185" spans="2:65" s="1" customFormat="1" ht="31.5" customHeight="1">
      <c r="B185" s="39"/>
      <c r="C185" s="191" t="s">
        <v>871</v>
      </c>
      <c r="D185" s="191" t="s">
        <v>165</v>
      </c>
      <c r="E185" s="192" t="s">
        <v>3535</v>
      </c>
      <c r="F185" s="193" t="s">
        <v>3536</v>
      </c>
      <c r="G185" s="194" t="s">
        <v>412</v>
      </c>
      <c r="H185" s="195">
        <v>1</v>
      </c>
      <c r="I185" s="196"/>
      <c r="J185" s="197">
        <f t="shared" si="30"/>
        <v>0</v>
      </c>
      <c r="K185" s="193" t="s">
        <v>169</v>
      </c>
      <c r="L185" s="59"/>
      <c r="M185" s="198" t="s">
        <v>23</v>
      </c>
      <c r="N185" s="199" t="s">
        <v>46</v>
      </c>
      <c r="O185" s="40"/>
      <c r="P185" s="200">
        <f t="shared" si="31"/>
        <v>0</v>
      </c>
      <c r="Q185" s="200">
        <v>1.47E-3</v>
      </c>
      <c r="R185" s="200">
        <f t="shared" si="32"/>
        <v>1.47E-3</v>
      </c>
      <c r="S185" s="200">
        <v>0</v>
      </c>
      <c r="T185" s="201">
        <f t="shared" si="33"/>
        <v>0</v>
      </c>
      <c r="AR185" s="22" t="s">
        <v>164</v>
      </c>
      <c r="AT185" s="22" t="s">
        <v>165</v>
      </c>
      <c r="AU185" s="22" t="s">
        <v>84</v>
      </c>
      <c r="AY185" s="22" t="s">
        <v>162</v>
      </c>
      <c r="BE185" s="202">
        <f t="shared" si="34"/>
        <v>0</v>
      </c>
      <c r="BF185" s="202">
        <f t="shared" si="35"/>
        <v>0</v>
      </c>
      <c r="BG185" s="202">
        <f t="shared" si="36"/>
        <v>0</v>
      </c>
      <c r="BH185" s="202">
        <f t="shared" si="37"/>
        <v>0</v>
      </c>
      <c r="BI185" s="202">
        <f t="shared" si="38"/>
        <v>0</v>
      </c>
      <c r="BJ185" s="22" t="s">
        <v>10</v>
      </c>
      <c r="BK185" s="202">
        <f t="shared" si="39"/>
        <v>0</v>
      </c>
      <c r="BL185" s="22" t="s">
        <v>164</v>
      </c>
      <c r="BM185" s="22" t="s">
        <v>3537</v>
      </c>
    </row>
    <row r="186" spans="2:65" s="1" customFormat="1" ht="22.5" customHeight="1">
      <c r="B186" s="39"/>
      <c r="C186" s="191" t="s">
        <v>877</v>
      </c>
      <c r="D186" s="191" t="s">
        <v>165</v>
      </c>
      <c r="E186" s="192" t="s">
        <v>3538</v>
      </c>
      <c r="F186" s="193" t="s">
        <v>3539</v>
      </c>
      <c r="G186" s="194" t="s">
        <v>241</v>
      </c>
      <c r="H186" s="195">
        <v>0.90100000000000002</v>
      </c>
      <c r="I186" s="196"/>
      <c r="J186" s="197">
        <f t="shared" si="30"/>
        <v>0</v>
      </c>
      <c r="K186" s="193" t="s">
        <v>169</v>
      </c>
      <c r="L186" s="59"/>
      <c r="M186" s="198" t="s">
        <v>23</v>
      </c>
      <c r="N186" s="199" t="s">
        <v>46</v>
      </c>
      <c r="O186" s="40"/>
      <c r="P186" s="200">
        <f t="shared" si="31"/>
        <v>0</v>
      </c>
      <c r="Q186" s="200">
        <v>0</v>
      </c>
      <c r="R186" s="200">
        <f t="shared" si="32"/>
        <v>0</v>
      </c>
      <c r="S186" s="200">
        <v>0</v>
      </c>
      <c r="T186" s="201">
        <f t="shared" si="33"/>
        <v>0</v>
      </c>
      <c r="AR186" s="22" t="s">
        <v>164</v>
      </c>
      <c r="AT186" s="22" t="s">
        <v>165</v>
      </c>
      <c r="AU186" s="22" t="s">
        <v>84</v>
      </c>
      <c r="AY186" s="22" t="s">
        <v>162</v>
      </c>
      <c r="BE186" s="202">
        <f t="shared" si="34"/>
        <v>0</v>
      </c>
      <c r="BF186" s="202">
        <f t="shared" si="35"/>
        <v>0</v>
      </c>
      <c r="BG186" s="202">
        <f t="shared" si="36"/>
        <v>0</v>
      </c>
      <c r="BH186" s="202">
        <f t="shared" si="37"/>
        <v>0</v>
      </c>
      <c r="BI186" s="202">
        <f t="shared" si="38"/>
        <v>0</v>
      </c>
      <c r="BJ186" s="22" t="s">
        <v>10</v>
      </c>
      <c r="BK186" s="202">
        <f t="shared" si="39"/>
        <v>0</v>
      </c>
      <c r="BL186" s="22" t="s">
        <v>164</v>
      </c>
      <c r="BM186" s="22" t="s">
        <v>3540</v>
      </c>
    </row>
    <row r="187" spans="2:65" s="1" customFormat="1" ht="22.5" customHeight="1">
      <c r="B187" s="39"/>
      <c r="C187" s="191" t="s">
        <v>882</v>
      </c>
      <c r="D187" s="191" t="s">
        <v>165</v>
      </c>
      <c r="E187" s="192" t="s">
        <v>3541</v>
      </c>
      <c r="F187" s="193" t="s">
        <v>3542</v>
      </c>
      <c r="G187" s="194" t="s">
        <v>880</v>
      </c>
      <c r="H187" s="195">
        <v>2</v>
      </c>
      <c r="I187" s="196"/>
      <c r="J187" s="197">
        <f t="shared" si="30"/>
        <v>0</v>
      </c>
      <c r="K187" s="193" t="s">
        <v>23</v>
      </c>
      <c r="L187" s="59"/>
      <c r="M187" s="198" t="s">
        <v>23</v>
      </c>
      <c r="N187" s="199" t="s">
        <v>46</v>
      </c>
      <c r="O187" s="40"/>
      <c r="P187" s="200">
        <f t="shared" si="31"/>
        <v>0</v>
      </c>
      <c r="Q187" s="200">
        <v>0</v>
      </c>
      <c r="R187" s="200">
        <f t="shared" si="32"/>
        <v>0</v>
      </c>
      <c r="S187" s="200">
        <v>0</v>
      </c>
      <c r="T187" s="201">
        <f t="shared" si="33"/>
        <v>0</v>
      </c>
      <c r="AR187" s="22" t="s">
        <v>164</v>
      </c>
      <c r="AT187" s="22" t="s">
        <v>165</v>
      </c>
      <c r="AU187" s="22" t="s">
        <v>84</v>
      </c>
      <c r="AY187" s="22" t="s">
        <v>162</v>
      </c>
      <c r="BE187" s="202">
        <f t="shared" si="34"/>
        <v>0</v>
      </c>
      <c r="BF187" s="202">
        <f t="shared" si="35"/>
        <v>0</v>
      </c>
      <c r="BG187" s="202">
        <f t="shared" si="36"/>
        <v>0</v>
      </c>
      <c r="BH187" s="202">
        <f t="shared" si="37"/>
        <v>0</v>
      </c>
      <c r="BI187" s="202">
        <f t="shared" si="38"/>
        <v>0</v>
      </c>
      <c r="BJ187" s="22" t="s">
        <v>10</v>
      </c>
      <c r="BK187" s="202">
        <f t="shared" si="39"/>
        <v>0</v>
      </c>
      <c r="BL187" s="22" t="s">
        <v>164</v>
      </c>
      <c r="BM187" s="22" t="s">
        <v>3543</v>
      </c>
    </row>
    <row r="188" spans="2:65" s="1" customFormat="1" ht="22.5" customHeight="1">
      <c r="B188" s="39"/>
      <c r="C188" s="191" t="s">
        <v>888</v>
      </c>
      <c r="D188" s="191" t="s">
        <v>165</v>
      </c>
      <c r="E188" s="192" t="s">
        <v>3544</v>
      </c>
      <c r="F188" s="193" t="s">
        <v>3545</v>
      </c>
      <c r="G188" s="194" t="s">
        <v>880</v>
      </c>
      <c r="H188" s="195">
        <v>1</v>
      </c>
      <c r="I188" s="196"/>
      <c r="J188" s="197">
        <f t="shared" si="30"/>
        <v>0</v>
      </c>
      <c r="K188" s="193" t="s">
        <v>23</v>
      </c>
      <c r="L188" s="59"/>
      <c r="M188" s="198" t="s">
        <v>23</v>
      </c>
      <c r="N188" s="199" t="s">
        <v>46</v>
      </c>
      <c r="O188" s="40"/>
      <c r="P188" s="200">
        <f t="shared" si="31"/>
        <v>0</v>
      </c>
      <c r="Q188" s="200">
        <v>0</v>
      </c>
      <c r="R188" s="200">
        <f t="shared" si="32"/>
        <v>0</v>
      </c>
      <c r="S188" s="200">
        <v>0</v>
      </c>
      <c r="T188" s="201">
        <f t="shared" si="33"/>
        <v>0</v>
      </c>
      <c r="AR188" s="22" t="s">
        <v>164</v>
      </c>
      <c r="AT188" s="22" t="s">
        <v>165</v>
      </c>
      <c r="AU188" s="22" t="s">
        <v>84</v>
      </c>
      <c r="AY188" s="22" t="s">
        <v>162</v>
      </c>
      <c r="BE188" s="202">
        <f t="shared" si="34"/>
        <v>0</v>
      </c>
      <c r="BF188" s="202">
        <f t="shared" si="35"/>
        <v>0</v>
      </c>
      <c r="BG188" s="202">
        <f t="shared" si="36"/>
        <v>0</v>
      </c>
      <c r="BH188" s="202">
        <f t="shared" si="37"/>
        <v>0</v>
      </c>
      <c r="BI188" s="202">
        <f t="shared" si="38"/>
        <v>0</v>
      </c>
      <c r="BJ188" s="22" t="s">
        <v>10</v>
      </c>
      <c r="BK188" s="202">
        <f t="shared" si="39"/>
        <v>0</v>
      </c>
      <c r="BL188" s="22" t="s">
        <v>164</v>
      </c>
      <c r="BM188" s="22" t="s">
        <v>3546</v>
      </c>
    </row>
    <row r="189" spans="2:65" s="1" customFormat="1" ht="22.5" customHeight="1">
      <c r="B189" s="39"/>
      <c r="C189" s="191" t="s">
        <v>894</v>
      </c>
      <c r="D189" s="191" t="s">
        <v>165</v>
      </c>
      <c r="E189" s="192" t="s">
        <v>3547</v>
      </c>
      <c r="F189" s="193" t="s">
        <v>3548</v>
      </c>
      <c r="G189" s="194" t="s">
        <v>880</v>
      </c>
      <c r="H189" s="195">
        <v>1</v>
      </c>
      <c r="I189" s="196"/>
      <c r="J189" s="197">
        <f t="shared" si="30"/>
        <v>0</v>
      </c>
      <c r="K189" s="193" t="s">
        <v>23</v>
      </c>
      <c r="L189" s="59"/>
      <c r="M189" s="198" t="s">
        <v>23</v>
      </c>
      <c r="N189" s="199" t="s">
        <v>46</v>
      </c>
      <c r="O189" s="40"/>
      <c r="P189" s="200">
        <f t="shared" si="31"/>
        <v>0</v>
      </c>
      <c r="Q189" s="200">
        <v>0</v>
      </c>
      <c r="R189" s="200">
        <f t="shared" si="32"/>
        <v>0</v>
      </c>
      <c r="S189" s="200">
        <v>0</v>
      </c>
      <c r="T189" s="201">
        <f t="shared" si="33"/>
        <v>0</v>
      </c>
      <c r="AR189" s="22" t="s">
        <v>164</v>
      </c>
      <c r="AT189" s="22" t="s">
        <v>165</v>
      </c>
      <c r="AU189" s="22" t="s">
        <v>84</v>
      </c>
      <c r="AY189" s="22" t="s">
        <v>162</v>
      </c>
      <c r="BE189" s="202">
        <f t="shared" si="34"/>
        <v>0</v>
      </c>
      <c r="BF189" s="202">
        <f t="shared" si="35"/>
        <v>0</v>
      </c>
      <c r="BG189" s="202">
        <f t="shared" si="36"/>
        <v>0</v>
      </c>
      <c r="BH189" s="202">
        <f t="shared" si="37"/>
        <v>0</v>
      </c>
      <c r="BI189" s="202">
        <f t="shared" si="38"/>
        <v>0</v>
      </c>
      <c r="BJ189" s="22" t="s">
        <v>10</v>
      </c>
      <c r="BK189" s="202">
        <f t="shared" si="39"/>
        <v>0</v>
      </c>
      <c r="BL189" s="22" t="s">
        <v>164</v>
      </c>
      <c r="BM189" s="22" t="s">
        <v>3549</v>
      </c>
    </row>
    <row r="190" spans="2:65" s="1" customFormat="1" ht="22.5" customHeight="1">
      <c r="B190" s="39"/>
      <c r="C190" s="191" t="s">
        <v>898</v>
      </c>
      <c r="D190" s="191" t="s">
        <v>165</v>
      </c>
      <c r="E190" s="192" t="s">
        <v>3550</v>
      </c>
      <c r="F190" s="193" t="s">
        <v>3551</v>
      </c>
      <c r="G190" s="194" t="s">
        <v>880</v>
      </c>
      <c r="H190" s="195">
        <v>1</v>
      </c>
      <c r="I190" s="196"/>
      <c r="J190" s="197">
        <f t="shared" si="30"/>
        <v>0</v>
      </c>
      <c r="K190" s="193" t="s">
        <v>23</v>
      </c>
      <c r="L190" s="59"/>
      <c r="M190" s="198" t="s">
        <v>23</v>
      </c>
      <c r="N190" s="199" t="s">
        <v>46</v>
      </c>
      <c r="O190" s="40"/>
      <c r="P190" s="200">
        <f t="shared" si="31"/>
        <v>0</v>
      </c>
      <c r="Q190" s="200">
        <v>0</v>
      </c>
      <c r="R190" s="200">
        <f t="shared" si="32"/>
        <v>0</v>
      </c>
      <c r="S190" s="200">
        <v>0</v>
      </c>
      <c r="T190" s="201">
        <f t="shared" si="33"/>
        <v>0</v>
      </c>
      <c r="AR190" s="22" t="s">
        <v>164</v>
      </c>
      <c r="AT190" s="22" t="s">
        <v>165</v>
      </c>
      <c r="AU190" s="22" t="s">
        <v>84</v>
      </c>
      <c r="AY190" s="22" t="s">
        <v>162</v>
      </c>
      <c r="BE190" s="202">
        <f t="shared" si="34"/>
        <v>0</v>
      </c>
      <c r="BF190" s="202">
        <f t="shared" si="35"/>
        <v>0</v>
      </c>
      <c r="BG190" s="202">
        <f t="shared" si="36"/>
        <v>0</v>
      </c>
      <c r="BH190" s="202">
        <f t="shared" si="37"/>
        <v>0</v>
      </c>
      <c r="BI190" s="202">
        <f t="shared" si="38"/>
        <v>0</v>
      </c>
      <c r="BJ190" s="22" t="s">
        <v>10</v>
      </c>
      <c r="BK190" s="202">
        <f t="shared" si="39"/>
        <v>0</v>
      </c>
      <c r="BL190" s="22" t="s">
        <v>164</v>
      </c>
      <c r="BM190" s="22" t="s">
        <v>3552</v>
      </c>
    </row>
    <row r="191" spans="2:65" s="1" customFormat="1" ht="22.5" customHeight="1">
      <c r="B191" s="39"/>
      <c r="C191" s="191" t="s">
        <v>30</v>
      </c>
      <c r="D191" s="191" t="s">
        <v>165</v>
      </c>
      <c r="E191" s="192" t="s">
        <v>3553</v>
      </c>
      <c r="F191" s="193" t="s">
        <v>3554</v>
      </c>
      <c r="G191" s="194" t="s">
        <v>880</v>
      </c>
      <c r="H191" s="195">
        <v>1</v>
      </c>
      <c r="I191" s="196"/>
      <c r="J191" s="197">
        <f t="shared" si="30"/>
        <v>0</v>
      </c>
      <c r="K191" s="193" t="s">
        <v>23</v>
      </c>
      <c r="L191" s="59"/>
      <c r="M191" s="198" t="s">
        <v>23</v>
      </c>
      <c r="N191" s="199" t="s">
        <v>46</v>
      </c>
      <c r="O191" s="40"/>
      <c r="P191" s="200">
        <f t="shared" si="31"/>
        <v>0</v>
      </c>
      <c r="Q191" s="200">
        <v>0</v>
      </c>
      <c r="R191" s="200">
        <f t="shared" si="32"/>
        <v>0</v>
      </c>
      <c r="S191" s="200">
        <v>0</v>
      </c>
      <c r="T191" s="201">
        <f t="shared" si="33"/>
        <v>0</v>
      </c>
      <c r="AR191" s="22" t="s">
        <v>164</v>
      </c>
      <c r="AT191" s="22" t="s">
        <v>165</v>
      </c>
      <c r="AU191" s="22" t="s">
        <v>84</v>
      </c>
      <c r="AY191" s="22" t="s">
        <v>162</v>
      </c>
      <c r="BE191" s="202">
        <f t="shared" si="34"/>
        <v>0</v>
      </c>
      <c r="BF191" s="202">
        <f t="shared" si="35"/>
        <v>0</v>
      </c>
      <c r="BG191" s="202">
        <f t="shared" si="36"/>
        <v>0</v>
      </c>
      <c r="BH191" s="202">
        <f t="shared" si="37"/>
        <v>0</v>
      </c>
      <c r="BI191" s="202">
        <f t="shared" si="38"/>
        <v>0</v>
      </c>
      <c r="BJ191" s="22" t="s">
        <v>10</v>
      </c>
      <c r="BK191" s="202">
        <f t="shared" si="39"/>
        <v>0</v>
      </c>
      <c r="BL191" s="22" t="s">
        <v>164</v>
      </c>
      <c r="BM191" s="22" t="s">
        <v>3555</v>
      </c>
    </row>
    <row r="192" spans="2:65" s="1" customFormat="1" ht="31.5" customHeight="1">
      <c r="B192" s="39"/>
      <c r="C192" s="191" t="s">
        <v>905</v>
      </c>
      <c r="D192" s="191" t="s">
        <v>165</v>
      </c>
      <c r="E192" s="192" t="s">
        <v>3556</v>
      </c>
      <c r="F192" s="193" t="s">
        <v>3557</v>
      </c>
      <c r="G192" s="194" t="s">
        <v>880</v>
      </c>
      <c r="H192" s="195">
        <v>4</v>
      </c>
      <c r="I192" s="196"/>
      <c r="J192" s="197">
        <f t="shared" si="30"/>
        <v>0</v>
      </c>
      <c r="K192" s="193" t="s">
        <v>23</v>
      </c>
      <c r="L192" s="59"/>
      <c r="M192" s="198" t="s">
        <v>23</v>
      </c>
      <c r="N192" s="199" t="s">
        <v>46</v>
      </c>
      <c r="O192" s="40"/>
      <c r="P192" s="200">
        <f t="shared" si="31"/>
        <v>0</v>
      </c>
      <c r="Q192" s="200">
        <v>0</v>
      </c>
      <c r="R192" s="200">
        <f t="shared" si="32"/>
        <v>0</v>
      </c>
      <c r="S192" s="200">
        <v>0</v>
      </c>
      <c r="T192" s="201">
        <f t="shared" si="33"/>
        <v>0</v>
      </c>
      <c r="AR192" s="22" t="s">
        <v>164</v>
      </c>
      <c r="AT192" s="22" t="s">
        <v>165</v>
      </c>
      <c r="AU192" s="22" t="s">
        <v>84</v>
      </c>
      <c r="AY192" s="22" t="s">
        <v>162</v>
      </c>
      <c r="BE192" s="202">
        <f t="shared" si="34"/>
        <v>0</v>
      </c>
      <c r="BF192" s="202">
        <f t="shared" si="35"/>
        <v>0</v>
      </c>
      <c r="BG192" s="202">
        <f t="shared" si="36"/>
        <v>0</v>
      </c>
      <c r="BH192" s="202">
        <f t="shared" si="37"/>
        <v>0</v>
      </c>
      <c r="BI192" s="202">
        <f t="shared" si="38"/>
        <v>0</v>
      </c>
      <c r="BJ192" s="22" t="s">
        <v>10</v>
      </c>
      <c r="BK192" s="202">
        <f t="shared" si="39"/>
        <v>0</v>
      </c>
      <c r="BL192" s="22" t="s">
        <v>164</v>
      </c>
      <c r="BM192" s="22" t="s">
        <v>3558</v>
      </c>
    </row>
    <row r="193" spans="2:65" s="1" customFormat="1" ht="22.5" customHeight="1">
      <c r="B193" s="39"/>
      <c r="C193" s="191" t="s">
        <v>909</v>
      </c>
      <c r="D193" s="191" t="s">
        <v>165</v>
      </c>
      <c r="E193" s="192" t="s">
        <v>3559</v>
      </c>
      <c r="F193" s="193" t="s">
        <v>3560</v>
      </c>
      <c r="G193" s="194" t="s">
        <v>880</v>
      </c>
      <c r="H193" s="195">
        <v>3</v>
      </c>
      <c r="I193" s="196"/>
      <c r="J193" s="197">
        <f t="shared" si="30"/>
        <v>0</v>
      </c>
      <c r="K193" s="193" t="s">
        <v>23</v>
      </c>
      <c r="L193" s="59"/>
      <c r="M193" s="198" t="s">
        <v>23</v>
      </c>
      <c r="N193" s="199" t="s">
        <v>46</v>
      </c>
      <c r="O193" s="40"/>
      <c r="P193" s="200">
        <f t="shared" si="31"/>
        <v>0</v>
      </c>
      <c r="Q193" s="200">
        <v>0</v>
      </c>
      <c r="R193" s="200">
        <f t="shared" si="32"/>
        <v>0</v>
      </c>
      <c r="S193" s="200">
        <v>0</v>
      </c>
      <c r="T193" s="201">
        <f t="shared" si="33"/>
        <v>0</v>
      </c>
      <c r="AR193" s="22" t="s">
        <v>164</v>
      </c>
      <c r="AT193" s="22" t="s">
        <v>165</v>
      </c>
      <c r="AU193" s="22" t="s">
        <v>84</v>
      </c>
      <c r="AY193" s="22" t="s">
        <v>162</v>
      </c>
      <c r="BE193" s="202">
        <f t="shared" si="34"/>
        <v>0</v>
      </c>
      <c r="BF193" s="202">
        <f t="shared" si="35"/>
        <v>0</v>
      </c>
      <c r="BG193" s="202">
        <f t="shared" si="36"/>
        <v>0</v>
      </c>
      <c r="BH193" s="202">
        <f t="shared" si="37"/>
        <v>0</v>
      </c>
      <c r="BI193" s="202">
        <f t="shared" si="38"/>
        <v>0</v>
      </c>
      <c r="BJ193" s="22" t="s">
        <v>10</v>
      </c>
      <c r="BK193" s="202">
        <f t="shared" si="39"/>
        <v>0</v>
      </c>
      <c r="BL193" s="22" t="s">
        <v>164</v>
      </c>
      <c r="BM193" s="22" t="s">
        <v>3561</v>
      </c>
    </row>
    <row r="194" spans="2:65" s="1" customFormat="1" ht="22.5" customHeight="1">
      <c r="B194" s="39"/>
      <c r="C194" s="191" t="s">
        <v>913</v>
      </c>
      <c r="D194" s="191" t="s">
        <v>165</v>
      </c>
      <c r="E194" s="192" t="s">
        <v>3562</v>
      </c>
      <c r="F194" s="193" t="s">
        <v>3433</v>
      </c>
      <c r="G194" s="194" t="s">
        <v>880</v>
      </c>
      <c r="H194" s="195">
        <v>1</v>
      </c>
      <c r="I194" s="196"/>
      <c r="J194" s="197">
        <f t="shared" si="30"/>
        <v>0</v>
      </c>
      <c r="K194" s="193" t="s">
        <v>23</v>
      </c>
      <c r="L194" s="59"/>
      <c r="M194" s="198" t="s">
        <v>23</v>
      </c>
      <c r="N194" s="199" t="s">
        <v>46</v>
      </c>
      <c r="O194" s="40"/>
      <c r="P194" s="200">
        <f t="shared" si="31"/>
        <v>0</v>
      </c>
      <c r="Q194" s="200">
        <v>0</v>
      </c>
      <c r="R194" s="200">
        <f t="shared" si="32"/>
        <v>0</v>
      </c>
      <c r="S194" s="200">
        <v>0</v>
      </c>
      <c r="T194" s="201">
        <f t="shared" si="33"/>
        <v>0</v>
      </c>
      <c r="AR194" s="22" t="s">
        <v>164</v>
      </c>
      <c r="AT194" s="22" t="s">
        <v>165</v>
      </c>
      <c r="AU194" s="22" t="s">
        <v>84</v>
      </c>
      <c r="AY194" s="22" t="s">
        <v>162</v>
      </c>
      <c r="BE194" s="202">
        <f t="shared" si="34"/>
        <v>0</v>
      </c>
      <c r="BF194" s="202">
        <f t="shared" si="35"/>
        <v>0</v>
      </c>
      <c r="BG194" s="202">
        <f t="shared" si="36"/>
        <v>0</v>
      </c>
      <c r="BH194" s="202">
        <f t="shared" si="37"/>
        <v>0</v>
      </c>
      <c r="BI194" s="202">
        <f t="shared" si="38"/>
        <v>0</v>
      </c>
      <c r="BJ194" s="22" t="s">
        <v>10</v>
      </c>
      <c r="BK194" s="202">
        <f t="shared" si="39"/>
        <v>0</v>
      </c>
      <c r="BL194" s="22" t="s">
        <v>164</v>
      </c>
      <c r="BM194" s="22" t="s">
        <v>3563</v>
      </c>
    </row>
    <row r="195" spans="2:65" s="1" customFormat="1" ht="22.5" customHeight="1">
      <c r="B195" s="39"/>
      <c r="C195" s="191" t="s">
        <v>917</v>
      </c>
      <c r="D195" s="191" t="s">
        <v>165</v>
      </c>
      <c r="E195" s="192" t="s">
        <v>3564</v>
      </c>
      <c r="F195" s="193" t="s">
        <v>3565</v>
      </c>
      <c r="G195" s="194" t="s">
        <v>880</v>
      </c>
      <c r="H195" s="195">
        <v>1</v>
      </c>
      <c r="I195" s="196"/>
      <c r="J195" s="197">
        <f t="shared" si="30"/>
        <v>0</v>
      </c>
      <c r="K195" s="193" t="s">
        <v>23</v>
      </c>
      <c r="L195" s="59"/>
      <c r="M195" s="198" t="s">
        <v>23</v>
      </c>
      <c r="N195" s="199" t="s">
        <v>46</v>
      </c>
      <c r="O195" s="40"/>
      <c r="P195" s="200">
        <f t="shared" si="31"/>
        <v>0</v>
      </c>
      <c r="Q195" s="200">
        <v>0</v>
      </c>
      <c r="R195" s="200">
        <f t="shared" si="32"/>
        <v>0</v>
      </c>
      <c r="S195" s="200">
        <v>0</v>
      </c>
      <c r="T195" s="201">
        <f t="shared" si="33"/>
        <v>0</v>
      </c>
      <c r="AR195" s="22" t="s">
        <v>164</v>
      </c>
      <c r="AT195" s="22" t="s">
        <v>165</v>
      </c>
      <c r="AU195" s="22" t="s">
        <v>84</v>
      </c>
      <c r="AY195" s="22" t="s">
        <v>162</v>
      </c>
      <c r="BE195" s="202">
        <f t="shared" si="34"/>
        <v>0</v>
      </c>
      <c r="BF195" s="202">
        <f t="shared" si="35"/>
        <v>0</v>
      </c>
      <c r="BG195" s="202">
        <f t="shared" si="36"/>
        <v>0</v>
      </c>
      <c r="BH195" s="202">
        <f t="shared" si="37"/>
        <v>0</v>
      </c>
      <c r="BI195" s="202">
        <f t="shared" si="38"/>
        <v>0</v>
      </c>
      <c r="BJ195" s="22" t="s">
        <v>10</v>
      </c>
      <c r="BK195" s="202">
        <f t="shared" si="39"/>
        <v>0</v>
      </c>
      <c r="BL195" s="22" t="s">
        <v>164</v>
      </c>
      <c r="BM195" s="22" t="s">
        <v>3566</v>
      </c>
    </row>
    <row r="196" spans="2:65" s="10" customFormat="1" ht="29.85" customHeight="1">
      <c r="B196" s="174"/>
      <c r="C196" s="175"/>
      <c r="D196" s="188" t="s">
        <v>74</v>
      </c>
      <c r="E196" s="189" t="s">
        <v>3567</v>
      </c>
      <c r="F196" s="189" t="s">
        <v>3568</v>
      </c>
      <c r="G196" s="175"/>
      <c r="H196" s="175"/>
      <c r="I196" s="178"/>
      <c r="J196" s="190">
        <f>BK196</f>
        <v>0</v>
      </c>
      <c r="K196" s="175"/>
      <c r="L196" s="180"/>
      <c r="M196" s="181"/>
      <c r="N196" s="182"/>
      <c r="O196" s="182"/>
      <c r="P196" s="183">
        <f>SUM(P197:P258)</f>
        <v>0</v>
      </c>
      <c r="Q196" s="182"/>
      <c r="R196" s="183">
        <f>SUM(R197:R258)</f>
        <v>0.17196</v>
      </c>
      <c r="S196" s="182"/>
      <c r="T196" s="184">
        <f>SUM(T197:T258)</f>
        <v>0</v>
      </c>
      <c r="AR196" s="185" t="s">
        <v>164</v>
      </c>
      <c r="AT196" s="186" t="s">
        <v>74</v>
      </c>
      <c r="AU196" s="186" t="s">
        <v>10</v>
      </c>
      <c r="AY196" s="185" t="s">
        <v>162</v>
      </c>
      <c r="BK196" s="187">
        <f>SUM(BK197:BK258)</f>
        <v>0</v>
      </c>
    </row>
    <row r="197" spans="2:65" s="1" customFormat="1" ht="22.5" customHeight="1">
      <c r="B197" s="39"/>
      <c r="C197" s="191" t="s">
        <v>921</v>
      </c>
      <c r="D197" s="191" t="s">
        <v>165</v>
      </c>
      <c r="E197" s="192" t="s">
        <v>3569</v>
      </c>
      <c r="F197" s="193" t="s">
        <v>3570</v>
      </c>
      <c r="G197" s="194" t="s">
        <v>880</v>
      </c>
      <c r="H197" s="195">
        <v>20</v>
      </c>
      <c r="I197" s="196"/>
      <c r="J197" s="197">
        <f t="shared" ref="J197:J228" si="40">ROUND(I197*H197,0)</f>
        <v>0</v>
      </c>
      <c r="K197" s="193" t="s">
        <v>23</v>
      </c>
      <c r="L197" s="59"/>
      <c r="M197" s="198" t="s">
        <v>23</v>
      </c>
      <c r="N197" s="199" t="s">
        <v>46</v>
      </c>
      <c r="O197" s="40"/>
      <c r="P197" s="200">
        <f t="shared" ref="P197:P228" si="41">O197*H197</f>
        <v>0</v>
      </c>
      <c r="Q197" s="200">
        <v>0</v>
      </c>
      <c r="R197" s="200">
        <f t="shared" ref="R197:R228" si="42">Q197*H197</f>
        <v>0</v>
      </c>
      <c r="S197" s="200">
        <v>0</v>
      </c>
      <c r="T197" s="201">
        <f t="shared" ref="T197:T228" si="43">S197*H197</f>
        <v>0</v>
      </c>
      <c r="AR197" s="22" t="s">
        <v>164</v>
      </c>
      <c r="AT197" s="22" t="s">
        <v>165</v>
      </c>
      <c r="AU197" s="22" t="s">
        <v>84</v>
      </c>
      <c r="AY197" s="22" t="s">
        <v>162</v>
      </c>
      <c r="BE197" s="202">
        <f t="shared" ref="BE197:BE228" si="44">IF(N197="základní",J197,0)</f>
        <v>0</v>
      </c>
      <c r="BF197" s="202">
        <f t="shared" ref="BF197:BF228" si="45">IF(N197="snížená",J197,0)</f>
        <v>0</v>
      </c>
      <c r="BG197" s="202">
        <f t="shared" ref="BG197:BG228" si="46">IF(N197="zákl. přenesená",J197,0)</f>
        <v>0</v>
      </c>
      <c r="BH197" s="202">
        <f t="shared" ref="BH197:BH228" si="47">IF(N197="sníž. přenesená",J197,0)</f>
        <v>0</v>
      </c>
      <c r="BI197" s="202">
        <f t="shared" ref="BI197:BI228" si="48">IF(N197="nulová",J197,0)</f>
        <v>0</v>
      </c>
      <c r="BJ197" s="22" t="s">
        <v>10</v>
      </c>
      <c r="BK197" s="202">
        <f t="shared" ref="BK197:BK228" si="49">ROUND(I197*H197,0)</f>
        <v>0</v>
      </c>
      <c r="BL197" s="22" t="s">
        <v>164</v>
      </c>
      <c r="BM197" s="22" t="s">
        <v>3571</v>
      </c>
    </row>
    <row r="198" spans="2:65" s="1" customFormat="1" ht="22.5" customHeight="1">
      <c r="B198" s="39"/>
      <c r="C198" s="191" t="s">
        <v>925</v>
      </c>
      <c r="D198" s="191" t="s">
        <v>165</v>
      </c>
      <c r="E198" s="192" t="s">
        <v>3572</v>
      </c>
      <c r="F198" s="193" t="s">
        <v>3573</v>
      </c>
      <c r="G198" s="194" t="s">
        <v>880</v>
      </c>
      <c r="H198" s="195">
        <v>20</v>
      </c>
      <c r="I198" s="196"/>
      <c r="J198" s="197">
        <f t="shared" si="40"/>
        <v>0</v>
      </c>
      <c r="K198" s="193" t="s">
        <v>23</v>
      </c>
      <c r="L198" s="59"/>
      <c r="M198" s="198" t="s">
        <v>23</v>
      </c>
      <c r="N198" s="199" t="s">
        <v>46</v>
      </c>
      <c r="O198" s="40"/>
      <c r="P198" s="200">
        <f t="shared" si="41"/>
        <v>0</v>
      </c>
      <c r="Q198" s="200">
        <v>4.8999999999999998E-4</v>
      </c>
      <c r="R198" s="200">
        <f t="shared" si="42"/>
        <v>9.7999999999999997E-3</v>
      </c>
      <c r="S198" s="200">
        <v>0</v>
      </c>
      <c r="T198" s="201">
        <f t="shared" si="43"/>
        <v>0</v>
      </c>
      <c r="AR198" s="22" t="s">
        <v>164</v>
      </c>
      <c r="AT198" s="22" t="s">
        <v>165</v>
      </c>
      <c r="AU198" s="22" t="s">
        <v>84</v>
      </c>
      <c r="AY198" s="22" t="s">
        <v>162</v>
      </c>
      <c r="BE198" s="202">
        <f t="shared" si="44"/>
        <v>0</v>
      </c>
      <c r="BF198" s="202">
        <f t="shared" si="45"/>
        <v>0</v>
      </c>
      <c r="BG198" s="202">
        <f t="shared" si="46"/>
        <v>0</v>
      </c>
      <c r="BH198" s="202">
        <f t="shared" si="47"/>
        <v>0</v>
      </c>
      <c r="BI198" s="202">
        <f t="shared" si="48"/>
        <v>0</v>
      </c>
      <c r="BJ198" s="22" t="s">
        <v>10</v>
      </c>
      <c r="BK198" s="202">
        <f t="shared" si="49"/>
        <v>0</v>
      </c>
      <c r="BL198" s="22" t="s">
        <v>164</v>
      </c>
      <c r="BM198" s="22" t="s">
        <v>3574</v>
      </c>
    </row>
    <row r="199" spans="2:65" s="1" customFormat="1" ht="22.5" customHeight="1">
      <c r="B199" s="39"/>
      <c r="C199" s="191" t="s">
        <v>932</v>
      </c>
      <c r="D199" s="191" t="s">
        <v>165</v>
      </c>
      <c r="E199" s="192" t="s">
        <v>3575</v>
      </c>
      <c r="F199" s="193" t="s">
        <v>3576</v>
      </c>
      <c r="G199" s="194" t="s">
        <v>880</v>
      </c>
      <c r="H199" s="195">
        <v>15</v>
      </c>
      <c r="I199" s="196"/>
      <c r="J199" s="197">
        <f t="shared" si="40"/>
        <v>0</v>
      </c>
      <c r="K199" s="193" t="s">
        <v>23</v>
      </c>
      <c r="L199" s="59"/>
      <c r="M199" s="198" t="s">
        <v>23</v>
      </c>
      <c r="N199" s="199" t="s">
        <v>46</v>
      </c>
      <c r="O199" s="40"/>
      <c r="P199" s="200">
        <f t="shared" si="41"/>
        <v>0</v>
      </c>
      <c r="Q199" s="200">
        <v>0</v>
      </c>
      <c r="R199" s="200">
        <f t="shared" si="42"/>
        <v>0</v>
      </c>
      <c r="S199" s="200">
        <v>0</v>
      </c>
      <c r="T199" s="201">
        <f t="shared" si="43"/>
        <v>0</v>
      </c>
      <c r="AR199" s="22" t="s">
        <v>164</v>
      </c>
      <c r="AT199" s="22" t="s">
        <v>165</v>
      </c>
      <c r="AU199" s="22" t="s">
        <v>84</v>
      </c>
      <c r="AY199" s="22" t="s">
        <v>162</v>
      </c>
      <c r="BE199" s="202">
        <f t="shared" si="44"/>
        <v>0</v>
      </c>
      <c r="BF199" s="202">
        <f t="shared" si="45"/>
        <v>0</v>
      </c>
      <c r="BG199" s="202">
        <f t="shared" si="46"/>
        <v>0</v>
      </c>
      <c r="BH199" s="202">
        <f t="shared" si="47"/>
        <v>0</v>
      </c>
      <c r="BI199" s="202">
        <f t="shared" si="48"/>
        <v>0</v>
      </c>
      <c r="BJ199" s="22" t="s">
        <v>10</v>
      </c>
      <c r="BK199" s="202">
        <f t="shared" si="49"/>
        <v>0</v>
      </c>
      <c r="BL199" s="22" t="s">
        <v>164</v>
      </c>
      <c r="BM199" s="22" t="s">
        <v>3577</v>
      </c>
    </row>
    <row r="200" spans="2:65" s="1" customFormat="1" ht="22.5" customHeight="1">
      <c r="B200" s="39"/>
      <c r="C200" s="191" t="s">
        <v>938</v>
      </c>
      <c r="D200" s="191" t="s">
        <v>165</v>
      </c>
      <c r="E200" s="192" t="s">
        <v>3578</v>
      </c>
      <c r="F200" s="193" t="s">
        <v>3579</v>
      </c>
      <c r="G200" s="194" t="s">
        <v>880</v>
      </c>
      <c r="H200" s="195">
        <v>5</v>
      </c>
      <c r="I200" s="196"/>
      <c r="J200" s="197">
        <f t="shared" si="40"/>
        <v>0</v>
      </c>
      <c r="K200" s="193" t="s">
        <v>23</v>
      </c>
      <c r="L200" s="59"/>
      <c r="M200" s="198" t="s">
        <v>23</v>
      </c>
      <c r="N200" s="199" t="s">
        <v>46</v>
      </c>
      <c r="O200" s="40"/>
      <c r="P200" s="200">
        <f t="shared" si="41"/>
        <v>0</v>
      </c>
      <c r="Q200" s="200">
        <v>0</v>
      </c>
      <c r="R200" s="200">
        <f t="shared" si="42"/>
        <v>0</v>
      </c>
      <c r="S200" s="200">
        <v>0</v>
      </c>
      <c r="T200" s="201">
        <f t="shared" si="43"/>
        <v>0</v>
      </c>
      <c r="AR200" s="22" t="s">
        <v>164</v>
      </c>
      <c r="AT200" s="22" t="s">
        <v>165</v>
      </c>
      <c r="AU200" s="22" t="s">
        <v>84</v>
      </c>
      <c r="AY200" s="22" t="s">
        <v>162</v>
      </c>
      <c r="BE200" s="202">
        <f t="shared" si="44"/>
        <v>0</v>
      </c>
      <c r="BF200" s="202">
        <f t="shared" si="45"/>
        <v>0</v>
      </c>
      <c r="BG200" s="202">
        <f t="shared" si="46"/>
        <v>0</v>
      </c>
      <c r="BH200" s="202">
        <f t="shared" si="47"/>
        <v>0</v>
      </c>
      <c r="BI200" s="202">
        <f t="shared" si="48"/>
        <v>0</v>
      </c>
      <c r="BJ200" s="22" t="s">
        <v>10</v>
      </c>
      <c r="BK200" s="202">
        <f t="shared" si="49"/>
        <v>0</v>
      </c>
      <c r="BL200" s="22" t="s">
        <v>164</v>
      </c>
      <c r="BM200" s="22" t="s">
        <v>3580</v>
      </c>
    </row>
    <row r="201" spans="2:65" s="1" customFormat="1" ht="22.5" customHeight="1">
      <c r="B201" s="39"/>
      <c r="C201" s="191" t="s">
        <v>944</v>
      </c>
      <c r="D201" s="191" t="s">
        <v>165</v>
      </c>
      <c r="E201" s="192" t="s">
        <v>3581</v>
      </c>
      <c r="F201" s="193" t="s">
        <v>3582</v>
      </c>
      <c r="G201" s="194" t="s">
        <v>880</v>
      </c>
      <c r="H201" s="195">
        <v>20</v>
      </c>
      <c r="I201" s="196"/>
      <c r="J201" s="197">
        <f t="shared" si="40"/>
        <v>0</v>
      </c>
      <c r="K201" s="193" t="s">
        <v>23</v>
      </c>
      <c r="L201" s="59"/>
      <c r="M201" s="198" t="s">
        <v>23</v>
      </c>
      <c r="N201" s="199" t="s">
        <v>46</v>
      </c>
      <c r="O201" s="40"/>
      <c r="P201" s="200">
        <f t="shared" si="41"/>
        <v>0</v>
      </c>
      <c r="Q201" s="200">
        <v>0</v>
      </c>
      <c r="R201" s="200">
        <f t="shared" si="42"/>
        <v>0</v>
      </c>
      <c r="S201" s="200">
        <v>0</v>
      </c>
      <c r="T201" s="201">
        <f t="shared" si="43"/>
        <v>0</v>
      </c>
      <c r="AR201" s="22" t="s">
        <v>164</v>
      </c>
      <c r="AT201" s="22" t="s">
        <v>165</v>
      </c>
      <c r="AU201" s="22" t="s">
        <v>84</v>
      </c>
      <c r="AY201" s="22" t="s">
        <v>162</v>
      </c>
      <c r="BE201" s="202">
        <f t="shared" si="44"/>
        <v>0</v>
      </c>
      <c r="BF201" s="202">
        <f t="shared" si="45"/>
        <v>0</v>
      </c>
      <c r="BG201" s="202">
        <f t="shared" si="46"/>
        <v>0</v>
      </c>
      <c r="BH201" s="202">
        <f t="shared" si="47"/>
        <v>0</v>
      </c>
      <c r="BI201" s="202">
        <f t="shared" si="48"/>
        <v>0</v>
      </c>
      <c r="BJ201" s="22" t="s">
        <v>10</v>
      </c>
      <c r="BK201" s="202">
        <f t="shared" si="49"/>
        <v>0</v>
      </c>
      <c r="BL201" s="22" t="s">
        <v>164</v>
      </c>
      <c r="BM201" s="22" t="s">
        <v>3583</v>
      </c>
    </row>
    <row r="202" spans="2:65" s="1" customFormat="1" ht="22.5" customHeight="1">
      <c r="B202" s="39"/>
      <c r="C202" s="191" t="s">
        <v>948</v>
      </c>
      <c r="D202" s="191" t="s">
        <v>165</v>
      </c>
      <c r="E202" s="192" t="s">
        <v>3584</v>
      </c>
      <c r="F202" s="193" t="s">
        <v>3585</v>
      </c>
      <c r="G202" s="194" t="s">
        <v>880</v>
      </c>
      <c r="H202" s="195">
        <v>20</v>
      </c>
      <c r="I202" s="196"/>
      <c r="J202" s="197">
        <f t="shared" si="40"/>
        <v>0</v>
      </c>
      <c r="K202" s="193" t="s">
        <v>23</v>
      </c>
      <c r="L202" s="59"/>
      <c r="M202" s="198" t="s">
        <v>23</v>
      </c>
      <c r="N202" s="199" t="s">
        <v>46</v>
      </c>
      <c r="O202" s="40"/>
      <c r="P202" s="200">
        <f t="shared" si="41"/>
        <v>0</v>
      </c>
      <c r="Q202" s="200">
        <v>1.82E-3</v>
      </c>
      <c r="R202" s="200">
        <f t="shared" si="42"/>
        <v>3.6400000000000002E-2</v>
      </c>
      <c r="S202" s="200">
        <v>0</v>
      </c>
      <c r="T202" s="201">
        <f t="shared" si="43"/>
        <v>0</v>
      </c>
      <c r="AR202" s="22" t="s">
        <v>164</v>
      </c>
      <c r="AT202" s="22" t="s">
        <v>165</v>
      </c>
      <c r="AU202" s="22" t="s">
        <v>84</v>
      </c>
      <c r="AY202" s="22" t="s">
        <v>162</v>
      </c>
      <c r="BE202" s="202">
        <f t="shared" si="44"/>
        <v>0</v>
      </c>
      <c r="BF202" s="202">
        <f t="shared" si="45"/>
        <v>0</v>
      </c>
      <c r="BG202" s="202">
        <f t="shared" si="46"/>
        <v>0</v>
      </c>
      <c r="BH202" s="202">
        <f t="shared" si="47"/>
        <v>0</v>
      </c>
      <c r="BI202" s="202">
        <f t="shared" si="48"/>
        <v>0</v>
      </c>
      <c r="BJ202" s="22" t="s">
        <v>10</v>
      </c>
      <c r="BK202" s="202">
        <f t="shared" si="49"/>
        <v>0</v>
      </c>
      <c r="BL202" s="22" t="s">
        <v>164</v>
      </c>
      <c r="BM202" s="22" t="s">
        <v>3586</v>
      </c>
    </row>
    <row r="203" spans="2:65" s="1" customFormat="1" ht="22.5" customHeight="1">
      <c r="B203" s="39"/>
      <c r="C203" s="191" t="s">
        <v>956</v>
      </c>
      <c r="D203" s="191" t="s">
        <v>165</v>
      </c>
      <c r="E203" s="192" t="s">
        <v>3587</v>
      </c>
      <c r="F203" s="193" t="s">
        <v>3588</v>
      </c>
      <c r="G203" s="194" t="s">
        <v>880</v>
      </c>
      <c r="H203" s="195">
        <v>6</v>
      </c>
      <c r="I203" s="196"/>
      <c r="J203" s="197">
        <f t="shared" si="40"/>
        <v>0</v>
      </c>
      <c r="K203" s="193" t="s">
        <v>23</v>
      </c>
      <c r="L203" s="59"/>
      <c r="M203" s="198" t="s">
        <v>23</v>
      </c>
      <c r="N203" s="199" t="s">
        <v>46</v>
      </c>
      <c r="O203" s="40"/>
      <c r="P203" s="200">
        <f t="shared" si="41"/>
        <v>0</v>
      </c>
      <c r="Q203" s="200">
        <v>0</v>
      </c>
      <c r="R203" s="200">
        <f t="shared" si="42"/>
        <v>0</v>
      </c>
      <c r="S203" s="200">
        <v>0</v>
      </c>
      <c r="T203" s="201">
        <f t="shared" si="43"/>
        <v>0</v>
      </c>
      <c r="AR203" s="22" t="s">
        <v>164</v>
      </c>
      <c r="AT203" s="22" t="s">
        <v>165</v>
      </c>
      <c r="AU203" s="22" t="s">
        <v>84</v>
      </c>
      <c r="AY203" s="22" t="s">
        <v>162</v>
      </c>
      <c r="BE203" s="202">
        <f t="shared" si="44"/>
        <v>0</v>
      </c>
      <c r="BF203" s="202">
        <f t="shared" si="45"/>
        <v>0</v>
      </c>
      <c r="BG203" s="202">
        <f t="shared" si="46"/>
        <v>0</v>
      </c>
      <c r="BH203" s="202">
        <f t="shared" si="47"/>
        <v>0</v>
      </c>
      <c r="BI203" s="202">
        <f t="shared" si="48"/>
        <v>0</v>
      </c>
      <c r="BJ203" s="22" t="s">
        <v>10</v>
      </c>
      <c r="BK203" s="202">
        <f t="shared" si="49"/>
        <v>0</v>
      </c>
      <c r="BL203" s="22" t="s">
        <v>164</v>
      </c>
      <c r="BM203" s="22" t="s">
        <v>3589</v>
      </c>
    </row>
    <row r="204" spans="2:65" s="1" customFormat="1" ht="22.5" customHeight="1">
      <c r="B204" s="39"/>
      <c r="C204" s="191" t="s">
        <v>962</v>
      </c>
      <c r="D204" s="191" t="s">
        <v>165</v>
      </c>
      <c r="E204" s="192" t="s">
        <v>3590</v>
      </c>
      <c r="F204" s="193" t="s">
        <v>3591</v>
      </c>
      <c r="G204" s="194" t="s">
        <v>880</v>
      </c>
      <c r="H204" s="195">
        <v>6</v>
      </c>
      <c r="I204" s="196"/>
      <c r="J204" s="197">
        <f t="shared" si="40"/>
        <v>0</v>
      </c>
      <c r="K204" s="193" t="s">
        <v>23</v>
      </c>
      <c r="L204" s="59"/>
      <c r="M204" s="198" t="s">
        <v>23</v>
      </c>
      <c r="N204" s="199" t="s">
        <v>46</v>
      </c>
      <c r="O204" s="40"/>
      <c r="P204" s="200">
        <f t="shared" si="41"/>
        <v>0</v>
      </c>
      <c r="Q204" s="200">
        <v>0</v>
      </c>
      <c r="R204" s="200">
        <f t="shared" si="42"/>
        <v>0</v>
      </c>
      <c r="S204" s="200">
        <v>0</v>
      </c>
      <c r="T204" s="201">
        <f t="shared" si="43"/>
        <v>0</v>
      </c>
      <c r="AR204" s="22" t="s">
        <v>164</v>
      </c>
      <c r="AT204" s="22" t="s">
        <v>165</v>
      </c>
      <c r="AU204" s="22" t="s">
        <v>84</v>
      </c>
      <c r="AY204" s="22" t="s">
        <v>162</v>
      </c>
      <c r="BE204" s="202">
        <f t="shared" si="44"/>
        <v>0</v>
      </c>
      <c r="BF204" s="202">
        <f t="shared" si="45"/>
        <v>0</v>
      </c>
      <c r="BG204" s="202">
        <f t="shared" si="46"/>
        <v>0</v>
      </c>
      <c r="BH204" s="202">
        <f t="shared" si="47"/>
        <v>0</v>
      </c>
      <c r="BI204" s="202">
        <f t="shared" si="48"/>
        <v>0</v>
      </c>
      <c r="BJ204" s="22" t="s">
        <v>10</v>
      </c>
      <c r="BK204" s="202">
        <f t="shared" si="49"/>
        <v>0</v>
      </c>
      <c r="BL204" s="22" t="s">
        <v>164</v>
      </c>
      <c r="BM204" s="22" t="s">
        <v>3592</v>
      </c>
    </row>
    <row r="205" spans="2:65" s="1" customFormat="1" ht="22.5" customHeight="1">
      <c r="B205" s="39"/>
      <c r="C205" s="191" t="s">
        <v>968</v>
      </c>
      <c r="D205" s="191" t="s">
        <v>165</v>
      </c>
      <c r="E205" s="192" t="s">
        <v>3593</v>
      </c>
      <c r="F205" s="193" t="s">
        <v>3594</v>
      </c>
      <c r="G205" s="194" t="s">
        <v>880</v>
      </c>
      <c r="H205" s="195">
        <v>6</v>
      </c>
      <c r="I205" s="196"/>
      <c r="J205" s="197">
        <f t="shared" si="40"/>
        <v>0</v>
      </c>
      <c r="K205" s="193" t="s">
        <v>23</v>
      </c>
      <c r="L205" s="59"/>
      <c r="M205" s="198" t="s">
        <v>23</v>
      </c>
      <c r="N205" s="199" t="s">
        <v>46</v>
      </c>
      <c r="O205" s="40"/>
      <c r="P205" s="200">
        <f t="shared" si="41"/>
        <v>0</v>
      </c>
      <c r="Q205" s="200">
        <v>0</v>
      </c>
      <c r="R205" s="200">
        <f t="shared" si="42"/>
        <v>0</v>
      </c>
      <c r="S205" s="200">
        <v>0</v>
      </c>
      <c r="T205" s="201">
        <f t="shared" si="43"/>
        <v>0</v>
      </c>
      <c r="AR205" s="22" t="s">
        <v>164</v>
      </c>
      <c r="AT205" s="22" t="s">
        <v>165</v>
      </c>
      <c r="AU205" s="22" t="s">
        <v>84</v>
      </c>
      <c r="AY205" s="22" t="s">
        <v>162</v>
      </c>
      <c r="BE205" s="202">
        <f t="shared" si="44"/>
        <v>0</v>
      </c>
      <c r="BF205" s="202">
        <f t="shared" si="45"/>
        <v>0</v>
      </c>
      <c r="BG205" s="202">
        <f t="shared" si="46"/>
        <v>0</v>
      </c>
      <c r="BH205" s="202">
        <f t="shared" si="47"/>
        <v>0</v>
      </c>
      <c r="BI205" s="202">
        <f t="shared" si="48"/>
        <v>0</v>
      </c>
      <c r="BJ205" s="22" t="s">
        <v>10</v>
      </c>
      <c r="BK205" s="202">
        <f t="shared" si="49"/>
        <v>0</v>
      </c>
      <c r="BL205" s="22" t="s">
        <v>164</v>
      </c>
      <c r="BM205" s="22" t="s">
        <v>3595</v>
      </c>
    </row>
    <row r="206" spans="2:65" s="1" customFormat="1" ht="22.5" customHeight="1">
      <c r="B206" s="39"/>
      <c r="C206" s="191" t="s">
        <v>988</v>
      </c>
      <c r="D206" s="191" t="s">
        <v>165</v>
      </c>
      <c r="E206" s="192" t="s">
        <v>3596</v>
      </c>
      <c r="F206" s="193" t="s">
        <v>3597</v>
      </c>
      <c r="G206" s="194" t="s">
        <v>880</v>
      </c>
      <c r="H206" s="195">
        <v>6</v>
      </c>
      <c r="I206" s="196"/>
      <c r="J206" s="197">
        <f t="shared" si="40"/>
        <v>0</v>
      </c>
      <c r="K206" s="193" t="s">
        <v>23</v>
      </c>
      <c r="L206" s="59"/>
      <c r="M206" s="198" t="s">
        <v>23</v>
      </c>
      <c r="N206" s="199" t="s">
        <v>46</v>
      </c>
      <c r="O206" s="40"/>
      <c r="P206" s="200">
        <f t="shared" si="41"/>
        <v>0</v>
      </c>
      <c r="Q206" s="200">
        <v>0</v>
      </c>
      <c r="R206" s="200">
        <f t="shared" si="42"/>
        <v>0</v>
      </c>
      <c r="S206" s="200">
        <v>0</v>
      </c>
      <c r="T206" s="201">
        <f t="shared" si="43"/>
        <v>0</v>
      </c>
      <c r="AR206" s="22" t="s">
        <v>164</v>
      </c>
      <c r="AT206" s="22" t="s">
        <v>165</v>
      </c>
      <c r="AU206" s="22" t="s">
        <v>84</v>
      </c>
      <c r="AY206" s="22" t="s">
        <v>162</v>
      </c>
      <c r="BE206" s="202">
        <f t="shared" si="44"/>
        <v>0</v>
      </c>
      <c r="BF206" s="202">
        <f t="shared" si="45"/>
        <v>0</v>
      </c>
      <c r="BG206" s="202">
        <f t="shared" si="46"/>
        <v>0</v>
      </c>
      <c r="BH206" s="202">
        <f t="shared" si="47"/>
        <v>0</v>
      </c>
      <c r="BI206" s="202">
        <f t="shared" si="48"/>
        <v>0</v>
      </c>
      <c r="BJ206" s="22" t="s">
        <v>10</v>
      </c>
      <c r="BK206" s="202">
        <f t="shared" si="49"/>
        <v>0</v>
      </c>
      <c r="BL206" s="22" t="s">
        <v>164</v>
      </c>
      <c r="BM206" s="22" t="s">
        <v>3598</v>
      </c>
    </row>
    <row r="207" spans="2:65" s="1" customFormat="1" ht="22.5" customHeight="1">
      <c r="B207" s="39"/>
      <c r="C207" s="191" t="s">
        <v>1028</v>
      </c>
      <c r="D207" s="191" t="s">
        <v>165</v>
      </c>
      <c r="E207" s="192" t="s">
        <v>3599</v>
      </c>
      <c r="F207" s="193" t="s">
        <v>3600</v>
      </c>
      <c r="G207" s="194" t="s">
        <v>880</v>
      </c>
      <c r="H207" s="195">
        <v>6</v>
      </c>
      <c r="I207" s="196"/>
      <c r="J207" s="197">
        <f t="shared" si="40"/>
        <v>0</v>
      </c>
      <c r="K207" s="193" t="s">
        <v>23</v>
      </c>
      <c r="L207" s="59"/>
      <c r="M207" s="198" t="s">
        <v>23</v>
      </c>
      <c r="N207" s="199" t="s">
        <v>46</v>
      </c>
      <c r="O207" s="40"/>
      <c r="P207" s="200">
        <f t="shared" si="41"/>
        <v>0</v>
      </c>
      <c r="Q207" s="200">
        <v>8.2500000000000004E-3</v>
      </c>
      <c r="R207" s="200">
        <f t="shared" si="42"/>
        <v>4.9500000000000002E-2</v>
      </c>
      <c r="S207" s="200">
        <v>0</v>
      </c>
      <c r="T207" s="201">
        <f t="shared" si="43"/>
        <v>0</v>
      </c>
      <c r="AR207" s="22" t="s">
        <v>164</v>
      </c>
      <c r="AT207" s="22" t="s">
        <v>165</v>
      </c>
      <c r="AU207" s="22" t="s">
        <v>84</v>
      </c>
      <c r="AY207" s="22" t="s">
        <v>162</v>
      </c>
      <c r="BE207" s="202">
        <f t="shared" si="44"/>
        <v>0</v>
      </c>
      <c r="BF207" s="202">
        <f t="shared" si="45"/>
        <v>0</v>
      </c>
      <c r="BG207" s="202">
        <f t="shared" si="46"/>
        <v>0</v>
      </c>
      <c r="BH207" s="202">
        <f t="shared" si="47"/>
        <v>0</v>
      </c>
      <c r="BI207" s="202">
        <f t="shared" si="48"/>
        <v>0</v>
      </c>
      <c r="BJ207" s="22" t="s">
        <v>10</v>
      </c>
      <c r="BK207" s="202">
        <f t="shared" si="49"/>
        <v>0</v>
      </c>
      <c r="BL207" s="22" t="s">
        <v>164</v>
      </c>
      <c r="BM207" s="22" t="s">
        <v>3601</v>
      </c>
    </row>
    <row r="208" spans="2:65" s="1" customFormat="1" ht="22.5" customHeight="1">
      <c r="B208" s="39"/>
      <c r="C208" s="191" t="s">
        <v>1034</v>
      </c>
      <c r="D208" s="191" t="s">
        <v>165</v>
      </c>
      <c r="E208" s="192" t="s">
        <v>3602</v>
      </c>
      <c r="F208" s="193" t="s">
        <v>3603</v>
      </c>
      <c r="G208" s="194" t="s">
        <v>880</v>
      </c>
      <c r="H208" s="195">
        <v>15</v>
      </c>
      <c r="I208" s="196"/>
      <c r="J208" s="197">
        <f t="shared" si="40"/>
        <v>0</v>
      </c>
      <c r="K208" s="193" t="s">
        <v>23</v>
      </c>
      <c r="L208" s="59"/>
      <c r="M208" s="198" t="s">
        <v>23</v>
      </c>
      <c r="N208" s="199" t="s">
        <v>46</v>
      </c>
      <c r="O208" s="40"/>
      <c r="P208" s="200">
        <f t="shared" si="41"/>
        <v>0</v>
      </c>
      <c r="Q208" s="200">
        <v>0</v>
      </c>
      <c r="R208" s="200">
        <f t="shared" si="42"/>
        <v>0</v>
      </c>
      <c r="S208" s="200">
        <v>0</v>
      </c>
      <c r="T208" s="201">
        <f t="shared" si="43"/>
        <v>0</v>
      </c>
      <c r="AR208" s="22" t="s">
        <v>164</v>
      </c>
      <c r="AT208" s="22" t="s">
        <v>165</v>
      </c>
      <c r="AU208" s="22" t="s">
        <v>84</v>
      </c>
      <c r="AY208" s="22" t="s">
        <v>162</v>
      </c>
      <c r="BE208" s="202">
        <f t="shared" si="44"/>
        <v>0</v>
      </c>
      <c r="BF208" s="202">
        <f t="shared" si="45"/>
        <v>0</v>
      </c>
      <c r="BG208" s="202">
        <f t="shared" si="46"/>
        <v>0</v>
      </c>
      <c r="BH208" s="202">
        <f t="shared" si="47"/>
        <v>0</v>
      </c>
      <c r="BI208" s="202">
        <f t="shared" si="48"/>
        <v>0</v>
      </c>
      <c r="BJ208" s="22" t="s">
        <v>10</v>
      </c>
      <c r="BK208" s="202">
        <f t="shared" si="49"/>
        <v>0</v>
      </c>
      <c r="BL208" s="22" t="s">
        <v>164</v>
      </c>
      <c r="BM208" s="22" t="s">
        <v>3604</v>
      </c>
    </row>
    <row r="209" spans="2:65" s="1" customFormat="1" ht="22.5" customHeight="1">
      <c r="B209" s="39"/>
      <c r="C209" s="191" t="s">
        <v>1040</v>
      </c>
      <c r="D209" s="191" t="s">
        <v>165</v>
      </c>
      <c r="E209" s="192" t="s">
        <v>3605</v>
      </c>
      <c r="F209" s="193" t="s">
        <v>3606</v>
      </c>
      <c r="G209" s="194" t="s">
        <v>880</v>
      </c>
      <c r="H209" s="195">
        <v>15</v>
      </c>
      <c r="I209" s="196"/>
      <c r="J209" s="197">
        <f t="shared" si="40"/>
        <v>0</v>
      </c>
      <c r="K209" s="193" t="s">
        <v>23</v>
      </c>
      <c r="L209" s="59"/>
      <c r="M209" s="198" t="s">
        <v>23</v>
      </c>
      <c r="N209" s="199" t="s">
        <v>46</v>
      </c>
      <c r="O209" s="40"/>
      <c r="P209" s="200">
        <f t="shared" si="41"/>
        <v>0</v>
      </c>
      <c r="Q209" s="200">
        <v>0</v>
      </c>
      <c r="R209" s="200">
        <f t="shared" si="42"/>
        <v>0</v>
      </c>
      <c r="S209" s="200">
        <v>0</v>
      </c>
      <c r="T209" s="201">
        <f t="shared" si="43"/>
        <v>0</v>
      </c>
      <c r="AR209" s="22" t="s">
        <v>164</v>
      </c>
      <c r="AT209" s="22" t="s">
        <v>165</v>
      </c>
      <c r="AU209" s="22" t="s">
        <v>84</v>
      </c>
      <c r="AY209" s="22" t="s">
        <v>162</v>
      </c>
      <c r="BE209" s="202">
        <f t="shared" si="44"/>
        <v>0</v>
      </c>
      <c r="BF209" s="202">
        <f t="shared" si="45"/>
        <v>0</v>
      </c>
      <c r="BG209" s="202">
        <f t="shared" si="46"/>
        <v>0</v>
      </c>
      <c r="BH209" s="202">
        <f t="shared" si="47"/>
        <v>0</v>
      </c>
      <c r="BI209" s="202">
        <f t="shared" si="48"/>
        <v>0</v>
      </c>
      <c r="BJ209" s="22" t="s">
        <v>10</v>
      </c>
      <c r="BK209" s="202">
        <f t="shared" si="49"/>
        <v>0</v>
      </c>
      <c r="BL209" s="22" t="s">
        <v>164</v>
      </c>
      <c r="BM209" s="22" t="s">
        <v>3607</v>
      </c>
    </row>
    <row r="210" spans="2:65" s="1" customFormat="1" ht="22.5" customHeight="1">
      <c r="B210" s="39"/>
      <c r="C210" s="191" t="s">
        <v>1048</v>
      </c>
      <c r="D210" s="191" t="s">
        <v>165</v>
      </c>
      <c r="E210" s="192" t="s">
        <v>3608</v>
      </c>
      <c r="F210" s="193" t="s">
        <v>3609</v>
      </c>
      <c r="G210" s="194" t="s">
        <v>880</v>
      </c>
      <c r="H210" s="195">
        <v>4</v>
      </c>
      <c r="I210" s="196"/>
      <c r="J210" s="197">
        <f t="shared" si="40"/>
        <v>0</v>
      </c>
      <c r="K210" s="193" t="s">
        <v>23</v>
      </c>
      <c r="L210" s="59"/>
      <c r="M210" s="198" t="s">
        <v>23</v>
      </c>
      <c r="N210" s="199" t="s">
        <v>46</v>
      </c>
      <c r="O210" s="40"/>
      <c r="P210" s="200">
        <f t="shared" si="41"/>
        <v>0</v>
      </c>
      <c r="Q210" s="200">
        <v>0</v>
      </c>
      <c r="R210" s="200">
        <f t="shared" si="42"/>
        <v>0</v>
      </c>
      <c r="S210" s="200">
        <v>0</v>
      </c>
      <c r="T210" s="201">
        <f t="shared" si="43"/>
        <v>0</v>
      </c>
      <c r="AR210" s="22" t="s">
        <v>164</v>
      </c>
      <c r="AT210" s="22" t="s">
        <v>165</v>
      </c>
      <c r="AU210" s="22" t="s">
        <v>84</v>
      </c>
      <c r="AY210" s="22" t="s">
        <v>162</v>
      </c>
      <c r="BE210" s="202">
        <f t="shared" si="44"/>
        <v>0</v>
      </c>
      <c r="BF210" s="202">
        <f t="shared" si="45"/>
        <v>0</v>
      </c>
      <c r="BG210" s="202">
        <f t="shared" si="46"/>
        <v>0</v>
      </c>
      <c r="BH210" s="202">
        <f t="shared" si="47"/>
        <v>0</v>
      </c>
      <c r="BI210" s="202">
        <f t="shared" si="48"/>
        <v>0</v>
      </c>
      <c r="BJ210" s="22" t="s">
        <v>10</v>
      </c>
      <c r="BK210" s="202">
        <f t="shared" si="49"/>
        <v>0</v>
      </c>
      <c r="BL210" s="22" t="s">
        <v>164</v>
      </c>
      <c r="BM210" s="22" t="s">
        <v>3610</v>
      </c>
    </row>
    <row r="211" spans="2:65" s="1" customFormat="1" ht="22.5" customHeight="1">
      <c r="B211" s="39"/>
      <c r="C211" s="191" t="s">
        <v>1054</v>
      </c>
      <c r="D211" s="191" t="s">
        <v>165</v>
      </c>
      <c r="E211" s="192" t="s">
        <v>3611</v>
      </c>
      <c r="F211" s="193" t="s">
        <v>3612</v>
      </c>
      <c r="G211" s="194" t="s">
        <v>880</v>
      </c>
      <c r="H211" s="195">
        <v>5</v>
      </c>
      <c r="I211" s="196"/>
      <c r="J211" s="197">
        <f t="shared" si="40"/>
        <v>0</v>
      </c>
      <c r="K211" s="193" t="s">
        <v>23</v>
      </c>
      <c r="L211" s="59"/>
      <c r="M211" s="198" t="s">
        <v>23</v>
      </c>
      <c r="N211" s="199" t="s">
        <v>46</v>
      </c>
      <c r="O211" s="40"/>
      <c r="P211" s="200">
        <f t="shared" si="41"/>
        <v>0</v>
      </c>
      <c r="Q211" s="200">
        <v>0</v>
      </c>
      <c r="R211" s="200">
        <f t="shared" si="42"/>
        <v>0</v>
      </c>
      <c r="S211" s="200">
        <v>0</v>
      </c>
      <c r="T211" s="201">
        <f t="shared" si="43"/>
        <v>0</v>
      </c>
      <c r="AR211" s="22" t="s">
        <v>164</v>
      </c>
      <c r="AT211" s="22" t="s">
        <v>165</v>
      </c>
      <c r="AU211" s="22" t="s">
        <v>84</v>
      </c>
      <c r="AY211" s="22" t="s">
        <v>162</v>
      </c>
      <c r="BE211" s="202">
        <f t="shared" si="44"/>
        <v>0</v>
      </c>
      <c r="BF211" s="202">
        <f t="shared" si="45"/>
        <v>0</v>
      </c>
      <c r="BG211" s="202">
        <f t="shared" si="46"/>
        <v>0</v>
      </c>
      <c r="BH211" s="202">
        <f t="shared" si="47"/>
        <v>0</v>
      </c>
      <c r="BI211" s="202">
        <f t="shared" si="48"/>
        <v>0</v>
      </c>
      <c r="BJ211" s="22" t="s">
        <v>10</v>
      </c>
      <c r="BK211" s="202">
        <f t="shared" si="49"/>
        <v>0</v>
      </c>
      <c r="BL211" s="22" t="s">
        <v>164</v>
      </c>
      <c r="BM211" s="22" t="s">
        <v>3613</v>
      </c>
    </row>
    <row r="212" spans="2:65" s="1" customFormat="1" ht="22.5" customHeight="1">
      <c r="B212" s="39"/>
      <c r="C212" s="191" t="s">
        <v>1060</v>
      </c>
      <c r="D212" s="191" t="s">
        <v>165</v>
      </c>
      <c r="E212" s="192" t="s">
        <v>3614</v>
      </c>
      <c r="F212" s="193" t="s">
        <v>3615</v>
      </c>
      <c r="G212" s="194" t="s">
        <v>880</v>
      </c>
      <c r="H212" s="195">
        <v>9</v>
      </c>
      <c r="I212" s="196"/>
      <c r="J212" s="197">
        <f t="shared" si="40"/>
        <v>0</v>
      </c>
      <c r="K212" s="193" t="s">
        <v>23</v>
      </c>
      <c r="L212" s="59"/>
      <c r="M212" s="198" t="s">
        <v>23</v>
      </c>
      <c r="N212" s="199" t="s">
        <v>46</v>
      </c>
      <c r="O212" s="40"/>
      <c r="P212" s="200">
        <f t="shared" si="41"/>
        <v>0</v>
      </c>
      <c r="Q212" s="200">
        <v>0</v>
      </c>
      <c r="R212" s="200">
        <f t="shared" si="42"/>
        <v>0</v>
      </c>
      <c r="S212" s="200">
        <v>0</v>
      </c>
      <c r="T212" s="201">
        <f t="shared" si="43"/>
        <v>0</v>
      </c>
      <c r="AR212" s="22" t="s">
        <v>164</v>
      </c>
      <c r="AT212" s="22" t="s">
        <v>165</v>
      </c>
      <c r="AU212" s="22" t="s">
        <v>84</v>
      </c>
      <c r="AY212" s="22" t="s">
        <v>162</v>
      </c>
      <c r="BE212" s="202">
        <f t="shared" si="44"/>
        <v>0</v>
      </c>
      <c r="BF212" s="202">
        <f t="shared" si="45"/>
        <v>0</v>
      </c>
      <c r="BG212" s="202">
        <f t="shared" si="46"/>
        <v>0</v>
      </c>
      <c r="BH212" s="202">
        <f t="shared" si="47"/>
        <v>0</v>
      </c>
      <c r="BI212" s="202">
        <f t="shared" si="48"/>
        <v>0</v>
      </c>
      <c r="BJ212" s="22" t="s">
        <v>10</v>
      </c>
      <c r="BK212" s="202">
        <f t="shared" si="49"/>
        <v>0</v>
      </c>
      <c r="BL212" s="22" t="s">
        <v>164</v>
      </c>
      <c r="BM212" s="22" t="s">
        <v>3616</v>
      </c>
    </row>
    <row r="213" spans="2:65" s="1" customFormat="1" ht="22.5" customHeight="1">
      <c r="B213" s="39"/>
      <c r="C213" s="191" t="s">
        <v>1066</v>
      </c>
      <c r="D213" s="191" t="s">
        <v>165</v>
      </c>
      <c r="E213" s="192" t="s">
        <v>3617</v>
      </c>
      <c r="F213" s="193" t="s">
        <v>3618</v>
      </c>
      <c r="G213" s="194" t="s">
        <v>3619</v>
      </c>
      <c r="H213" s="195">
        <v>24</v>
      </c>
      <c r="I213" s="196"/>
      <c r="J213" s="197">
        <f t="shared" si="40"/>
        <v>0</v>
      </c>
      <c r="K213" s="193" t="s">
        <v>23</v>
      </c>
      <c r="L213" s="59"/>
      <c r="M213" s="198" t="s">
        <v>23</v>
      </c>
      <c r="N213" s="199" t="s">
        <v>46</v>
      </c>
      <c r="O213" s="40"/>
      <c r="P213" s="200">
        <f t="shared" si="41"/>
        <v>0</v>
      </c>
      <c r="Q213" s="200">
        <v>1.8600000000000001E-3</v>
      </c>
      <c r="R213" s="200">
        <f t="shared" si="42"/>
        <v>4.4639999999999999E-2</v>
      </c>
      <c r="S213" s="200">
        <v>0</v>
      </c>
      <c r="T213" s="201">
        <f t="shared" si="43"/>
        <v>0</v>
      </c>
      <c r="AR213" s="22" t="s">
        <v>164</v>
      </c>
      <c r="AT213" s="22" t="s">
        <v>165</v>
      </c>
      <c r="AU213" s="22" t="s">
        <v>84</v>
      </c>
      <c r="AY213" s="22" t="s">
        <v>162</v>
      </c>
      <c r="BE213" s="202">
        <f t="shared" si="44"/>
        <v>0</v>
      </c>
      <c r="BF213" s="202">
        <f t="shared" si="45"/>
        <v>0</v>
      </c>
      <c r="BG213" s="202">
        <f t="shared" si="46"/>
        <v>0</v>
      </c>
      <c r="BH213" s="202">
        <f t="shared" si="47"/>
        <v>0</v>
      </c>
      <c r="BI213" s="202">
        <f t="shared" si="48"/>
        <v>0</v>
      </c>
      <c r="BJ213" s="22" t="s">
        <v>10</v>
      </c>
      <c r="BK213" s="202">
        <f t="shared" si="49"/>
        <v>0</v>
      </c>
      <c r="BL213" s="22" t="s">
        <v>164</v>
      </c>
      <c r="BM213" s="22" t="s">
        <v>3620</v>
      </c>
    </row>
    <row r="214" spans="2:65" s="1" customFormat="1" ht="22.5" customHeight="1">
      <c r="B214" s="39"/>
      <c r="C214" s="191" t="s">
        <v>1073</v>
      </c>
      <c r="D214" s="191" t="s">
        <v>165</v>
      </c>
      <c r="E214" s="192" t="s">
        <v>3621</v>
      </c>
      <c r="F214" s="193" t="s">
        <v>3622</v>
      </c>
      <c r="G214" s="194" t="s">
        <v>880</v>
      </c>
      <c r="H214" s="195">
        <v>2</v>
      </c>
      <c r="I214" s="196"/>
      <c r="J214" s="197">
        <f t="shared" si="40"/>
        <v>0</v>
      </c>
      <c r="K214" s="193" t="s">
        <v>23</v>
      </c>
      <c r="L214" s="59"/>
      <c r="M214" s="198" t="s">
        <v>23</v>
      </c>
      <c r="N214" s="199" t="s">
        <v>46</v>
      </c>
      <c r="O214" s="40"/>
      <c r="P214" s="200">
        <f t="shared" si="41"/>
        <v>0</v>
      </c>
      <c r="Q214" s="200">
        <v>0</v>
      </c>
      <c r="R214" s="200">
        <f t="shared" si="42"/>
        <v>0</v>
      </c>
      <c r="S214" s="200">
        <v>0</v>
      </c>
      <c r="T214" s="201">
        <f t="shared" si="43"/>
        <v>0</v>
      </c>
      <c r="AR214" s="22" t="s">
        <v>164</v>
      </c>
      <c r="AT214" s="22" t="s">
        <v>165</v>
      </c>
      <c r="AU214" s="22" t="s">
        <v>84</v>
      </c>
      <c r="AY214" s="22" t="s">
        <v>162</v>
      </c>
      <c r="BE214" s="202">
        <f t="shared" si="44"/>
        <v>0</v>
      </c>
      <c r="BF214" s="202">
        <f t="shared" si="45"/>
        <v>0</v>
      </c>
      <c r="BG214" s="202">
        <f t="shared" si="46"/>
        <v>0</v>
      </c>
      <c r="BH214" s="202">
        <f t="shared" si="47"/>
        <v>0</v>
      </c>
      <c r="BI214" s="202">
        <f t="shared" si="48"/>
        <v>0</v>
      </c>
      <c r="BJ214" s="22" t="s">
        <v>10</v>
      </c>
      <c r="BK214" s="202">
        <f t="shared" si="49"/>
        <v>0</v>
      </c>
      <c r="BL214" s="22" t="s">
        <v>164</v>
      </c>
      <c r="BM214" s="22" t="s">
        <v>3623</v>
      </c>
    </row>
    <row r="215" spans="2:65" s="1" customFormat="1" ht="22.5" customHeight="1">
      <c r="B215" s="39"/>
      <c r="C215" s="191" t="s">
        <v>1081</v>
      </c>
      <c r="D215" s="191" t="s">
        <v>165</v>
      </c>
      <c r="E215" s="192" t="s">
        <v>3624</v>
      </c>
      <c r="F215" s="193" t="s">
        <v>3625</v>
      </c>
      <c r="G215" s="194" t="s">
        <v>880</v>
      </c>
      <c r="H215" s="195">
        <v>2</v>
      </c>
      <c r="I215" s="196"/>
      <c r="J215" s="197">
        <f t="shared" si="40"/>
        <v>0</v>
      </c>
      <c r="K215" s="193" t="s">
        <v>23</v>
      </c>
      <c r="L215" s="59"/>
      <c r="M215" s="198" t="s">
        <v>23</v>
      </c>
      <c r="N215" s="199" t="s">
        <v>46</v>
      </c>
      <c r="O215" s="40"/>
      <c r="P215" s="200">
        <f t="shared" si="41"/>
        <v>0</v>
      </c>
      <c r="Q215" s="200">
        <v>0</v>
      </c>
      <c r="R215" s="200">
        <f t="shared" si="42"/>
        <v>0</v>
      </c>
      <c r="S215" s="200">
        <v>0</v>
      </c>
      <c r="T215" s="201">
        <f t="shared" si="43"/>
        <v>0</v>
      </c>
      <c r="AR215" s="22" t="s">
        <v>164</v>
      </c>
      <c r="AT215" s="22" t="s">
        <v>165</v>
      </c>
      <c r="AU215" s="22" t="s">
        <v>84</v>
      </c>
      <c r="AY215" s="22" t="s">
        <v>162</v>
      </c>
      <c r="BE215" s="202">
        <f t="shared" si="44"/>
        <v>0</v>
      </c>
      <c r="BF215" s="202">
        <f t="shared" si="45"/>
        <v>0</v>
      </c>
      <c r="BG215" s="202">
        <f t="shared" si="46"/>
        <v>0</v>
      </c>
      <c r="BH215" s="202">
        <f t="shared" si="47"/>
        <v>0</v>
      </c>
      <c r="BI215" s="202">
        <f t="shared" si="48"/>
        <v>0</v>
      </c>
      <c r="BJ215" s="22" t="s">
        <v>10</v>
      </c>
      <c r="BK215" s="202">
        <f t="shared" si="49"/>
        <v>0</v>
      </c>
      <c r="BL215" s="22" t="s">
        <v>164</v>
      </c>
      <c r="BM215" s="22" t="s">
        <v>3626</v>
      </c>
    </row>
    <row r="216" spans="2:65" s="1" customFormat="1" ht="22.5" customHeight="1">
      <c r="B216" s="39"/>
      <c r="C216" s="191" t="s">
        <v>1085</v>
      </c>
      <c r="D216" s="191" t="s">
        <v>165</v>
      </c>
      <c r="E216" s="192" t="s">
        <v>3627</v>
      </c>
      <c r="F216" s="193" t="s">
        <v>3628</v>
      </c>
      <c r="G216" s="194" t="s">
        <v>3619</v>
      </c>
      <c r="H216" s="195">
        <v>2</v>
      </c>
      <c r="I216" s="196"/>
      <c r="J216" s="197">
        <f t="shared" si="40"/>
        <v>0</v>
      </c>
      <c r="K216" s="193" t="s">
        <v>23</v>
      </c>
      <c r="L216" s="59"/>
      <c r="M216" s="198" t="s">
        <v>23</v>
      </c>
      <c r="N216" s="199" t="s">
        <v>46</v>
      </c>
      <c r="O216" s="40"/>
      <c r="P216" s="200">
        <f t="shared" si="41"/>
        <v>0</v>
      </c>
      <c r="Q216" s="200">
        <v>8.8000000000000003E-4</v>
      </c>
      <c r="R216" s="200">
        <f t="shared" si="42"/>
        <v>1.7600000000000001E-3</v>
      </c>
      <c r="S216" s="200">
        <v>0</v>
      </c>
      <c r="T216" s="201">
        <f t="shared" si="43"/>
        <v>0</v>
      </c>
      <c r="AR216" s="22" t="s">
        <v>164</v>
      </c>
      <c r="AT216" s="22" t="s">
        <v>165</v>
      </c>
      <c r="AU216" s="22" t="s">
        <v>84</v>
      </c>
      <c r="AY216" s="22" t="s">
        <v>162</v>
      </c>
      <c r="BE216" s="202">
        <f t="shared" si="44"/>
        <v>0</v>
      </c>
      <c r="BF216" s="202">
        <f t="shared" si="45"/>
        <v>0</v>
      </c>
      <c r="BG216" s="202">
        <f t="shared" si="46"/>
        <v>0</v>
      </c>
      <c r="BH216" s="202">
        <f t="shared" si="47"/>
        <v>0</v>
      </c>
      <c r="BI216" s="202">
        <f t="shared" si="48"/>
        <v>0</v>
      </c>
      <c r="BJ216" s="22" t="s">
        <v>10</v>
      </c>
      <c r="BK216" s="202">
        <f t="shared" si="49"/>
        <v>0</v>
      </c>
      <c r="BL216" s="22" t="s">
        <v>164</v>
      </c>
      <c r="BM216" s="22" t="s">
        <v>3629</v>
      </c>
    </row>
    <row r="217" spans="2:65" s="1" customFormat="1" ht="22.5" customHeight="1">
      <c r="B217" s="39"/>
      <c r="C217" s="191" t="s">
        <v>1089</v>
      </c>
      <c r="D217" s="191" t="s">
        <v>165</v>
      </c>
      <c r="E217" s="192" t="s">
        <v>3630</v>
      </c>
      <c r="F217" s="193" t="s">
        <v>3631</v>
      </c>
      <c r="G217" s="194" t="s">
        <v>880</v>
      </c>
      <c r="H217" s="195">
        <v>2</v>
      </c>
      <c r="I217" s="196"/>
      <c r="J217" s="197">
        <f t="shared" si="40"/>
        <v>0</v>
      </c>
      <c r="K217" s="193" t="s">
        <v>23</v>
      </c>
      <c r="L217" s="59"/>
      <c r="M217" s="198" t="s">
        <v>23</v>
      </c>
      <c r="N217" s="199" t="s">
        <v>46</v>
      </c>
      <c r="O217" s="40"/>
      <c r="P217" s="200">
        <f t="shared" si="41"/>
        <v>0</v>
      </c>
      <c r="Q217" s="200">
        <v>0</v>
      </c>
      <c r="R217" s="200">
        <f t="shared" si="42"/>
        <v>0</v>
      </c>
      <c r="S217" s="200">
        <v>0</v>
      </c>
      <c r="T217" s="201">
        <f t="shared" si="43"/>
        <v>0</v>
      </c>
      <c r="AR217" s="22" t="s">
        <v>164</v>
      </c>
      <c r="AT217" s="22" t="s">
        <v>165</v>
      </c>
      <c r="AU217" s="22" t="s">
        <v>84</v>
      </c>
      <c r="AY217" s="22" t="s">
        <v>162</v>
      </c>
      <c r="BE217" s="202">
        <f t="shared" si="44"/>
        <v>0</v>
      </c>
      <c r="BF217" s="202">
        <f t="shared" si="45"/>
        <v>0</v>
      </c>
      <c r="BG217" s="202">
        <f t="shared" si="46"/>
        <v>0</v>
      </c>
      <c r="BH217" s="202">
        <f t="shared" si="47"/>
        <v>0</v>
      </c>
      <c r="BI217" s="202">
        <f t="shared" si="48"/>
        <v>0</v>
      </c>
      <c r="BJ217" s="22" t="s">
        <v>10</v>
      </c>
      <c r="BK217" s="202">
        <f t="shared" si="49"/>
        <v>0</v>
      </c>
      <c r="BL217" s="22" t="s">
        <v>164</v>
      </c>
      <c r="BM217" s="22" t="s">
        <v>3632</v>
      </c>
    </row>
    <row r="218" spans="2:65" s="1" customFormat="1" ht="22.5" customHeight="1">
      <c r="B218" s="39"/>
      <c r="C218" s="191" t="s">
        <v>1095</v>
      </c>
      <c r="D218" s="191" t="s">
        <v>165</v>
      </c>
      <c r="E218" s="192" t="s">
        <v>3633</v>
      </c>
      <c r="F218" s="193" t="s">
        <v>3634</v>
      </c>
      <c r="G218" s="194" t="s">
        <v>880</v>
      </c>
      <c r="H218" s="195">
        <v>1</v>
      </c>
      <c r="I218" s="196"/>
      <c r="J218" s="197">
        <f t="shared" si="40"/>
        <v>0</v>
      </c>
      <c r="K218" s="193" t="s">
        <v>23</v>
      </c>
      <c r="L218" s="59"/>
      <c r="M218" s="198" t="s">
        <v>23</v>
      </c>
      <c r="N218" s="199" t="s">
        <v>46</v>
      </c>
      <c r="O218" s="40"/>
      <c r="P218" s="200">
        <f t="shared" si="41"/>
        <v>0</v>
      </c>
      <c r="Q218" s="200">
        <v>0</v>
      </c>
      <c r="R218" s="200">
        <f t="shared" si="42"/>
        <v>0</v>
      </c>
      <c r="S218" s="200">
        <v>0</v>
      </c>
      <c r="T218" s="201">
        <f t="shared" si="43"/>
        <v>0</v>
      </c>
      <c r="AR218" s="22" t="s">
        <v>164</v>
      </c>
      <c r="AT218" s="22" t="s">
        <v>165</v>
      </c>
      <c r="AU218" s="22" t="s">
        <v>84</v>
      </c>
      <c r="AY218" s="22" t="s">
        <v>162</v>
      </c>
      <c r="BE218" s="202">
        <f t="shared" si="44"/>
        <v>0</v>
      </c>
      <c r="BF218" s="202">
        <f t="shared" si="45"/>
        <v>0</v>
      </c>
      <c r="BG218" s="202">
        <f t="shared" si="46"/>
        <v>0</v>
      </c>
      <c r="BH218" s="202">
        <f t="shared" si="47"/>
        <v>0</v>
      </c>
      <c r="BI218" s="202">
        <f t="shared" si="48"/>
        <v>0</v>
      </c>
      <c r="BJ218" s="22" t="s">
        <v>10</v>
      </c>
      <c r="BK218" s="202">
        <f t="shared" si="49"/>
        <v>0</v>
      </c>
      <c r="BL218" s="22" t="s">
        <v>164</v>
      </c>
      <c r="BM218" s="22" t="s">
        <v>3635</v>
      </c>
    </row>
    <row r="219" spans="2:65" s="1" customFormat="1" ht="22.5" customHeight="1">
      <c r="B219" s="39"/>
      <c r="C219" s="191" t="s">
        <v>1101</v>
      </c>
      <c r="D219" s="191" t="s">
        <v>165</v>
      </c>
      <c r="E219" s="192" t="s">
        <v>3636</v>
      </c>
      <c r="F219" s="193" t="s">
        <v>3637</v>
      </c>
      <c r="G219" s="194" t="s">
        <v>880</v>
      </c>
      <c r="H219" s="195">
        <v>1</v>
      </c>
      <c r="I219" s="196"/>
      <c r="J219" s="197">
        <f t="shared" si="40"/>
        <v>0</v>
      </c>
      <c r="K219" s="193" t="s">
        <v>23</v>
      </c>
      <c r="L219" s="59"/>
      <c r="M219" s="198" t="s">
        <v>23</v>
      </c>
      <c r="N219" s="199" t="s">
        <v>46</v>
      </c>
      <c r="O219" s="40"/>
      <c r="P219" s="200">
        <f t="shared" si="41"/>
        <v>0</v>
      </c>
      <c r="Q219" s="200">
        <v>0</v>
      </c>
      <c r="R219" s="200">
        <f t="shared" si="42"/>
        <v>0</v>
      </c>
      <c r="S219" s="200">
        <v>0</v>
      </c>
      <c r="T219" s="201">
        <f t="shared" si="43"/>
        <v>0</v>
      </c>
      <c r="AR219" s="22" t="s">
        <v>164</v>
      </c>
      <c r="AT219" s="22" t="s">
        <v>165</v>
      </c>
      <c r="AU219" s="22" t="s">
        <v>84</v>
      </c>
      <c r="AY219" s="22" t="s">
        <v>162</v>
      </c>
      <c r="BE219" s="202">
        <f t="shared" si="44"/>
        <v>0</v>
      </c>
      <c r="BF219" s="202">
        <f t="shared" si="45"/>
        <v>0</v>
      </c>
      <c r="BG219" s="202">
        <f t="shared" si="46"/>
        <v>0</v>
      </c>
      <c r="BH219" s="202">
        <f t="shared" si="47"/>
        <v>0</v>
      </c>
      <c r="BI219" s="202">
        <f t="shared" si="48"/>
        <v>0</v>
      </c>
      <c r="BJ219" s="22" t="s">
        <v>10</v>
      </c>
      <c r="BK219" s="202">
        <f t="shared" si="49"/>
        <v>0</v>
      </c>
      <c r="BL219" s="22" t="s">
        <v>164</v>
      </c>
      <c r="BM219" s="22" t="s">
        <v>3638</v>
      </c>
    </row>
    <row r="220" spans="2:65" s="1" customFormat="1" ht="22.5" customHeight="1">
      <c r="B220" s="39"/>
      <c r="C220" s="191" t="s">
        <v>1109</v>
      </c>
      <c r="D220" s="191" t="s">
        <v>165</v>
      </c>
      <c r="E220" s="192" t="s">
        <v>3639</v>
      </c>
      <c r="F220" s="193" t="s">
        <v>3640</v>
      </c>
      <c r="G220" s="194" t="s">
        <v>3619</v>
      </c>
      <c r="H220" s="195">
        <v>4</v>
      </c>
      <c r="I220" s="196"/>
      <c r="J220" s="197">
        <f t="shared" si="40"/>
        <v>0</v>
      </c>
      <c r="K220" s="193" t="s">
        <v>23</v>
      </c>
      <c r="L220" s="59"/>
      <c r="M220" s="198" t="s">
        <v>23</v>
      </c>
      <c r="N220" s="199" t="s">
        <v>46</v>
      </c>
      <c r="O220" s="40"/>
      <c r="P220" s="200">
        <f t="shared" si="41"/>
        <v>0</v>
      </c>
      <c r="Q220" s="200">
        <v>1.7000000000000001E-4</v>
      </c>
      <c r="R220" s="200">
        <f t="shared" si="42"/>
        <v>6.8000000000000005E-4</v>
      </c>
      <c r="S220" s="200">
        <v>0</v>
      </c>
      <c r="T220" s="201">
        <f t="shared" si="43"/>
        <v>0</v>
      </c>
      <c r="AR220" s="22" t="s">
        <v>164</v>
      </c>
      <c r="AT220" s="22" t="s">
        <v>165</v>
      </c>
      <c r="AU220" s="22" t="s">
        <v>84</v>
      </c>
      <c r="AY220" s="22" t="s">
        <v>162</v>
      </c>
      <c r="BE220" s="202">
        <f t="shared" si="44"/>
        <v>0</v>
      </c>
      <c r="BF220" s="202">
        <f t="shared" si="45"/>
        <v>0</v>
      </c>
      <c r="BG220" s="202">
        <f t="shared" si="46"/>
        <v>0</v>
      </c>
      <c r="BH220" s="202">
        <f t="shared" si="47"/>
        <v>0</v>
      </c>
      <c r="BI220" s="202">
        <f t="shared" si="48"/>
        <v>0</v>
      </c>
      <c r="BJ220" s="22" t="s">
        <v>10</v>
      </c>
      <c r="BK220" s="202">
        <f t="shared" si="49"/>
        <v>0</v>
      </c>
      <c r="BL220" s="22" t="s">
        <v>164</v>
      </c>
      <c r="BM220" s="22" t="s">
        <v>3641</v>
      </c>
    </row>
    <row r="221" spans="2:65" s="1" customFormat="1" ht="22.5" customHeight="1">
      <c r="B221" s="39"/>
      <c r="C221" s="191" t="s">
        <v>1123</v>
      </c>
      <c r="D221" s="191" t="s">
        <v>165</v>
      </c>
      <c r="E221" s="192" t="s">
        <v>3642</v>
      </c>
      <c r="F221" s="193" t="s">
        <v>3643</v>
      </c>
      <c r="G221" s="194" t="s">
        <v>880</v>
      </c>
      <c r="H221" s="195">
        <v>1</v>
      </c>
      <c r="I221" s="196"/>
      <c r="J221" s="197">
        <f t="shared" si="40"/>
        <v>0</v>
      </c>
      <c r="K221" s="193" t="s">
        <v>23</v>
      </c>
      <c r="L221" s="59"/>
      <c r="M221" s="198" t="s">
        <v>23</v>
      </c>
      <c r="N221" s="199" t="s">
        <v>46</v>
      </c>
      <c r="O221" s="40"/>
      <c r="P221" s="200">
        <f t="shared" si="41"/>
        <v>0</v>
      </c>
      <c r="Q221" s="200">
        <v>0</v>
      </c>
      <c r="R221" s="200">
        <f t="shared" si="42"/>
        <v>0</v>
      </c>
      <c r="S221" s="200">
        <v>0</v>
      </c>
      <c r="T221" s="201">
        <f t="shared" si="43"/>
        <v>0</v>
      </c>
      <c r="AR221" s="22" t="s">
        <v>164</v>
      </c>
      <c r="AT221" s="22" t="s">
        <v>165</v>
      </c>
      <c r="AU221" s="22" t="s">
        <v>84</v>
      </c>
      <c r="AY221" s="22" t="s">
        <v>162</v>
      </c>
      <c r="BE221" s="202">
        <f t="shared" si="44"/>
        <v>0</v>
      </c>
      <c r="BF221" s="202">
        <f t="shared" si="45"/>
        <v>0</v>
      </c>
      <c r="BG221" s="202">
        <f t="shared" si="46"/>
        <v>0</v>
      </c>
      <c r="BH221" s="202">
        <f t="shared" si="47"/>
        <v>0</v>
      </c>
      <c r="BI221" s="202">
        <f t="shared" si="48"/>
        <v>0</v>
      </c>
      <c r="BJ221" s="22" t="s">
        <v>10</v>
      </c>
      <c r="BK221" s="202">
        <f t="shared" si="49"/>
        <v>0</v>
      </c>
      <c r="BL221" s="22" t="s">
        <v>164</v>
      </c>
      <c r="BM221" s="22" t="s">
        <v>3644</v>
      </c>
    </row>
    <row r="222" spans="2:65" s="1" customFormat="1" ht="22.5" customHeight="1">
      <c r="B222" s="39"/>
      <c r="C222" s="191" t="s">
        <v>1129</v>
      </c>
      <c r="D222" s="191" t="s">
        <v>165</v>
      </c>
      <c r="E222" s="192" t="s">
        <v>3645</v>
      </c>
      <c r="F222" s="193" t="s">
        <v>3646</v>
      </c>
      <c r="G222" s="194" t="s">
        <v>880</v>
      </c>
      <c r="H222" s="195">
        <v>2</v>
      </c>
      <c r="I222" s="196"/>
      <c r="J222" s="197">
        <f t="shared" si="40"/>
        <v>0</v>
      </c>
      <c r="K222" s="193" t="s">
        <v>23</v>
      </c>
      <c r="L222" s="59"/>
      <c r="M222" s="198" t="s">
        <v>23</v>
      </c>
      <c r="N222" s="199" t="s">
        <v>46</v>
      </c>
      <c r="O222" s="40"/>
      <c r="P222" s="200">
        <f t="shared" si="41"/>
        <v>0</v>
      </c>
      <c r="Q222" s="200">
        <v>0</v>
      </c>
      <c r="R222" s="200">
        <f t="shared" si="42"/>
        <v>0</v>
      </c>
      <c r="S222" s="200">
        <v>0</v>
      </c>
      <c r="T222" s="201">
        <f t="shared" si="43"/>
        <v>0</v>
      </c>
      <c r="AR222" s="22" t="s">
        <v>164</v>
      </c>
      <c r="AT222" s="22" t="s">
        <v>165</v>
      </c>
      <c r="AU222" s="22" t="s">
        <v>84</v>
      </c>
      <c r="AY222" s="22" t="s">
        <v>162</v>
      </c>
      <c r="BE222" s="202">
        <f t="shared" si="44"/>
        <v>0</v>
      </c>
      <c r="BF222" s="202">
        <f t="shared" si="45"/>
        <v>0</v>
      </c>
      <c r="BG222" s="202">
        <f t="shared" si="46"/>
        <v>0</v>
      </c>
      <c r="BH222" s="202">
        <f t="shared" si="47"/>
        <v>0</v>
      </c>
      <c r="BI222" s="202">
        <f t="shared" si="48"/>
        <v>0</v>
      </c>
      <c r="BJ222" s="22" t="s">
        <v>10</v>
      </c>
      <c r="BK222" s="202">
        <f t="shared" si="49"/>
        <v>0</v>
      </c>
      <c r="BL222" s="22" t="s">
        <v>164</v>
      </c>
      <c r="BM222" s="22" t="s">
        <v>3647</v>
      </c>
    </row>
    <row r="223" spans="2:65" s="1" customFormat="1" ht="22.5" customHeight="1">
      <c r="B223" s="39"/>
      <c r="C223" s="191" t="s">
        <v>1135</v>
      </c>
      <c r="D223" s="191" t="s">
        <v>165</v>
      </c>
      <c r="E223" s="192" t="s">
        <v>3648</v>
      </c>
      <c r="F223" s="193" t="s">
        <v>3649</v>
      </c>
      <c r="G223" s="194" t="s">
        <v>3619</v>
      </c>
      <c r="H223" s="195">
        <v>3</v>
      </c>
      <c r="I223" s="196"/>
      <c r="J223" s="197">
        <f t="shared" si="40"/>
        <v>0</v>
      </c>
      <c r="K223" s="193" t="s">
        <v>23</v>
      </c>
      <c r="L223" s="59"/>
      <c r="M223" s="198" t="s">
        <v>23</v>
      </c>
      <c r="N223" s="199" t="s">
        <v>46</v>
      </c>
      <c r="O223" s="40"/>
      <c r="P223" s="200">
        <f t="shared" si="41"/>
        <v>0</v>
      </c>
      <c r="Q223" s="200">
        <v>4.4000000000000002E-4</v>
      </c>
      <c r="R223" s="200">
        <f t="shared" si="42"/>
        <v>1.32E-3</v>
      </c>
      <c r="S223" s="200">
        <v>0</v>
      </c>
      <c r="T223" s="201">
        <f t="shared" si="43"/>
        <v>0</v>
      </c>
      <c r="AR223" s="22" t="s">
        <v>164</v>
      </c>
      <c r="AT223" s="22" t="s">
        <v>165</v>
      </c>
      <c r="AU223" s="22" t="s">
        <v>84</v>
      </c>
      <c r="AY223" s="22" t="s">
        <v>162</v>
      </c>
      <c r="BE223" s="202">
        <f t="shared" si="44"/>
        <v>0</v>
      </c>
      <c r="BF223" s="202">
        <f t="shared" si="45"/>
        <v>0</v>
      </c>
      <c r="BG223" s="202">
        <f t="shared" si="46"/>
        <v>0</v>
      </c>
      <c r="BH223" s="202">
        <f t="shared" si="47"/>
        <v>0</v>
      </c>
      <c r="BI223" s="202">
        <f t="shared" si="48"/>
        <v>0</v>
      </c>
      <c r="BJ223" s="22" t="s">
        <v>10</v>
      </c>
      <c r="BK223" s="202">
        <f t="shared" si="49"/>
        <v>0</v>
      </c>
      <c r="BL223" s="22" t="s">
        <v>164</v>
      </c>
      <c r="BM223" s="22" t="s">
        <v>3650</v>
      </c>
    </row>
    <row r="224" spans="2:65" s="1" customFormat="1" ht="22.5" customHeight="1">
      <c r="B224" s="39"/>
      <c r="C224" s="191" t="s">
        <v>1147</v>
      </c>
      <c r="D224" s="191" t="s">
        <v>165</v>
      </c>
      <c r="E224" s="192" t="s">
        <v>3651</v>
      </c>
      <c r="F224" s="193" t="s">
        <v>3652</v>
      </c>
      <c r="G224" s="194" t="s">
        <v>880</v>
      </c>
      <c r="H224" s="195">
        <v>2</v>
      </c>
      <c r="I224" s="196"/>
      <c r="J224" s="197">
        <f t="shared" si="40"/>
        <v>0</v>
      </c>
      <c r="K224" s="193" t="s">
        <v>23</v>
      </c>
      <c r="L224" s="59"/>
      <c r="M224" s="198" t="s">
        <v>23</v>
      </c>
      <c r="N224" s="199" t="s">
        <v>46</v>
      </c>
      <c r="O224" s="40"/>
      <c r="P224" s="200">
        <f t="shared" si="41"/>
        <v>0</v>
      </c>
      <c r="Q224" s="200">
        <v>0</v>
      </c>
      <c r="R224" s="200">
        <f t="shared" si="42"/>
        <v>0</v>
      </c>
      <c r="S224" s="200">
        <v>0</v>
      </c>
      <c r="T224" s="201">
        <f t="shared" si="43"/>
        <v>0</v>
      </c>
      <c r="AR224" s="22" t="s">
        <v>164</v>
      </c>
      <c r="AT224" s="22" t="s">
        <v>165</v>
      </c>
      <c r="AU224" s="22" t="s">
        <v>84</v>
      </c>
      <c r="AY224" s="22" t="s">
        <v>162</v>
      </c>
      <c r="BE224" s="202">
        <f t="shared" si="44"/>
        <v>0</v>
      </c>
      <c r="BF224" s="202">
        <f t="shared" si="45"/>
        <v>0</v>
      </c>
      <c r="BG224" s="202">
        <f t="shared" si="46"/>
        <v>0</v>
      </c>
      <c r="BH224" s="202">
        <f t="shared" si="47"/>
        <v>0</v>
      </c>
      <c r="BI224" s="202">
        <f t="shared" si="48"/>
        <v>0</v>
      </c>
      <c r="BJ224" s="22" t="s">
        <v>10</v>
      </c>
      <c r="BK224" s="202">
        <f t="shared" si="49"/>
        <v>0</v>
      </c>
      <c r="BL224" s="22" t="s">
        <v>164</v>
      </c>
      <c r="BM224" s="22" t="s">
        <v>3653</v>
      </c>
    </row>
    <row r="225" spans="2:65" s="1" customFormat="1" ht="22.5" customHeight="1">
      <c r="B225" s="39"/>
      <c r="C225" s="191" t="s">
        <v>1152</v>
      </c>
      <c r="D225" s="191" t="s">
        <v>165</v>
      </c>
      <c r="E225" s="192" t="s">
        <v>3654</v>
      </c>
      <c r="F225" s="193" t="s">
        <v>3655</v>
      </c>
      <c r="G225" s="194" t="s">
        <v>3619</v>
      </c>
      <c r="H225" s="195">
        <v>2</v>
      </c>
      <c r="I225" s="196"/>
      <c r="J225" s="197">
        <f t="shared" si="40"/>
        <v>0</v>
      </c>
      <c r="K225" s="193" t="s">
        <v>23</v>
      </c>
      <c r="L225" s="59"/>
      <c r="M225" s="198" t="s">
        <v>23</v>
      </c>
      <c r="N225" s="199" t="s">
        <v>46</v>
      </c>
      <c r="O225" s="40"/>
      <c r="P225" s="200">
        <f t="shared" si="41"/>
        <v>0</v>
      </c>
      <c r="Q225" s="200">
        <v>5.9000000000000003E-4</v>
      </c>
      <c r="R225" s="200">
        <f t="shared" si="42"/>
        <v>1.1800000000000001E-3</v>
      </c>
      <c r="S225" s="200">
        <v>0</v>
      </c>
      <c r="T225" s="201">
        <f t="shared" si="43"/>
        <v>0</v>
      </c>
      <c r="AR225" s="22" t="s">
        <v>164</v>
      </c>
      <c r="AT225" s="22" t="s">
        <v>165</v>
      </c>
      <c r="AU225" s="22" t="s">
        <v>84</v>
      </c>
      <c r="AY225" s="22" t="s">
        <v>162</v>
      </c>
      <c r="BE225" s="202">
        <f t="shared" si="44"/>
        <v>0</v>
      </c>
      <c r="BF225" s="202">
        <f t="shared" si="45"/>
        <v>0</v>
      </c>
      <c r="BG225" s="202">
        <f t="shared" si="46"/>
        <v>0</v>
      </c>
      <c r="BH225" s="202">
        <f t="shared" si="47"/>
        <v>0</v>
      </c>
      <c r="BI225" s="202">
        <f t="shared" si="48"/>
        <v>0</v>
      </c>
      <c r="BJ225" s="22" t="s">
        <v>10</v>
      </c>
      <c r="BK225" s="202">
        <f t="shared" si="49"/>
        <v>0</v>
      </c>
      <c r="BL225" s="22" t="s">
        <v>164</v>
      </c>
      <c r="BM225" s="22" t="s">
        <v>3656</v>
      </c>
    </row>
    <row r="226" spans="2:65" s="1" customFormat="1" ht="22.5" customHeight="1">
      <c r="B226" s="39"/>
      <c r="C226" s="191" t="s">
        <v>1160</v>
      </c>
      <c r="D226" s="191" t="s">
        <v>165</v>
      </c>
      <c r="E226" s="192" t="s">
        <v>3657</v>
      </c>
      <c r="F226" s="193" t="s">
        <v>3658</v>
      </c>
      <c r="G226" s="194" t="s">
        <v>880</v>
      </c>
      <c r="H226" s="195">
        <v>1</v>
      </c>
      <c r="I226" s="196"/>
      <c r="J226" s="197">
        <f t="shared" si="40"/>
        <v>0</v>
      </c>
      <c r="K226" s="193" t="s">
        <v>23</v>
      </c>
      <c r="L226" s="59"/>
      <c r="M226" s="198" t="s">
        <v>23</v>
      </c>
      <c r="N226" s="199" t="s">
        <v>46</v>
      </c>
      <c r="O226" s="40"/>
      <c r="P226" s="200">
        <f t="shared" si="41"/>
        <v>0</v>
      </c>
      <c r="Q226" s="200">
        <v>0</v>
      </c>
      <c r="R226" s="200">
        <f t="shared" si="42"/>
        <v>0</v>
      </c>
      <c r="S226" s="200">
        <v>0</v>
      </c>
      <c r="T226" s="201">
        <f t="shared" si="43"/>
        <v>0</v>
      </c>
      <c r="AR226" s="22" t="s">
        <v>164</v>
      </c>
      <c r="AT226" s="22" t="s">
        <v>165</v>
      </c>
      <c r="AU226" s="22" t="s">
        <v>84</v>
      </c>
      <c r="AY226" s="22" t="s">
        <v>162</v>
      </c>
      <c r="BE226" s="202">
        <f t="shared" si="44"/>
        <v>0</v>
      </c>
      <c r="BF226" s="202">
        <f t="shared" si="45"/>
        <v>0</v>
      </c>
      <c r="BG226" s="202">
        <f t="shared" si="46"/>
        <v>0</v>
      </c>
      <c r="BH226" s="202">
        <f t="shared" si="47"/>
        <v>0</v>
      </c>
      <c r="BI226" s="202">
        <f t="shared" si="48"/>
        <v>0</v>
      </c>
      <c r="BJ226" s="22" t="s">
        <v>10</v>
      </c>
      <c r="BK226" s="202">
        <f t="shared" si="49"/>
        <v>0</v>
      </c>
      <c r="BL226" s="22" t="s">
        <v>164</v>
      </c>
      <c r="BM226" s="22" t="s">
        <v>3659</v>
      </c>
    </row>
    <row r="227" spans="2:65" s="1" customFormat="1" ht="22.5" customHeight="1">
      <c r="B227" s="39"/>
      <c r="C227" s="191" t="s">
        <v>1166</v>
      </c>
      <c r="D227" s="191" t="s">
        <v>165</v>
      </c>
      <c r="E227" s="192" t="s">
        <v>3660</v>
      </c>
      <c r="F227" s="193" t="s">
        <v>3661</v>
      </c>
      <c r="G227" s="194" t="s">
        <v>3619</v>
      </c>
      <c r="H227" s="195">
        <v>47</v>
      </c>
      <c r="I227" s="196"/>
      <c r="J227" s="197">
        <f t="shared" si="40"/>
        <v>0</v>
      </c>
      <c r="K227" s="193" t="s">
        <v>23</v>
      </c>
      <c r="L227" s="59"/>
      <c r="M227" s="198" t="s">
        <v>23</v>
      </c>
      <c r="N227" s="199" t="s">
        <v>46</v>
      </c>
      <c r="O227" s="40"/>
      <c r="P227" s="200">
        <f t="shared" si="41"/>
        <v>0</v>
      </c>
      <c r="Q227" s="200">
        <v>2.9999999999999997E-4</v>
      </c>
      <c r="R227" s="200">
        <f t="shared" si="42"/>
        <v>1.4099999999999998E-2</v>
      </c>
      <c r="S227" s="200">
        <v>0</v>
      </c>
      <c r="T227" s="201">
        <f t="shared" si="43"/>
        <v>0</v>
      </c>
      <c r="AR227" s="22" t="s">
        <v>164</v>
      </c>
      <c r="AT227" s="22" t="s">
        <v>165</v>
      </c>
      <c r="AU227" s="22" t="s">
        <v>84</v>
      </c>
      <c r="AY227" s="22" t="s">
        <v>162</v>
      </c>
      <c r="BE227" s="202">
        <f t="shared" si="44"/>
        <v>0</v>
      </c>
      <c r="BF227" s="202">
        <f t="shared" si="45"/>
        <v>0</v>
      </c>
      <c r="BG227" s="202">
        <f t="shared" si="46"/>
        <v>0</v>
      </c>
      <c r="BH227" s="202">
        <f t="shared" si="47"/>
        <v>0</v>
      </c>
      <c r="BI227" s="202">
        <f t="shared" si="48"/>
        <v>0</v>
      </c>
      <c r="BJ227" s="22" t="s">
        <v>10</v>
      </c>
      <c r="BK227" s="202">
        <f t="shared" si="49"/>
        <v>0</v>
      </c>
      <c r="BL227" s="22" t="s">
        <v>164</v>
      </c>
      <c r="BM227" s="22" t="s">
        <v>3662</v>
      </c>
    </row>
    <row r="228" spans="2:65" s="1" customFormat="1" ht="22.5" customHeight="1">
      <c r="B228" s="39"/>
      <c r="C228" s="191" t="s">
        <v>1172</v>
      </c>
      <c r="D228" s="191" t="s">
        <v>165</v>
      </c>
      <c r="E228" s="192" t="s">
        <v>3663</v>
      </c>
      <c r="F228" s="193" t="s">
        <v>3664</v>
      </c>
      <c r="G228" s="194" t="s">
        <v>3619</v>
      </c>
      <c r="H228" s="195">
        <v>20</v>
      </c>
      <c r="I228" s="196"/>
      <c r="J228" s="197">
        <f t="shared" si="40"/>
        <v>0</v>
      </c>
      <c r="K228" s="193" t="s">
        <v>23</v>
      </c>
      <c r="L228" s="59"/>
      <c r="M228" s="198" t="s">
        <v>23</v>
      </c>
      <c r="N228" s="199" t="s">
        <v>46</v>
      </c>
      <c r="O228" s="40"/>
      <c r="P228" s="200">
        <f t="shared" si="41"/>
        <v>0</v>
      </c>
      <c r="Q228" s="200">
        <v>2.9999999999999997E-4</v>
      </c>
      <c r="R228" s="200">
        <f t="shared" si="42"/>
        <v>5.9999999999999993E-3</v>
      </c>
      <c r="S228" s="200">
        <v>0</v>
      </c>
      <c r="T228" s="201">
        <f t="shared" si="43"/>
        <v>0</v>
      </c>
      <c r="AR228" s="22" t="s">
        <v>164</v>
      </c>
      <c r="AT228" s="22" t="s">
        <v>165</v>
      </c>
      <c r="AU228" s="22" t="s">
        <v>84</v>
      </c>
      <c r="AY228" s="22" t="s">
        <v>162</v>
      </c>
      <c r="BE228" s="202">
        <f t="shared" si="44"/>
        <v>0</v>
      </c>
      <c r="BF228" s="202">
        <f t="shared" si="45"/>
        <v>0</v>
      </c>
      <c r="BG228" s="202">
        <f t="shared" si="46"/>
        <v>0</v>
      </c>
      <c r="BH228" s="202">
        <f t="shared" si="47"/>
        <v>0</v>
      </c>
      <c r="BI228" s="202">
        <f t="shared" si="48"/>
        <v>0</v>
      </c>
      <c r="BJ228" s="22" t="s">
        <v>10</v>
      </c>
      <c r="BK228" s="202">
        <f t="shared" si="49"/>
        <v>0</v>
      </c>
      <c r="BL228" s="22" t="s">
        <v>164</v>
      </c>
      <c r="BM228" s="22" t="s">
        <v>3665</v>
      </c>
    </row>
    <row r="229" spans="2:65" s="1" customFormat="1" ht="22.5" customHeight="1">
      <c r="B229" s="39"/>
      <c r="C229" s="191" t="s">
        <v>1188</v>
      </c>
      <c r="D229" s="191" t="s">
        <v>165</v>
      </c>
      <c r="E229" s="192" t="s">
        <v>3666</v>
      </c>
      <c r="F229" s="193" t="s">
        <v>3667</v>
      </c>
      <c r="G229" s="194" t="s">
        <v>880</v>
      </c>
      <c r="H229" s="195">
        <v>2</v>
      </c>
      <c r="I229" s="196"/>
      <c r="J229" s="197">
        <f t="shared" ref="J229:J260" si="50">ROUND(I229*H229,0)</f>
        <v>0</v>
      </c>
      <c r="K229" s="193" t="s">
        <v>23</v>
      </c>
      <c r="L229" s="59"/>
      <c r="M229" s="198" t="s">
        <v>23</v>
      </c>
      <c r="N229" s="199" t="s">
        <v>46</v>
      </c>
      <c r="O229" s="40"/>
      <c r="P229" s="200">
        <f t="shared" ref="P229:P260" si="51">O229*H229</f>
        <v>0</v>
      </c>
      <c r="Q229" s="200">
        <v>1.09E-3</v>
      </c>
      <c r="R229" s="200">
        <f t="shared" ref="R229:R260" si="52">Q229*H229</f>
        <v>2.1800000000000001E-3</v>
      </c>
      <c r="S229" s="200">
        <v>0</v>
      </c>
      <c r="T229" s="201">
        <f t="shared" ref="T229:T260" si="53">S229*H229</f>
        <v>0</v>
      </c>
      <c r="AR229" s="22" t="s">
        <v>164</v>
      </c>
      <c r="AT229" s="22" t="s">
        <v>165</v>
      </c>
      <c r="AU229" s="22" t="s">
        <v>84</v>
      </c>
      <c r="AY229" s="22" t="s">
        <v>162</v>
      </c>
      <c r="BE229" s="202">
        <f t="shared" ref="BE229:BE258" si="54">IF(N229="základní",J229,0)</f>
        <v>0</v>
      </c>
      <c r="BF229" s="202">
        <f t="shared" ref="BF229:BF258" si="55">IF(N229="snížená",J229,0)</f>
        <v>0</v>
      </c>
      <c r="BG229" s="202">
        <f t="shared" ref="BG229:BG258" si="56">IF(N229="zákl. přenesená",J229,0)</f>
        <v>0</v>
      </c>
      <c r="BH229" s="202">
        <f t="shared" ref="BH229:BH258" si="57">IF(N229="sníž. přenesená",J229,0)</f>
        <v>0</v>
      </c>
      <c r="BI229" s="202">
        <f t="shared" ref="BI229:BI258" si="58">IF(N229="nulová",J229,0)</f>
        <v>0</v>
      </c>
      <c r="BJ229" s="22" t="s">
        <v>10</v>
      </c>
      <c r="BK229" s="202">
        <f t="shared" ref="BK229:BK258" si="59">ROUND(I229*H229,0)</f>
        <v>0</v>
      </c>
      <c r="BL229" s="22" t="s">
        <v>164</v>
      </c>
      <c r="BM229" s="22" t="s">
        <v>3668</v>
      </c>
    </row>
    <row r="230" spans="2:65" s="1" customFormat="1" ht="22.5" customHeight="1">
      <c r="B230" s="39"/>
      <c r="C230" s="191" t="s">
        <v>1194</v>
      </c>
      <c r="D230" s="191" t="s">
        <v>165</v>
      </c>
      <c r="E230" s="192" t="s">
        <v>3669</v>
      </c>
      <c r="F230" s="193" t="s">
        <v>3670</v>
      </c>
      <c r="G230" s="194" t="s">
        <v>880</v>
      </c>
      <c r="H230" s="195">
        <v>16</v>
      </c>
      <c r="I230" s="196"/>
      <c r="J230" s="197">
        <f t="shared" si="50"/>
        <v>0</v>
      </c>
      <c r="K230" s="193" t="s">
        <v>23</v>
      </c>
      <c r="L230" s="59"/>
      <c r="M230" s="198" t="s">
        <v>23</v>
      </c>
      <c r="N230" s="199" t="s">
        <v>46</v>
      </c>
      <c r="O230" s="40"/>
      <c r="P230" s="200">
        <f t="shared" si="51"/>
        <v>0</v>
      </c>
      <c r="Q230" s="200">
        <v>0</v>
      </c>
      <c r="R230" s="200">
        <f t="shared" si="52"/>
        <v>0</v>
      </c>
      <c r="S230" s="200">
        <v>0</v>
      </c>
      <c r="T230" s="201">
        <f t="shared" si="53"/>
        <v>0</v>
      </c>
      <c r="AR230" s="22" t="s">
        <v>164</v>
      </c>
      <c r="AT230" s="22" t="s">
        <v>165</v>
      </c>
      <c r="AU230" s="22" t="s">
        <v>84</v>
      </c>
      <c r="AY230" s="22" t="s">
        <v>162</v>
      </c>
      <c r="BE230" s="202">
        <f t="shared" si="54"/>
        <v>0</v>
      </c>
      <c r="BF230" s="202">
        <f t="shared" si="55"/>
        <v>0</v>
      </c>
      <c r="BG230" s="202">
        <f t="shared" si="56"/>
        <v>0</v>
      </c>
      <c r="BH230" s="202">
        <f t="shared" si="57"/>
        <v>0</v>
      </c>
      <c r="BI230" s="202">
        <f t="shared" si="58"/>
        <v>0</v>
      </c>
      <c r="BJ230" s="22" t="s">
        <v>10</v>
      </c>
      <c r="BK230" s="202">
        <f t="shared" si="59"/>
        <v>0</v>
      </c>
      <c r="BL230" s="22" t="s">
        <v>164</v>
      </c>
      <c r="BM230" s="22" t="s">
        <v>3671</v>
      </c>
    </row>
    <row r="231" spans="2:65" s="1" customFormat="1" ht="22.5" customHeight="1">
      <c r="B231" s="39"/>
      <c r="C231" s="191" t="s">
        <v>1200</v>
      </c>
      <c r="D231" s="191" t="s">
        <v>165</v>
      </c>
      <c r="E231" s="192" t="s">
        <v>3672</v>
      </c>
      <c r="F231" s="193" t="s">
        <v>3673</v>
      </c>
      <c r="G231" s="194" t="s">
        <v>3619</v>
      </c>
      <c r="H231" s="195">
        <v>5</v>
      </c>
      <c r="I231" s="196"/>
      <c r="J231" s="197">
        <f t="shared" si="50"/>
        <v>0</v>
      </c>
      <c r="K231" s="193" t="s">
        <v>23</v>
      </c>
      <c r="L231" s="59"/>
      <c r="M231" s="198" t="s">
        <v>23</v>
      </c>
      <c r="N231" s="199" t="s">
        <v>46</v>
      </c>
      <c r="O231" s="40"/>
      <c r="P231" s="200">
        <f t="shared" si="51"/>
        <v>0</v>
      </c>
      <c r="Q231" s="200">
        <v>9.0000000000000006E-5</v>
      </c>
      <c r="R231" s="200">
        <f t="shared" si="52"/>
        <v>4.5000000000000004E-4</v>
      </c>
      <c r="S231" s="200">
        <v>0</v>
      </c>
      <c r="T231" s="201">
        <f t="shared" si="53"/>
        <v>0</v>
      </c>
      <c r="AR231" s="22" t="s">
        <v>164</v>
      </c>
      <c r="AT231" s="22" t="s">
        <v>165</v>
      </c>
      <c r="AU231" s="22" t="s">
        <v>84</v>
      </c>
      <c r="AY231" s="22" t="s">
        <v>162</v>
      </c>
      <c r="BE231" s="202">
        <f t="shared" si="54"/>
        <v>0</v>
      </c>
      <c r="BF231" s="202">
        <f t="shared" si="55"/>
        <v>0</v>
      </c>
      <c r="BG231" s="202">
        <f t="shared" si="56"/>
        <v>0</v>
      </c>
      <c r="BH231" s="202">
        <f t="shared" si="57"/>
        <v>0</v>
      </c>
      <c r="BI231" s="202">
        <f t="shared" si="58"/>
        <v>0</v>
      </c>
      <c r="BJ231" s="22" t="s">
        <v>10</v>
      </c>
      <c r="BK231" s="202">
        <f t="shared" si="59"/>
        <v>0</v>
      </c>
      <c r="BL231" s="22" t="s">
        <v>164</v>
      </c>
      <c r="BM231" s="22" t="s">
        <v>3674</v>
      </c>
    </row>
    <row r="232" spans="2:65" s="1" customFormat="1" ht="22.5" customHeight="1">
      <c r="B232" s="39"/>
      <c r="C232" s="191" t="s">
        <v>1206</v>
      </c>
      <c r="D232" s="191" t="s">
        <v>165</v>
      </c>
      <c r="E232" s="192" t="s">
        <v>3675</v>
      </c>
      <c r="F232" s="193" t="s">
        <v>3676</v>
      </c>
      <c r="G232" s="194" t="s">
        <v>880</v>
      </c>
      <c r="H232" s="195">
        <v>7</v>
      </c>
      <c r="I232" s="196"/>
      <c r="J232" s="197">
        <f t="shared" si="50"/>
        <v>0</v>
      </c>
      <c r="K232" s="193" t="s">
        <v>23</v>
      </c>
      <c r="L232" s="59"/>
      <c r="M232" s="198" t="s">
        <v>23</v>
      </c>
      <c r="N232" s="199" t="s">
        <v>46</v>
      </c>
      <c r="O232" s="40"/>
      <c r="P232" s="200">
        <f t="shared" si="51"/>
        <v>0</v>
      </c>
      <c r="Q232" s="200">
        <v>0</v>
      </c>
      <c r="R232" s="200">
        <f t="shared" si="52"/>
        <v>0</v>
      </c>
      <c r="S232" s="200">
        <v>0</v>
      </c>
      <c r="T232" s="201">
        <f t="shared" si="53"/>
        <v>0</v>
      </c>
      <c r="AR232" s="22" t="s">
        <v>164</v>
      </c>
      <c r="AT232" s="22" t="s">
        <v>165</v>
      </c>
      <c r="AU232" s="22" t="s">
        <v>84</v>
      </c>
      <c r="AY232" s="22" t="s">
        <v>162</v>
      </c>
      <c r="BE232" s="202">
        <f t="shared" si="54"/>
        <v>0</v>
      </c>
      <c r="BF232" s="202">
        <f t="shared" si="55"/>
        <v>0</v>
      </c>
      <c r="BG232" s="202">
        <f t="shared" si="56"/>
        <v>0</v>
      </c>
      <c r="BH232" s="202">
        <f t="shared" si="57"/>
        <v>0</v>
      </c>
      <c r="BI232" s="202">
        <f t="shared" si="58"/>
        <v>0</v>
      </c>
      <c r="BJ232" s="22" t="s">
        <v>10</v>
      </c>
      <c r="BK232" s="202">
        <f t="shared" si="59"/>
        <v>0</v>
      </c>
      <c r="BL232" s="22" t="s">
        <v>164</v>
      </c>
      <c r="BM232" s="22" t="s">
        <v>3677</v>
      </c>
    </row>
    <row r="233" spans="2:65" s="1" customFormat="1" ht="22.5" customHeight="1">
      <c r="B233" s="39"/>
      <c r="C233" s="191" t="s">
        <v>1212</v>
      </c>
      <c r="D233" s="191" t="s">
        <v>165</v>
      </c>
      <c r="E233" s="192" t="s">
        <v>3678</v>
      </c>
      <c r="F233" s="193" t="s">
        <v>3679</v>
      </c>
      <c r="G233" s="194" t="s">
        <v>3619</v>
      </c>
      <c r="H233" s="195">
        <v>16</v>
      </c>
      <c r="I233" s="196"/>
      <c r="J233" s="197">
        <f t="shared" si="50"/>
        <v>0</v>
      </c>
      <c r="K233" s="193" t="s">
        <v>23</v>
      </c>
      <c r="L233" s="59"/>
      <c r="M233" s="198" t="s">
        <v>23</v>
      </c>
      <c r="N233" s="199" t="s">
        <v>46</v>
      </c>
      <c r="O233" s="40"/>
      <c r="P233" s="200">
        <f t="shared" si="51"/>
        <v>0</v>
      </c>
      <c r="Q233" s="200">
        <v>0</v>
      </c>
      <c r="R233" s="200">
        <f t="shared" si="52"/>
        <v>0</v>
      </c>
      <c r="S233" s="200">
        <v>0</v>
      </c>
      <c r="T233" s="201">
        <f t="shared" si="53"/>
        <v>0</v>
      </c>
      <c r="AR233" s="22" t="s">
        <v>164</v>
      </c>
      <c r="AT233" s="22" t="s">
        <v>165</v>
      </c>
      <c r="AU233" s="22" t="s">
        <v>84</v>
      </c>
      <c r="AY233" s="22" t="s">
        <v>162</v>
      </c>
      <c r="BE233" s="202">
        <f t="shared" si="54"/>
        <v>0</v>
      </c>
      <c r="BF233" s="202">
        <f t="shared" si="55"/>
        <v>0</v>
      </c>
      <c r="BG233" s="202">
        <f t="shared" si="56"/>
        <v>0</v>
      </c>
      <c r="BH233" s="202">
        <f t="shared" si="57"/>
        <v>0</v>
      </c>
      <c r="BI233" s="202">
        <f t="shared" si="58"/>
        <v>0</v>
      </c>
      <c r="BJ233" s="22" t="s">
        <v>10</v>
      </c>
      <c r="BK233" s="202">
        <f t="shared" si="59"/>
        <v>0</v>
      </c>
      <c r="BL233" s="22" t="s">
        <v>164</v>
      </c>
      <c r="BM233" s="22" t="s">
        <v>3680</v>
      </c>
    </row>
    <row r="234" spans="2:65" s="1" customFormat="1" ht="22.5" customHeight="1">
      <c r="B234" s="39"/>
      <c r="C234" s="191" t="s">
        <v>1218</v>
      </c>
      <c r="D234" s="191" t="s">
        <v>165</v>
      </c>
      <c r="E234" s="192" t="s">
        <v>3681</v>
      </c>
      <c r="F234" s="193" t="s">
        <v>3682</v>
      </c>
      <c r="G234" s="194" t="s">
        <v>880</v>
      </c>
      <c r="H234" s="195">
        <v>5</v>
      </c>
      <c r="I234" s="196"/>
      <c r="J234" s="197">
        <f t="shared" si="50"/>
        <v>0</v>
      </c>
      <c r="K234" s="193" t="s">
        <v>23</v>
      </c>
      <c r="L234" s="59"/>
      <c r="M234" s="198" t="s">
        <v>23</v>
      </c>
      <c r="N234" s="199" t="s">
        <v>46</v>
      </c>
      <c r="O234" s="40"/>
      <c r="P234" s="200">
        <f t="shared" si="51"/>
        <v>0</v>
      </c>
      <c r="Q234" s="200">
        <v>0</v>
      </c>
      <c r="R234" s="200">
        <f t="shared" si="52"/>
        <v>0</v>
      </c>
      <c r="S234" s="200">
        <v>0</v>
      </c>
      <c r="T234" s="201">
        <f t="shared" si="53"/>
        <v>0</v>
      </c>
      <c r="AR234" s="22" t="s">
        <v>164</v>
      </c>
      <c r="AT234" s="22" t="s">
        <v>165</v>
      </c>
      <c r="AU234" s="22" t="s">
        <v>84</v>
      </c>
      <c r="AY234" s="22" t="s">
        <v>162</v>
      </c>
      <c r="BE234" s="202">
        <f t="shared" si="54"/>
        <v>0</v>
      </c>
      <c r="BF234" s="202">
        <f t="shared" si="55"/>
        <v>0</v>
      </c>
      <c r="BG234" s="202">
        <f t="shared" si="56"/>
        <v>0</v>
      </c>
      <c r="BH234" s="202">
        <f t="shared" si="57"/>
        <v>0</v>
      </c>
      <c r="BI234" s="202">
        <f t="shared" si="58"/>
        <v>0</v>
      </c>
      <c r="BJ234" s="22" t="s">
        <v>10</v>
      </c>
      <c r="BK234" s="202">
        <f t="shared" si="59"/>
        <v>0</v>
      </c>
      <c r="BL234" s="22" t="s">
        <v>164</v>
      </c>
      <c r="BM234" s="22" t="s">
        <v>3683</v>
      </c>
    </row>
    <row r="235" spans="2:65" s="1" customFormat="1" ht="22.5" customHeight="1">
      <c r="B235" s="39"/>
      <c r="C235" s="191" t="s">
        <v>1222</v>
      </c>
      <c r="D235" s="191" t="s">
        <v>165</v>
      </c>
      <c r="E235" s="192" t="s">
        <v>3684</v>
      </c>
      <c r="F235" s="193" t="s">
        <v>3685</v>
      </c>
      <c r="G235" s="194" t="s">
        <v>880</v>
      </c>
      <c r="H235" s="195">
        <v>5</v>
      </c>
      <c r="I235" s="196"/>
      <c r="J235" s="197">
        <f t="shared" si="50"/>
        <v>0</v>
      </c>
      <c r="K235" s="193" t="s">
        <v>23</v>
      </c>
      <c r="L235" s="59"/>
      <c r="M235" s="198" t="s">
        <v>23</v>
      </c>
      <c r="N235" s="199" t="s">
        <v>46</v>
      </c>
      <c r="O235" s="40"/>
      <c r="P235" s="200">
        <f t="shared" si="51"/>
        <v>0</v>
      </c>
      <c r="Q235" s="200">
        <v>0</v>
      </c>
      <c r="R235" s="200">
        <f t="shared" si="52"/>
        <v>0</v>
      </c>
      <c r="S235" s="200">
        <v>0</v>
      </c>
      <c r="T235" s="201">
        <f t="shared" si="53"/>
        <v>0</v>
      </c>
      <c r="AR235" s="22" t="s">
        <v>164</v>
      </c>
      <c r="AT235" s="22" t="s">
        <v>165</v>
      </c>
      <c r="AU235" s="22" t="s">
        <v>84</v>
      </c>
      <c r="AY235" s="22" t="s">
        <v>162</v>
      </c>
      <c r="BE235" s="202">
        <f t="shared" si="54"/>
        <v>0</v>
      </c>
      <c r="BF235" s="202">
        <f t="shared" si="55"/>
        <v>0</v>
      </c>
      <c r="BG235" s="202">
        <f t="shared" si="56"/>
        <v>0</v>
      </c>
      <c r="BH235" s="202">
        <f t="shared" si="57"/>
        <v>0</v>
      </c>
      <c r="BI235" s="202">
        <f t="shared" si="58"/>
        <v>0</v>
      </c>
      <c r="BJ235" s="22" t="s">
        <v>10</v>
      </c>
      <c r="BK235" s="202">
        <f t="shared" si="59"/>
        <v>0</v>
      </c>
      <c r="BL235" s="22" t="s">
        <v>164</v>
      </c>
      <c r="BM235" s="22" t="s">
        <v>3686</v>
      </c>
    </row>
    <row r="236" spans="2:65" s="1" customFormat="1" ht="22.5" customHeight="1">
      <c r="B236" s="39"/>
      <c r="C236" s="191" t="s">
        <v>1227</v>
      </c>
      <c r="D236" s="191" t="s">
        <v>165</v>
      </c>
      <c r="E236" s="192" t="s">
        <v>3687</v>
      </c>
      <c r="F236" s="193" t="s">
        <v>3688</v>
      </c>
      <c r="G236" s="194" t="s">
        <v>880</v>
      </c>
      <c r="H236" s="195">
        <v>4</v>
      </c>
      <c r="I236" s="196"/>
      <c r="J236" s="197">
        <f t="shared" si="50"/>
        <v>0</v>
      </c>
      <c r="K236" s="193" t="s">
        <v>23</v>
      </c>
      <c r="L236" s="59"/>
      <c r="M236" s="198" t="s">
        <v>23</v>
      </c>
      <c r="N236" s="199" t="s">
        <v>46</v>
      </c>
      <c r="O236" s="40"/>
      <c r="P236" s="200">
        <f t="shared" si="51"/>
        <v>0</v>
      </c>
      <c r="Q236" s="200">
        <v>0</v>
      </c>
      <c r="R236" s="200">
        <f t="shared" si="52"/>
        <v>0</v>
      </c>
      <c r="S236" s="200">
        <v>0</v>
      </c>
      <c r="T236" s="201">
        <f t="shared" si="53"/>
        <v>0</v>
      </c>
      <c r="AR236" s="22" t="s">
        <v>164</v>
      </c>
      <c r="AT236" s="22" t="s">
        <v>165</v>
      </c>
      <c r="AU236" s="22" t="s">
        <v>84</v>
      </c>
      <c r="AY236" s="22" t="s">
        <v>162</v>
      </c>
      <c r="BE236" s="202">
        <f t="shared" si="54"/>
        <v>0</v>
      </c>
      <c r="BF236" s="202">
        <f t="shared" si="55"/>
        <v>0</v>
      </c>
      <c r="BG236" s="202">
        <f t="shared" si="56"/>
        <v>0</v>
      </c>
      <c r="BH236" s="202">
        <f t="shared" si="57"/>
        <v>0</v>
      </c>
      <c r="BI236" s="202">
        <f t="shared" si="58"/>
        <v>0</v>
      </c>
      <c r="BJ236" s="22" t="s">
        <v>10</v>
      </c>
      <c r="BK236" s="202">
        <f t="shared" si="59"/>
        <v>0</v>
      </c>
      <c r="BL236" s="22" t="s">
        <v>164</v>
      </c>
      <c r="BM236" s="22" t="s">
        <v>3689</v>
      </c>
    </row>
    <row r="237" spans="2:65" s="1" customFormat="1" ht="22.5" customHeight="1">
      <c r="B237" s="39"/>
      <c r="C237" s="191" t="s">
        <v>1233</v>
      </c>
      <c r="D237" s="191" t="s">
        <v>165</v>
      </c>
      <c r="E237" s="192" t="s">
        <v>3690</v>
      </c>
      <c r="F237" s="193" t="s">
        <v>3691</v>
      </c>
      <c r="G237" s="194" t="s">
        <v>880</v>
      </c>
      <c r="H237" s="195">
        <v>3</v>
      </c>
      <c r="I237" s="196"/>
      <c r="J237" s="197">
        <f t="shared" si="50"/>
        <v>0</v>
      </c>
      <c r="K237" s="193" t="s">
        <v>23</v>
      </c>
      <c r="L237" s="59"/>
      <c r="M237" s="198" t="s">
        <v>23</v>
      </c>
      <c r="N237" s="199" t="s">
        <v>46</v>
      </c>
      <c r="O237" s="40"/>
      <c r="P237" s="200">
        <f t="shared" si="51"/>
        <v>0</v>
      </c>
      <c r="Q237" s="200">
        <v>1.6000000000000001E-4</v>
      </c>
      <c r="R237" s="200">
        <f t="shared" si="52"/>
        <v>4.8000000000000007E-4</v>
      </c>
      <c r="S237" s="200">
        <v>0</v>
      </c>
      <c r="T237" s="201">
        <f t="shared" si="53"/>
        <v>0</v>
      </c>
      <c r="AR237" s="22" t="s">
        <v>164</v>
      </c>
      <c r="AT237" s="22" t="s">
        <v>165</v>
      </c>
      <c r="AU237" s="22" t="s">
        <v>84</v>
      </c>
      <c r="AY237" s="22" t="s">
        <v>162</v>
      </c>
      <c r="BE237" s="202">
        <f t="shared" si="54"/>
        <v>0</v>
      </c>
      <c r="BF237" s="202">
        <f t="shared" si="55"/>
        <v>0</v>
      </c>
      <c r="BG237" s="202">
        <f t="shared" si="56"/>
        <v>0</v>
      </c>
      <c r="BH237" s="202">
        <f t="shared" si="57"/>
        <v>0</v>
      </c>
      <c r="BI237" s="202">
        <f t="shared" si="58"/>
        <v>0</v>
      </c>
      <c r="BJ237" s="22" t="s">
        <v>10</v>
      </c>
      <c r="BK237" s="202">
        <f t="shared" si="59"/>
        <v>0</v>
      </c>
      <c r="BL237" s="22" t="s">
        <v>164</v>
      </c>
      <c r="BM237" s="22" t="s">
        <v>3692</v>
      </c>
    </row>
    <row r="238" spans="2:65" s="1" customFormat="1" ht="22.5" customHeight="1">
      <c r="B238" s="39"/>
      <c r="C238" s="191" t="s">
        <v>1245</v>
      </c>
      <c r="D238" s="191" t="s">
        <v>165</v>
      </c>
      <c r="E238" s="192" t="s">
        <v>3693</v>
      </c>
      <c r="F238" s="193" t="s">
        <v>3694</v>
      </c>
      <c r="G238" s="194" t="s">
        <v>880</v>
      </c>
      <c r="H238" s="195">
        <v>3</v>
      </c>
      <c r="I238" s="196"/>
      <c r="J238" s="197">
        <f t="shared" si="50"/>
        <v>0</v>
      </c>
      <c r="K238" s="193" t="s">
        <v>23</v>
      </c>
      <c r="L238" s="59"/>
      <c r="M238" s="198" t="s">
        <v>23</v>
      </c>
      <c r="N238" s="199" t="s">
        <v>46</v>
      </c>
      <c r="O238" s="40"/>
      <c r="P238" s="200">
        <f t="shared" si="51"/>
        <v>0</v>
      </c>
      <c r="Q238" s="200">
        <v>0</v>
      </c>
      <c r="R238" s="200">
        <f t="shared" si="52"/>
        <v>0</v>
      </c>
      <c r="S238" s="200">
        <v>0</v>
      </c>
      <c r="T238" s="201">
        <f t="shared" si="53"/>
        <v>0</v>
      </c>
      <c r="AR238" s="22" t="s">
        <v>164</v>
      </c>
      <c r="AT238" s="22" t="s">
        <v>165</v>
      </c>
      <c r="AU238" s="22" t="s">
        <v>84</v>
      </c>
      <c r="AY238" s="22" t="s">
        <v>162</v>
      </c>
      <c r="BE238" s="202">
        <f t="shared" si="54"/>
        <v>0</v>
      </c>
      <c r="BF238" s="202">
        <f t="shared" si="55"/>
        <v>0</v>
      </c>
      <c r="BG238" s="202">
        <f t="shared" si="56"/>
        <v>0</v>
      </c>
      <c r="BH238" s="202">
        <f t="shared" si="57"/>
        <v>0</v>
      </c>
      <c r="BI238" s="202">
        <f t="shared" si="58"/>
        <v>0</v>
      </c>
      <c r="BJ238" s="22" t="s">
        <v>10</v>
      </c>
      <c r="BK238" s="202">
        <f t="shared" si="59"/>
        <v>0</v>
      </c>
      <c r="BL238" s="22" t="s">
        <v>164</v>
      </c>
      <c r="BM238" s="22" t="s">
        <v>3695</v>
      </c>
    </row>
    <row r="239" spans="2:65" s="1" customFormat="1" ht="31.5" customHeight="1">
      <c r="B239" s="39"/>
      <c r="C239" s="191" t="s">
        <v>1250</v>
      </c>
      <c r="D239" s="191" t="s">
        <v>165</v>
      </c>
      <c r="E239" s="192" t="s">
        <v>3696</v>
      </c>
      <c r="F239" s="193" t="s">
        <v>3697</v>
      </c>
      <c r="G239" s="194" t="s">
        <v>880</v>
      </c>
      <c r="H239" s="195">
        <v>2</v>
      </c>
      <c r="I239" s="196"/>
      <c r="J239" s="197">
        <f t="shared" si="50"/>
        <v>0</v>
      </c>
      <c r="K239" s="193" t="s">
        <v>23</v>
      </c>
      <c r="L239" s="59"/>
      <c r="M239" s="198" t="s">
        <v>23</v>
      </c>
      <c r="N239" s="199" t="s">
        <v>46</v>
      </c>
      <c r="O239" s="40"/>
      <c r="P239" s="200">
        <f t="shared" si="51"/>
        <v>0</v>
      </c>
      <c r="Q239" s="200">
        <v>0</v>
      </c>
      <c r="R239" s="200">
        <f t="shared" si="52"/>
        <v>0</v>
      </c>
      <c r="S239" s="200">
        <v>0</v>
      </c>
      <c r="T239" s="201">
        <f t="shared" si="53"/>
        <v>0</v>
      </c>
      <c r="AR239" s="22" t="s">
        <v>164</v>
      </c>
      <c r="AT239" s="22" t="s">
        <v>165</v>
      </c>
      <c r="AU239" s="22" t="s">
        <v>84</v>
      </c>
      <c r="AY239" s="22" t="s">
        <v>162</v>
      </c>
      <c r="BE239" s="202">
        <f t="shared" si="54"/>
        <v>0</v>
      </c>
      <c r="BF239" s="202">
        <f t="shared" si="55"/>
        <v>0</v>
      </c>
      <c r="BG239" s="202">
        <f t="shared" si="56"/>
        <v>0</v>
      </c>
      <c r="BH239" s="202">
        <f t="shared" si="57"/>
        <v>0</v>
      </c>
      <c r="BI239" s="202">
        <f t="shared" si="58"/>
        <v>0</v>
      </c>
      <c r="BJ239" s="22" t="s">
        <v>10</v>
      </c>
      <c r="BK239" s="202">
        <f t="shared" si="59"/>
        <v>0</v>
      </c>
      <c r="BL239" s="22" t="s">
        <v>164</v>
      </c>
      <c r="BM239" s="22" t="s">
        <v>3698</v>
      </c>
    </row>
    <row r="240" spans="2:65" s="1" customFormat="1" ht="22.5" customHeight="1">
      <c r="B240" s="39"/>
      <c r="C240" s="191" t="s">
        <v>1254</v>
      </c>
      <c r="D240" s="191" t="s">
        <v>165</v>
      </c>
      <c r="E240" s="192" t="s">
        <v>3699</v>
      </c>
      <c r="F240" s="193" t="s">
        <v>3700</v>
      </c>
      <c r="G240" s="194" t="s">
        <v>880</v>
      </c>
      <c r="H240" s="195">
        <v>7</v>
      </c>
      <c r="I240" s="196"/>
      <c r="J240" s="197">
        <f t="shared" si="50"/>
        <v>0</v>
      </c>
      <c r="K240" s="193" t="s">
        <v>23</v>
      </c>
      <c r="L240" s="59"/>
      <c r="M240" s="198" t="s">
        <v>23</v>
      </c>
      <c r="N240" s="199" t="s">
        <v>46</v>
      </c>
      <c r="O240" s="40"/>
      <c r="P240" s="200">
        <f t="shared" si="51"/>
        <v>0</v>
      </c>
      <c r="Q240" s="200">
        <v>4.0000000000000003E-5</v>
      </c>
      <c r="R240" s="200">
        <f t="shared" si="52"/>
        <v>2.8000000000000003E-4</v>
      </c>
      <c r="S240" s="200">
        <v>0</v>
      </c>
      <c r="T240" s="201">
        <f t="shared" si="53"/>
        <v>0</v>
      </c>
      <c r="AR240" s="22" t="s">
        <v>164</v>
      </c>
      <c r="AT240" s="22" t="s">
        <v>165</v>
      </c>
      <c r="AU240" s="22" t="s">
        <v>84</v>
      </c>
      <c r="AY240" s="22" t="s">
        <v>162</v>
      </c>
      <c r="BE240" s="202">
        <f t="shared" si="54"/>
        <v>0</v>
      </c>
      <c r="BF240" s="202">
        <f t="shared" si="55"/>
        <v>0</v>
      </c>
      <c r="BG240" s="202">
        <f t="shared" si="56"/>
        <v>0</v>
      </c>
      <c r="BH240" s="202">
        <f t="shared" si="57"/>
        <v>0</v>
      </c>
      <c r="BI240" s="202">
        <f t="shared" si="58"/>
        <v>0</v>
      </c>
      <c r="BJ240" s="22" t="s">
        <v>10</v>
      </c>
      <c r="BK240" s="202">
        <f t="shared" si="59"/>
        <v>0</v>
      </c>
      <c r="BL240" s="22" t="s">
        <v>164</v>
      </c>
      <c r="BM240" s="22" t="s">
        <v>3701</v>
      </c>
    </row>
    <row r="241" spans="2:65" s="1" customFormat="1" ht="31.5" customHeight="1">
      <c r="B241" s="39"/>
      <c r="C241" s="191" t="s">
        <v>1259</v>
      </c>
      <c r="D241" s="191" t="s">
        <v>165</v>
      </c>
      <c r="E241" s="192" t="s">
        <v>3702</v>
      </c>
      <c r="F241" s="193" t="s">
        <v>3703</v>
      </c>
      <c r="G241" s="194" t="s">
        <v>880</v>
      </c>
      <c r="H241" s="195">
        <v>1</v>
      </c>
      <c r="I241" s="196"/>
      <c r="J241" s="197">
        <f t="shared" si="50"/>
        <v>0</v>
      </c>
      <c r="K241" s="193" t="s">
        <v>23</v>
      </c>
      <c r="L241" s="59"/>
      <c r="M241" s="198" t="s">
        <v>23</v>
      </c>
      <c r="N241" s="199" t="s">
        <v>46</v>
      </c>
      <c r="O241" s="40"/>
      <c r="P241" s="200">
        <f t="shared" si="51"/>
        <v>0</v>
      </c>
      <c r="Q241" s="200">
        <v>0</v>
      </c>
      <c r="R241" s="200">
        <f t="shared" si="52"/>
        <v>0</v>
      </c>
      <c r="S241" s="200">
        <v>0</v>
      </c>
      <c r="T241" s="201">
        <f t="shared" si="53"/>
        <v>0</v>
      </c>
      <c r="AR241" s="22" t="s">
        <v>164</v>
      </c>
      <c r="AT241" s="22" t="s">
        <v>165</v>
      </c>
      <c r="AU241" s="22" t="s">
        <v>84</v>
      </c>
      <c r="AY241" s="22" t="s">
        <v>162</v>
      </c>
      <c r="BE241" s="202">
        <f t="shared" si="54"/>
        <v>0</v>
      </c>
      <c r="BF241" s="202">
        <f t="shared" si="55"/>
        <v>0</v>
      </c>
      <c r="BG241" s="202">
        <f t="shared" si="56"/>
        <v>0</v>
      </c>
      <c r="BH241" s="202">
        <f t="shared" si="57"/>
        <v>0</v>
      </c>
      <c r="BI241" s="202">
        <f t="shared" si="58"/>
        <v>0</v>
      </c>
      <c r="BJ241" s="22" t="s">
        <v>10</v>
      </c>
      <c r="BK241" s="202">
        <f t="shared" si="59"/>
        <v>0</v>
      </c>
      <c r="BL241" s="22" t="s">
        <v>164</v>
      </c>
      <c r="BM241" s="22" t="s">
        <v>3704</v>
      </c>
    </row>
    <row r="242" spans="2:65" s="1" customFormat="1" ht="22.5" customHeight="1">
      <c r="B242" s="39"/>
      <c r="C242" s="191" t="s">
        <v>1264</v>
      </c>
      <c r="D242" s="191" t="s">
        <v>165</v>
      </c>
      <c r="E242" s="192" t="s">
        <v>3705</v>
      </c>
      <c r="F242" s="193" t="s">
        <v>3700</v>
      </c>
      <c r="G242" s="194" t="s">
        <v>880</v>
      </c>
      <c r="H242" s="195">
        <v>1</v>
      </c>
      <c r="I242" s="196"/>
      <c r="J242" s="197">
        <f t="shared" si="50"/>
        <v>0</v>
      </c>
      <c r="K242" s="193" t="s">
        <v>23</v>
      </c>
      <c r="L242" s="59"/>
      <c r="M242" s="198" t="s">
        <v>23</v>
      </c>
      <c r="N242" s="199" t="s">
        <v>46</v>
      </c>
      <c r="O242" s="40"/>
      <c r="P242" s="200">
        <f t="shared" si="51"/>
        <v>0</v>
      </c>
      <c r="Q242" s="200">
        <v>4.0000000000000003E-5</v>
      </c>
      <c r="R242" s="200">
        <f t="shared" si="52"/>
        <v>4.0000000000000003E-5</v>
      </c>
      <c r="S242" s="200">
        <v>0</v>
      </c>
      <c r="T242" s="201">
        <f t="shared" si="53"/>
        <v>0</v>
      </c>
      <c r="AR242" s="22" t="s">
        <v>164</v>
      </c>
      <c r="AT242" s="22" t="s">
        <v>165</v>
      </c>
      <c r="AU242" s="22" t="s">
        <v>84</v>
      </c>
      <c r="AY242" s="22" t="s">
        <v>162</v>
      </c>
      <c r="BE242" s="202">
        <f t="shared" si="54"/>
        <v>0</v>
      </c>
      <c r="BF242" s="202">
        <f t="shared" si="55"/>
        <v>0</v>
      </c>
      <c r="BG242" s="202">
        <f t="shared" si="56"/>
        <v>0</v>
      </c>
      <c r="BH242" s="202">
        <f t="shared" si="57"/>
        <v>0</v>
      </c>
      <c r="BI242" s="202">
        <f t="shared" si="58"/>
        <v>0</v>
      </c>
      <c r="BJ242" s="22" t="s">
        <v>10</v>
      </c>
      <c r="BK242" s="202">
        <f t="shared" si="59"/>
        <v>0</v>
      </c>
      <c r="BL242" s="22" t="s">
        <v>164</v>
      </c>
      <c r="BM242" s="22" t="s">
        <v>3706</v>
      </c>
    </row>
    <row r="243" spans="2:65" s="1" customFormat="1" ht="22.5" customHeight="1">
      <c r="B243" s="39"/>
      <c r="C243" s="191" t="s">
        <v>1269</v>
      </c>
      <c r="D243" s="191" t="s">
        <v>165</v>
      </c>
      <c r="E243" s="192" t="s">
        <v>3707</v>
      </c>
      <c r="F243" s="193" t="s">
        <v>3708</v>
      </c>
      <c r="G243" s="194" t="s">
        <v>880</v>
      </c>
      <c r="H243" s="195">
        <v>3</v>
      </c>
      <c r="I243" s="196"/>
      <c r="J243" s="197">
        <f t="shared" si="50"/>
        <v>0</v>
      </c>
      <c r="K243" s="193" t="s">
        <v>23</v>
      </c>
      <c r="L243" s="59"/>
      <c r="M243" s="198" t="s">
        <v>23</v>
      </c>
      <c r="N243" s="199" t="s">
        <v>46</v>
      </c>
      <c r="O243" s="40"/>
      <c r="P243" s="200">
        <f t="shared" si="51"/>
        <v>0</v>
      </c>
      <c r="Q243" s="200">
        <v>0</v>
      </c>
      <c r="R243" s="200">
        <f t="shared" si="52"/>
        <v>0</v>
      </c>
      <c r="S243" s="200">
        <v>0</v>
      </c>
      <c r="T243" s="201">
        <f t="shared" si="53"/>
        <v>0</v>
      </c>
      <c r="AR243" s="22" t="s">
        <v>164</v>
      </c>
      <c r="AT243" s="22" t="s">
        <v>165</v>
      </c>
      <c r="AU243" s="22" t="s">
        <v>84</v>
      </c>
      <c r="AY243" s="22" t="s">
        <v>162</v>
      </c>
      <c r="BE243" s="202">
        <f t="shared" si="54"/>
        <v>0</v>
      </c>
      <c r="BF243" s="202">
        <f t="shared" si="55"/>
        <v>0</v>
      </c>
      <c r="BG243" s="202">
        <f t="shared" si="56"/>
        <v>0</v>
      </c>
      <c r="BH243" s="202">
        <f t="shared" si="57"/>
        <v>0</v>
      </c>
      <c r="BI243" s="202">
        <f t="shared" si="58"/>
        <v>0</v>
      </c>
      <c r="BJ243" s="22" t="s">
        <v>10</v>
      </c>
      <c r="BK243" s="202">
        <f t="shared" si="59"/>
        <v>0</v>
      </c>
      <c r="BL243" s="22" t="s">
        <v>164</v>
      </c>
      <c r="BM243" s="22" t="s">
        <v>3709</v>
      </c>
    </row>
    <row r="244" spans="2:65" s="1" customFormat="1" ht="22.5" customHeight="1">
      <c r="B244" s="39"/>
      <c r="C244" s="191" t="s">
        <v>1274</v>
      </c>
      <c r="D244" s="191" t="s">
        <v>165</v>
      </c>
      <c r="E244" s="192" t="s">
        <v>3710</v>
      </c>
      <c r="F244" s="193" t="s">
        <v>3711</v>
      </c>
      <c r="G244" s="194" t="s">
        <v>880</v>
      </c>
      <c r="H244" s="195">
        <v>1</v>
      </c>
      <c r="I244" s="196"/>
      <c r="J244" s="197">
        <f t="shared" si="50"/>
        <v>0</v>
      </c>
      <c r="K244" s="193" t="s">
        <v>23</v>
      </c>
      <c r="L244" s="59"/>
      <c r="M244" s="198" t="s">
        <v>23</v>
      </c>
      <c r="N244" s="199" t="s">
        <v>46</v>
      </c>
      <c r="O244" s="40"/>
      <c r="P244" s="200">
        <f t="shared" si="51"/>
        <v>0</v>
      </c>
      <c r="Q244" s="200">
        <v>1.2999999999999999E-4</v>
      </c>
      <c r="R244" s="200">
        <f t="shared" si="52"/>
        <v>1.2999999999999999E-4</v>
      </c>
      <c r="S244" s="200">
        <v>0</v>
      </c>
      <c r="T244" s="201">
        <f t="shared" si="53"/>
        <v>0</v>
      </c>
      <c r="AR244" s="22" t="s">
        <v>164</v>
      </c>
      <c r="AT244" s="22" t="s">
        <v>165</v>
      </c>
      <c r="AU244" s="22" t="s">
        <v>84</v>
      </c>
      <c r="AY244" s="22" t="s">
        <v>162</v>
      </c>
      <c r="BE244" s="202">
        <f t="shared" si="54"/>
        <v>0</v>
      </c>
      <c r="BF244" s="202">
        <f t="shared" si="55"/>
        <v>0</v>
      </c>
      <c r="BG244" s="202">
        <f t="shared" si="56"/>
        <v>0</v>
      </c>
      <c r="BH244" s="202">
        <f t="shared" si="57"/>
        <v>0</v>
      </c>
      <c r="BI244" s="202">
        <f t="shared" si="58"/>
        <v>0</v>
      </c>
      <c r="BJ244" s="22" t="s">
        <v>10</v>
      </c>
      <c r="BK244" s="202">
        <f t="shared" si="59"/>
        <v>0</v>
      </c>
      <c r="BL244" s="22" t="s">
        <v>164</v>
      </c>
      <c r="BM244" s="22" t="s">
        <v>3712</v>
      </c>
    </row>
    <row r="245" spans="2:65" s="1" customFormat="1" ht="22.5" customHeight="1">
      <c r="B245" s="39"/>
      <c r="C245" s="191" t="s">
        <v>1280</v>
      </c>
      <c r="D245" s="191" t="s">
        <v>165</v>
      </c>
      <c r="E245" s="192" t="s">
        <v>3713</v>
      </c>
      <c r="F245" s="193" t="s">
        <v>3714</v>
      </c>
      <c r="G245" s="194" t="s">
        <v>880</v>
      </c>
      <c r="H245" s="195">
        <v>4</v>
      </c>
      <c r="I245" s="196"/>
      <c r="J245" s="197">
        <f t="shared" si="50"/>
        <v>0</v>
      </c>
      <c r="K245" s="193" t="s">
        <v>23</v>
      </c>
      <c r="L245" s="59"/>
      <c r="M245" s="198" t="s">
        <v>23</v>
      </c>
      <c r="N245" s="199" t="s">
        <v>46</v>
      </c>
      <c r="O245" s="40"/>
      <c r="P245" s="200">
        <f t="shared" si="51"/>
        <v>0</v>
      </c>
      <c r="Q245" s="200">
        <v>1.2E-4</v>
      </c>
      <c r="R245" s="200">
        <f t="shared" si="52"/>
        <v>4.8000000000000001E-4</v>
      </c>
      <c r="S245" s="200">
        <v>0</v>
      </c>
      <c r="T245" s="201">
        <f t="shared" si="53"/>
        <v>0</v>
      </c>
      <c r="AR245" s="22" t="s">
        <v>164</v>
      </c>
      <c r="AT245" s="22" t="s">
        <v>165</v>
      </c>
      <c r="AU245" s="22" t="s">
        <v>84</v>
      </c>
      <c r="AY245" s="22" t="s">
        <v>162</v>
      </c>
      <c r="BE245" s="202">
        <f t="shared" si="54"/>
        <v>0</v>
      </c>
      <c r="BF245" s="202">
        <f t="shared" si="55"/>
        <v>0</v>
      </c>
      <c r="BG245" s="202">
        <f t="shared" si="56"/>
        <v>0</v>
      </c>
      <c r="BH245" s="202">
        <f t="shared" si="57"/>
        <v>0</v>
      </c>
      <c r="BI245" s="202">
        <f t="shared" si="58"/>
        <v>0</v>
      </c>
      <c r="BJ245" s="22" t="s">
        <v>10</v>
      </c>
      <c r="BK245" s="202">
        <f t="shared" si="59"/>
        <v>0</v>
      </c>
      <c r="BL245" s="22" t="s">
        <v>164</v>
      </c>
      <c r="BM245" s="22" t="s">
        <v>3715</v>
      </c>
    </row>
    <row r="246" spans="2:65" s="1" customFormat="1" ht="31.5" customHeight="1">
      <c r="B246" s="39"/>
      <c r="C246" s="191" t="s">
        <v>1290</v>
      </c>
      <c r="D246" s="191" t="s">
        <v>165</v>
      </c>
      <c r="E246" s="192" t="s">
        <v>3716</v>
      </c>
      <c r="F246" s="193" t="s">
        <v>3717</v>
      </c>
      <c r="G246" s="194" t="s">
        <v>880</v>
      </c>
      <c r="H246" s="195">
        <v>1</v>
      </c>
      <c r="I246" s="196"/>
      <c r="J246" s="197">
        <f t="shared" si="50"/>
        <v>0</v>
      </c>
      <c r="K246" s="193" t="s">
        <v>23</v>
      </c>
      <c r="L246" s="59"/>
      <c r="M246" s="198" t="s">
        <v>23</v>
      </c>
      <c r="N246" s="199" t="s">
        <v>46</v>
      </c>
      <c r="O246" s="40"/>
      <c r="P246" s="200">
        <f t="shared" si="51"/>
        <v>0</v>
      </c>
      <c r="Q246" s="200">
        <v>0</v>
      </c>
      <c r="R246" s="200">
        <f t="shared" si="52"/>
        <v>0</v>
      </c>
      <c r="S246" s="200">
        <v>0</v>
      </c>
      <c r="T246" s="201">
        <f t="shared" si="53"/>
        <v>0</v>
      </c>
      <c r="AR246" s="22" t="s">
        <v>164</v>
      </c>
      <c r="AT246" s="22" t="s">
        <v>165</v>
      </c>
      <c r="AU246" s="22" t="s">
        <v>84</v>
      </c>
      <c r="AY246" s="22" t="s">
        <v>162</v>
      </c>
      <c r="BE246" s="202">
        <f t="shared" si="54"/>
        <v>0</v>
      </c>
      <c r="BF246" s="202">
        <f t="shared" si="55"/>
        <v>0</v>
      </c>
      <c r="BG246" s="202">
        <f t="shared" si="56"/>
        <v>0</v>
      </c>
      <c r="BH246" s="202">
        <f t="shared" si="57"/>
        <v>0</v>
      </c>
      <c r="BI246" s="202">
        <f t="shared" si="58"/>
        <v>0</v>
      </c>
      <c r="BJ246" s="22" t="s">
        <v>10</v>
      </c>
      <c r="BK246" s="202">
        <f t="shared" si="59"/>
        <v>0</v>
      </c>
      <c r="BL246" s="22" t="s">
        <v>164</v>
      </c>
      <c r="BM246" s="22" t="s">
        <v>3718</v>
      </c>
    </row>
    <row r="247" spans="2:65" s="1" customFormat="1" ht="22.5" customHeight="1">
      <c r="B247" s="39"/>
      <c r="C247" s="191" t="s">
        <v>1294</v>
      </c>
      <c r="D247" s="191" t="s">
        <v>165</v>
      </c>
      <c r="E247" s="192" t="s">
        <v>3719</v>
      </c>
      <c r="F247" s="193" t="s">
        <v>3720</v>
      </c>
      <c r="G247" s="194" t="s">
        <v>880</v>
      </c>
      <c r="H247" s="195">
        <v>11</v>
      </c>
      <c r="I247" s="196"/>
      <c r="J247" s="197">
        <f t="shared" si="50"/>
        <v>0</v>
      </c>
      <c r="K247" s="193" t="s">
        <v>23</v>
      </c>
      <c r="L247" s="59"/>
      <c r="M247" s="198" t="s">
        <v>23</v>
      </c>
      <c r="N247" s="199" t="s">
        <v>46</v>
      </c>
      <c r="O247" s="40"/>
      <c r="P247" s="200">
        <f t="shared" si="51"/>
        <v>0</v>
      </c>
      <c r="Q247" s="200">
        <v>9.0000000000000006E-5</v>
      </c>
      <c r="R247" s="200">
        <f t="shared" si="52"/>
        <v>9.8999999999999999E-4</v>
      </c>
      <c r="S247" s="200">
        <v>0</v>
      </c>
      <c r="T247" s="201">
        <f t="shared" si="53"/>
        <v>0</v>
      </c>
      <c r="AR247" s="22" t="s">
        <v>164</v>
      </c>
      <c r="AT247" s="22" t="s">
        <v>165</v>
      </c>
      <c r="AU247" s="22" t="s">
        <v>84</v>
      </c>
      <c r="AY247" s="22" t="s">
        <v>162</v>
      </c>
      <c r="BE247" s="202">
        <f t="shared" si="54"/>
        <v>0</v>
      </c>
      <c r="BF247" s="202">
        <f t="shared" si="55"/>
        <v>0</v>
      </c>
      <c r="BG247" s="202">
        <f t="shared" si="56"/>
        <v>0</v>
      </c>
      <c r="BH247" s="202">
        <f t="shared" si="57"/>
        <v>0</v>
      </c>
      <c r="BI247" s="202">
        <f t="shared" si="58"/>
        <v>0</v>
      </c>
      <c r="BJ247" s="22" t="s">
        <v>10</v>
      </c>
      <c r="BK247" s="202">
        <f t="shared" si="59"/>
        <v>0</v>
      </c>
      <c r="BL247" s="22" t="s">
        <v>164</v>
      </c>
      <c r="BM247" s="22" t="s">
        <v>3721</v>
      </c>
    </row>
    <row r="248" spans="2:65" s="1" customFormat="1" ht="22.5" customHeight="1">
      <c r="B248" s="39"/>
      <c r="C248" s="191" t="s">
        <v>1302</v>
      </c>
      <c r="D248" s="191" t="s">
        <v>165</v>
      </c>
      <c r="E248" s="192" t="s">
        <v>3722</v>
      </c>
      <c r="F248" s="193" t="s">
        <v>3723</v>
      </c>
      <c r="G248" s="194" t="s">
        <v>880</v>
      </c>
      <c r="H248" s="195">
        <v>5</v>
      </c>
      <c r="I248" s="196"/>
      <c r="J248" s="197">
        <f t="shared" si="50"/>
        <v>0</v>
      </c>
      <c r="K248" s="193" t="s">
        <v>23</v>
      </c>
      <c r="L248" s="59"/>
      <c r="M248" s="198" t="s">
        <v>23</v>
      </c>
      <c r="N248" s="199" t="s">
        <v>46</v>
      </c>
      <c r="O248" s="40"/>
      <c r="P248" s="200">
        <f t="shared" si="51"/>
        <v>0</v>
      </c>
      <c r="Q248" s="200">
        <v>3.1E-4</v>
      </c>
      <c r="R248" s="200">
        <f t="shared" si="52"/>
        <v>1.5499999999999999E-3</v>
      </c>
      <c r="S248" s="200">
        <v>0</v>
      </c>
      <c r="T248" s="201">
        <f t="shared" si="53"/>
        <v>0</v>
      </c>
      <c r="AR248" s="22" t="s">
        <v>164</v>
      </c>
      <c r="AT248" s="22" t="s">
        <v>165</v>
      </c>
      <c r="AU248" s="22" t="s">
        <v>84</v>
      </c>
      <c r="AY248" s="22" t="s">
        <v>162</v>
      </c>
      <c r="BE248" s="202">
        <f t="shared" si="54"/>
        <v>0</v>
      </c>
      <c r="BF248" s="202">
        <f t="shared" si="55"/>
        <v>0</v>
      </c>
      <c r="BG248" s="202">
        <f t="shared" si="56"/>
        <v>0</v>
      </c>
      <c r="BH248" s="202">
        <f t="shared" si="57"/>
        <v>0</v>
      </c>
      <c r="BI248" s="202">
        <f t="shared" si="58"/>
        <v>0</v>
      </c>
      <c r="BJ248" s="22" t="s">
        <v>10</v>
      </c>
      <c r="BK248" s="202">
        <f t="shared" si="59"/>
        <v>0</v>
      </c>
      <c r="BL248" s="22" t="s">
        <v>164</v>
      </c>
      <c r="BM248" s="22" t="s">
        <v>3724</v>
      </c>
    </row>
    <row r="249" spans="2:65" s="1" customFormat="1" ht="22.5" customHeight="1">
      <c r="B249" s="39"/>
      <c r="C249" s="191" t="s">
        <v>1308</v>
      </c>
      <c r="D249" s="191" t="s">
        <v>165</v>
      </c>
      <c r="E249" s="192" t="s">
        <v>3725</v>
      </c>
      <c r="F249" s="193" t="s">
        <v>3726</v>
      </c>
      <c r="G249" s="194" t="s">
        <v>3285</v>
      </c>
      <c r="H249" s="195">
        <v>0.17199999999999999</v>
      </c>
      <c r="I249" s="196"/>
      <c r="J249" s="197">
        <f t="shared" si="50"/>
        <v>0</v>
      </c>
      <c r="K249" s="193" t="s">
        <v>23</v>
      </c>
      <c r="L249" s="59"/>
      <c r="M249" s="198" t="s">
        <v>23</v>
      </c>
      <c r="N249" s="199" t="s">
        <v>46</v>
      </c>
      <c r="O249" s="40"/>
      <c r="P249" s="200">
        <f t="shared" si="51"/>
        <v>0</v>
      </c>
      <c r="Q249" s="200">
        <v>0</v>
      </c>
      <c r="R249" s="200">
        <f t="shared" si="52"/>
        <v>0</v>
      </c>
      <c r="S249" s="200">
        <v>0</v>
      </c>
      <c r="T249" s="201">
        <f t="shared" si="53"/>
        <v>0</v>
      </c>
      <c r="AR249" s="22" t="s">
        <v>164</v>
      </c>
      <c r="AT249" s="22" t="s">
        <v>165</v>
      </c>
      <c r="AU249" s="22" t="s">
        <v>84</v>
      </c>
      <c r="AY249" s="22" t="s">
        <v>162</v>
      </c>
      <c r="BE249" s="202">
        <f t="shared" si="54"/>
        <v>0</v>
      </c>
      <c r="BF249" s="202">
        <f t="shared" si="55"/>
        <v>0</v>
      </c>
      <c r="BG249" s="202">
        <f t="shared" si="56"/>
        <v>0</v>
      </c>
      <c r="BH249" s="202">
        <f t="shared" si="57"/>
        <v>0</v>
      </c>
      <c r="BI249" s="202">
        <f t="shared" si="58"/>
        <v>0</v>
      </c>
      <c r="BJ249" s="22" t="s">
        <v>10</v>
      </c>
      <c r="BK249" s="202">
        <f t="shared" si="59"/>
        <v>0</v>
      </c>
      <c r="BL249" s="22" t="s">
        <v>164</v>
      </c>
      <c r="BM249" s="22" t="s">
        <v>3727</v>
      </c>
    </row>
    <row r="250" spans="2:65" s="1" customFormat="1" ht="22.5" customHeight="1">
      <c r="B250" s="39"/>
      <c r="C250" s="191" t="s">
        <v>1322</v>
      </c>
      <c r="D250" s="191" t="s">
        <v>165</v>
      </c>
      <c r="E250" s="192" t="s">
        <v>3728</v>
      </c>
      <c r="F250" s="193" t="s">
        <v>3729</v>
      </c>
      <c r="G250" s="194" t="s">
        <v>880</v>
      </c>
      <c r="H250" s="195">
        <v>1</v>
      </c>
      <c r="I250" s="196"/>
      <c r="J250" s="197">
        <f t="shared" si="50"/>
        <v>0</v>
      </c>
      <c r="K250" s="193" t="s">
        <v>23</v>
      </c>
      <c r="L250" s="59"/>
      <c r="M250" s="198" t="s">
        <v>23</v>
      </c>
      <c r="N250" s="199" t="s">
        <v>46</v>
      </c>
      <c r="O250" s="40"/>
      <c r="P250" s="200">
        <f t="shared" si="51"/>
        <v>0</v>
      </c>
      <c r="Q250" s="200">
        <v>0</v>
      </c>
      <c r="R250" s="200">
        <f t="shared" si="52"/>
        <v>0</v>
      </c>
      <c r="S250" s="200">
        <v>0</v>
      </c>
      <c r="T250" s="201">
        <f t="shared" si="53"/>
        <v>0</v>
      </c>
      <c r="AR250" s="22" t="s">
        <v>164</v>
      </c>
      <c r="AT250" s="22" t="s">
        <v>165</v>
      </c>
      <c r="AU250" s="22" t="s">
        <v>84</v>
      </c>
      <c r="AY250" s="22" t="s">
        <v>162</v>
      </c>
      <c r="BE250" s="202">
        <f t="shared" si="54"/>
        <v>0</v>
      </c>
      <c r="BF250" s="202">
        <f t="shared" si="55"/>
        <v>0</v>
      </c>
      <c r="BG250" s="202">
        <f t="shared" si="56"/>
        <v>0</v>
      </c>
      <c r="BH250" s="202">
        <f t="shared" si="57"/>
        <v>0</v>
      </c>
      <c r="BI250" s="202">
        <f t="shared" si="58"/>
        <v>0</v>
      </c>
      <c r="BJ250" s="22" t="s">
        <v>10</v>
      </c>
      <c r="BK250" s="202">
        <f t="shared" si="59"/>
        <v>0</v>
      </c>
      <c r="BL250" s="22" t="s">
        <v>164</v>
      </c>
      <c r="BM250" s="22" t="s">
        <v>3730</v>
      </c>
    </row>
    <row r="251" spans="2:65" s="1" customFormat="1" ht="22.5" customHeight="1">
      <c r="B251" s="39"/>
      <c r="C251" s="191" t="s">
        <v>1331</v>
      </c>
      <c r="D251" s="191" t="s">
        <v>165</v>
      </c>
      <c r="E251" s="192" t="s">
        <v>3731</v>
      </c>
      <c r="F251" s="193" t="s">
        <v>3732</v>
      </c>
      <c r="G251" s="194" t="s">
        <v>880</v>
      </c>
      <c r="H251" s="195">
        <v>26</v>
      </c>
      <c r="I251" s="196"/>
      <c r="J251" s="197">
        <f t="shared" si="50"/>
        <v>0</v>
      </c>
      <c r="K251" s="193" t="s">
        <v>23</v>
      </c>
      <c r="L251" s="59"/>
      <c r="M251" s="198" t="s">
        <v>23</v>
      </c>
      <c r="N251" s="199" t="s">
        <v>46</v>
      </c>
      <c r="O251" s="40"/>
      <c r="P251" s="200">
        <f t="shared" si="51"/>
        <v>0</v>
      </c>
      <c r="Q251" s="200">
        <v>0</v>
      </c>
      <c r="R251" s="200">
        <f t="shared" si="52"/>
        <v>0</v>
      </c>
      <c r="S251" s="200">
        <v>0</v>
      </c>
      <c r="T251" s="201">
        <f t="shared" si="53"/>
        <v>0</v>
      </c>
      <c r="AR251" s="22" t="s">
        <v>164</v>
      </c>
      <c r="AT251" s="22" t="s">
        <v>165</v>
      </c>
      <c r="AU251" s="22" t="s">
        <v>84</v>
      </c>
      <c r="AY251" s="22" t="s">
        <v>162</v>
      </c>
      <c r="BE251" s="202">
        <f t="shared" si="54"/>
        <v>0</v>
      </c>
      <c r="BF251" s="202">
        <f t="shared" si="55"/>
        <v>0</v>
      </c>
      <c r="BG251" s="202">
        <f t="shared" si="56"/>
        <v>0</v>
      </c>
      <c r="BH251" s="202">
        <f t="shared" si="57"/>
        <v>0</v>
      </c>
      <c r="BI251" s="202">
        <f t="shared" si="58"/>
        <v>0</v>
      </c>
      <c r="BJ251" s="22" t="s">
        <v>10</v>
      </c>
      <c r="BK251" s="202">
        <f t="shared" si="59"/>
        <v>0</v>
      </c>
      <c r="BL251" s="22" t="s">
        <v>164</v>
      </c>
      <c r="BM251" s="22" t="s">
        <v>3733</v>
      </c>
    </row>
    <row r="252" spans="2:65" s="1" customFormat="1" ht="22.5" customHeight="1">
      <c r="B252" s="39"/>
      <c r="C252" s="191" t="s">
        <v>1338</v>
      </c>
      <c r="D252" s="191" t="s">
        <v>165</v>
      </c>
      <c r="E252" s="192" t="s">
        <v>3734</v>
      </c>
      <c r="F252" s="193" t="s">
        <v>3735</v>
      </c>
      <c r="G252" s="194" t="s">
        <v>880</v>
      </c>
      <c r="H252" s="195">
        <v>26</v>
      </c>
      <c r="I252" s="196"/>
      <c r="J252" s="197">
        <f t="shared" si="50"/>
        <v>0</v>
      </c>
      <c r="K252" s="193" t="s">
        <v>23</v>
      </c>
      <c r="L252" s="59"/>
      <c r="M252" s="198" t="s">
        <v>23</v>
      </c>
      <c r="N252" s="199" t="s">
        <v>46</v>
      </c>
      <c r="O252" s="40"/>
      <c r="P252" s="200">
        <f t="shared" si="51"/>
        <v>0</v>
      </c>
      <c r="Q252" s="200">
        <v>0</v>
      </c>
      <c r="R252" s="200">
        <f t="shared" si="52"/>
        <v>0</v>
      </c>
      <c r="S252" s="200">
        <v>0</v>
      </c>
      <c r="T252" s="201">
        <f t="shared" si="53"/>
        <v>0</v>
      </c>
      <c r="AR252" s="22" t="s">
        <v>164</v>
      </c>
      <c r="AT252" s="22" t="s">
        <v>165</v>
      </c>
      <c r="AU252" s="22" t="s">
        <v>84</v>
      </c>
      <c r="AY252" s="22" t="s">
        <v>162</v>
      </c>
      <c r="BE252" s="202">
        <f t="shared" si="54"/>
        <v>0</v>
      </c>
      <c r="BF252" s="202">
        <f t="shared" si="55"/>
        <v>0</v>
      </c>
      <c r="BG252" s="202">
        <f t="shared" si="56"/>
        <v>0</v>
      </c>
      <c r="BH252" s="202">
        <f t="shared" si="57"/>
        <v>0</v>
      </c>
      <c r="BI252" s="202">
        <f t="shared" si="58"/>
        <v>0</v>
      </c>
      <c r="BJ252" s="22" t="s">
        <v>10</v>
      </c>
      <c r="BK252" s="202">
        <f t="shared" si="59"/>
        <v>0</v>
      </c>
      <c r="BL252" s="22" t="s">
        <v>164</v>
      </c>
      <c r="BM252" s="22" t="s">
        <v>3736</v>
      </c>
    </row>
    <row r="253" spans="2:65" s="1" customFormat="1" ht="22.5" customHeight="1">
      <c r="B253" s="39"/>
      <c r="C253" s="191" t="s">
        <v>1352</v>
      </c>
      <c r="D253" s="191" t="s">
        <v>165</v>
      </c>
      <c r="E253" s="192" t="s">
        <v>3737</v>
      </c>
      <c r="F253" s="193" t="s">
        <v>3738</v>
      </c>
      <c r="G253" s="194" t="s">
        <v>880</v>
      </c>
      <c r="H253" s="195">
        <v>6</v>
      </c>
      <c r="I253" s="196"/>
      <c r="J253" s="197">
        <f t="shared" si="50"/>
        <v>0</v>
      </c>
      <c r="K253" s="193" t="s">
        <v>23</v>
      </c>
      <c r="L253" s="59"/>
      <c r="M253" s="198" t="s">
        <v>23</v>
      </c>
      <c r="N253" s="199" t="s">
        <v>46</v>
      </c>
      <c r="O253" s="40"/>
      <c r="P253" s="200">
        <f t="shared" si="51"/>
        <v>0</v>
      </c>
      <c r="Q253" s="200">
        <v>0</v>
      </c>
      <c r="R253" s="200">
        <f t="shared" si="52"/>
        <v>0</v>
      </c>
      <c r="S253" s="200">
        <v>0</v>
      </c>
      <c r="T253" s="201">
        <f t="shared" si="53"/>
        <v>0</v>
      </c>
      <c r="AR253" s="22" t="s">
        <v>164</v>
      </c>
      <c r="AT253" s="22" t="s">
        <v>165</v>
      </c>
      <c r="AU253" s="22" t="s">
        <v>84</v>
      </c>
      <c r="AY253" s="22" t="s">
        <v>162</v>
      </c>
      <c r="BE253" s="202">
        <f t="shared" si="54"/>
        <v>0</v>
      </c>
      <c r="BF253" s="202">
        <f t="shared" si="55"/>
        <v>0</v>
      </c>
      <c r="BG253" s="202">
        <f t="shared" si="56"/>
        <v>0</v>
      </c>
      <c r="BH253" s="202">
        <f t="shared" si="57"/>
        <v>0</v>
      </c>
      <c r="BI253" s="202">
        <f t="shared" si="58"/>
        <v>0</v>
      </c>
      <c r="BJ253" s="22" t="s">
        <v>10</v>
      </c>
      <c r="BK253" s="202">
        <f t="shared" si="59"/>
        <v>0</v>
      </c>
      <c r="BL253" s="22" t="s">
        <v>164</v>
      </c>
      <c r="BM253" s="22" t="s">
        <v>3739</v>
      </c>
    </row>
    <row r="254" spans="2:65" s="1" customFormat="1" ht="22.5" customHeight="1">
      <c r="B254" s="39"/>
      <c r="C254" s="191" t="s">
        <v>1359</v>
      </c>
      <c r="D254" s="191" t="s">
        <v>165</v>
      </c>
      <c r="E254" s="192" t="s">
        <v>3740</v>
      </c>
      <c r="F254" s="193" t="s">
        <v>3741</v>
      </c>
      <c r="G254" s="194" t="s">
        <v>880</v>
      </c>
      <c r="H254" s="195">
        <v>29</v>
      </c>
      <c r="I254" s="196"/>
      <c r="J254" s="197">
        <f t="shared" si="50"/>
        <v>0</v>
      </c>
      <c r="K254" s="193" t="s">
        <v>23</v>
      </c>
      <c r="L254" s="59"/>
      <c r="M254" s="198" t="s">
        <v>23</v>
      </c>
      <c r="N254" s="199" t="s">
        <v>46</v>
      </c>
      <c r="O254" s="40"/>
      <c r="P254" s="200">
        <f t="shared" si="51"/>
        <v>0</v>
      </c>
      <c r="Q254" s="200">
        <v>0</v>
      </c>
      <c r="R254" s="200">
        <f t="shared" si="52"/>
        <v>0</v>
      </c>
      <c r="S254" s="200">
        <v>0</v>
      </c>
      <c r="T254" s="201">
        <f t="shared" si="53"/>
        <v>0</v>
      </c>
      <c r="AR254" s="22" t="s">
        <v>164</v>
      </c>
      <c r="AT254" s="22" t="s">
        <v>165</v>
      </c>
      <c r="AU254" s="22" t="s">
        <v>84</v>
      </c>
      <c r="AY254" s="22" t="s">
        <v>162</v>
      </c>
      <c r="BE254" s="202">
        <f t="shared" si="54"/>
        <v>0</v>
      </c>
      <c r="BF254" s="202">
        <f t="shared" si="55"/>
        <v>0</v>
      </c>
      <c r="BG254" s="202">
        <f t="shared" si="56"/>
        <v>0</v>
      </c>
      <c r="BH254" s="202">
        <f t="shared" si="57"/>
        <v>0</v>
      </c>
      <c r="BI254" s="202">
        <f t="shared" si="58"/>
        <v>0</v>
      </c>
      <c r="BJ254" s="22" t="s">
        <v>10</v>
      </c>
      <c r="BK254" s="202">
        <f t="shared" si="59"/>
        <v>0</v>
      </c>
      <c r="BL254" s="22" t="s">
        <v>164</v>
      </c>
      <c r="BM254" s="22" t="s">
        <v>3742</v>
      </c>
    </row>
    <row r="255" spans="2:65" s="1" customFormat="1" ht="22.5" customHeight="1">
      <c r="B255" s="39"/>
      <c r="C255" s="191" t="s">
        <v>1365</v>
      </c>
      <c r="D255" s="191" t="s">
        <v>165</v>
      </c>
      <c r="E255" s="192" t="s">
        <v>3743</v>
      </c>
      <c r="F255" s="193" t="s">
        <v>3744</v>
      </c>
      <c r="G255" s="194" t="s">
        <v>880</v>
      </c>
      <c r="H255" s="195">
        <v>25</v>
      </c>
      <c r="I255" s="196"/>
      <c r="J255" s="197">
        <f t="shared" si="50"/>
        <v>0</v>
      </c>
      <c r="K255" s="193" t="s">
        <v>23</v>
      </c>
      <c r="L255" s="59"/>
      <c r="M255" s="198" t="s">
        <v>23</v>
      </c>
      <c r="N255" s="199" t="s">
        <v>46</v>
      </c>
      <c r="O255" s="40"/>
      <c r="P255" s="200">
        <f t="shared" si="51"/>
        <v>0</v>
      </c>
      <c r="Q255" s="200">
        <v>0</v>
      </c>
      <c r="R255" s="200">
        <f t="shared" si="52"/>
        <v>0</v>
      </c>
      <c r="S255" s="200">
        <v>0</v>
      </c>
      <c r="T255" s="201">
        <f t="shared" si="53"/>
        <v>0</v>
      </c>
      <c r="AR255" s="22" t="s">
        <v>164</v>
      </c>
      <c r="AT255" s="22" t="s">
        <v>165</v>
      </c>
      <c r="AU255" s="22" t="s">
        <v>84</v>
      </c>
      <c r="AY255" s="22" t="s">
        <v>162</v>
      </c>
      <c r="BE255" s="202">
        <f t="shared" si="54"/>
        <v>0</v>
      </c>
      <c r="BF255" s="202">
        <f t="shared" si="55"/>
        <v>0</v>
      </c>
      <c r="BG255" s="202">
        <f t="shared" si="56"/>
        <v>0</v>
      </c>
      <c r="BH255" s="202">
        <f t="shared" si="57"/>
        <v>0</v>
      </c>
      <c r="BI255" s="202">
        <f t="shared" si="58"/>
        <v>0</v>
      </c>
      <c r="BJ255" s="22" t="s">
        <v>10</v>
      </c>
      <c r="BK255" s="202">
        <f t="shared" si="59"/>
        <v>0</v>
      </c>
      <c r="BL255" s="22" t="s">
        <v>164</v>
      </c>
      <c r="BM255" s="22" t="s">
        <v>3745</v>
      </c>
    </row>
    <row r="256" spans="2:65" s="1" customFormat="1" ht="22.5" customHeight="1">
      <c r="B256" s="39"/>
      <c r="C256" s="191" t="s">
        <v>1368</v>
      </c>
      <c r="D256" s="191" t="s">
        <v>165</v>
      </c>
      <c r="E256" s="192" t="s">
        <v>3746</v>
      </c>
      <c r="F256" s="193" t="s">
        <v>3747</v>
      </c>
      <c r="G256" s="194" t="s">
        <v>880</v>
      </c>
      <c r="H256" s="195">
        <v>6</v>
      </c>
      <c r="I256" s="196"/>
      <c r="J256" s="197">
        <f t="shared" si="50"/>
        <v>0</v>
      </c>
      <c r="K256" s="193" t="s">
        <v>23</v>
      </c>
      <c r="L256" s="59"/>
      <c r="M256" s="198" t="s">
        <v>23</v>
      </c>
      <c r="N256" s="199" t="s">
        <v>46</v>
      </c>
      <c r="O256" s="40"/>
      <c r="P256" s="200">
        <f t="shared" si="51"/>
        <v>0</v>
      </c>
      <c r="Q256" s="200">
        <v>0</v>
      </c>
      <c r="R256" s="200">
        <f t="shared" si="52"/>
        <v>0</v>
      </c>
      <c r="S256" s="200">
        <v>0</v>
      </c>
      <c r="T256" s="201">
        <f t="shared" si="53"/>
        <v>0</v>
      </c>
      <c r="AR256" s="22" t="s">
        <v>164</v>
      </c>
      <c r="AT256" s="22" t="s">
        <v>165</v>
      </c>
      <c r="AU256" s="22" t="s">
        <v>84</v>
      </c>
      <c r="AY256" s="22" t="s">
        <v>162</v>
      </c>
      <c r="BE256" s="202">
        <f t="shared" si="54"/>
        <v>0</v>
      </c>
      <c r="BF256" s="202">
        <f t="shared" si="55"/>
        <v>0</v>
      </c>
      <c r="BG256" s="202">
        <f t="shared" si="56"/>
        <v>0</v>
      </c>
      <c r="BH256" s="202">
        <f t="shared" si="57"/>
        <v>0</v>
      </c>
      <c r="BI256" s="202">
        <f t="shared" si="58"/>
        <v>0</v>
      </c>
      <c r="BJ256" s="22" t="s">
        <v>10</v>
      </c>
      <c r="BK256" s="202">
        <f t="shared" si="59"/>
        <v>0</v>
      </c>
      <c r="BL256" s="22" t="s">
        <v>164</v>
      </c>
      <c r="BM256" s="22" t="s">
        <v>3748</v>
      </c>
    </row>
    <row r="257" spans="2:65" s="1" customFormat="1" ht="22.5" customHeight="1">
      <c r="B257" s="39"/>
      <c r="C257" s="191" t="s">
        <v>1372</v>
      </c>
      <c r="D257" s="191" t="s">
        <v>165</v>
      </c>
      <c r="E257" s="192" t="s">
        <v>3749</v>
      </c>
      <c r="F257" s="193" t="s">
        <v>3750</v>
      </c>
      <c r="G257" s="194" t="s">
        <v>880</v>
      </c>
      <c r="H257" s="195">
        <v>6</v>
      </c>
      <c r="I257" s="196"/>
      <c r="J257" s="197">
        <f t="shared" si="50"/>
        <v>0</v>
      </c>
      <c r="K257" s="193" t="s">
        <v>23</v>
      </c>
      <c r="L257" s="59"/>
      <c r="M257" s="198" t="s">
        <v>23</v>
      </c>
      <c r="N257" s="199" t="s">
        <v>46</v>
      </c>
      <c r="O257" s="40"/>
      <c r="P257" s="200">
        <f t="shared" si="51"/>
        <v>0</v>
      </c>
      <c r="Q257" s="200">
        <v>0</v>
      </c>
      <c r="R257" s="200">
        <f t="shared" si="52"/>
        <v>0</v>
      </c>
      <c r="S257" s="200">
        <v>0</v>
      </c>
      <c r="T257" s="201">
        <f t="shared" si="53"/>
        <v>0</v>
      </c>
      <c r="AR257" s="22" t="s">
        <v>164</v>
      </c>
      <c r="AT257" s="22" t="s">
        <v>165</v>
      </c>
      <c r="AU257" s="22" t="s">
        <v>84</v>
      </c>
      <c r="AY257" s="22" t="s">
        <v>162</v>
      </c>
      <c r="BE257" s="202">
        <f t="shared" si="54"/>
        <v>0</v>
      </c>
      <c r="BF257" s="202">
        <f t="shared" si="55"/>
        <v>0</v>
      </c>
      <c r="BG257" s="202">
        <f t="shared" si="56"/>
        <v>0</v>
      </c>
      <c r="BH257" s="202">
        <f t="shared" si="57"/>
        <v>0</v>
      </c>
      <c r="BI257" s="202">
        <f t="shared" si="58"/>
        <v>0</v>
      </c>
      <c r="BJ257" s="22" t="s">
        <v>10</v>
      </c>
      <c r="BK257" s="202">
        <f t="shared" si="59"/>
        <v>0</v>
      </c>
      <c r="BL257" s="22" t="s">
        <v>164</v>
      </c>
      <c r="BM257" s="22" t="s">
        <v>3751</v>
      </c>
    </row>
    <row r="258" spans="2:65" s="1" customFormat="1" ht="22.5" customHeight="1">
      <c r="B258" s="39"/>
      <c r="C258" s="191" t="s">
        <v>1376</v>
      </c>
      <c r="D258" s="191" t="s">
        <v>165</v>
      </c>
      <c r="E258" s="192" t="s">
        <v>3752</v>
      </c>
      <c r="F258" s="193" t="s">
        <v>3753</v>
      </c>
      <c r="G258" s="194" t="s">
        <v>880</v>
      </c>
      <c r="H258" s="195">
        <v>4</v>
      </c>
      <c r="I258" s="196"/>
      <c r="J258" s="197">
        <f t="shared" si="50"/>
        <v>0</v>
      </c>
      <c r="K258" s="193" t="s">
        <v>23</v>
      </c>
      <c r="L258" s="59"/>
      <c r="M258" s="198" t="s">
        <v>23</v>
      </c>
      <c r="N258" s="241" t="s">
        <v>46</v>
      </c>
      <c r="O258" s="242"/>
      <c r="P258" s="243">
        <f t="shared" si="51"/>
        <v>0</v>
      </c>
      <c r="Q258" s="243">
        <v>0</v>
      </c>
      <c r="R258" s="243">
        <f t="shared" si="52"/>
        <v>0</v>
      </c>
      <c r="S258" s="243">
        <v>0</v>
      </c>
      <c r="T258" s="244">
        <f t="shared" si="53"/>
        <v>0</v>
      </c>
      <c r="AR258" s="22" t="s">
        <v>164</v>
      </c>
      <c r="AT258" s="22" t="s">
        <v>165</v>
      </c>
      <c r="AU258" s="22" t="s">
        <v>84</v>
      </c>
      <c r="AY258" s="22" t="s">
        <v>162</v>
      </c>
      <c r="BE258" s="202">
        <f t="shared" si="54"/>
        <v>0</v>
      </c>
      <c r="BF258" s="202">
        <f t="shared" si="55"/>
        <v>0</v>
      </c>
      <c r="BG258" s="202">
        <f t="shared" si="56"/>
        <v>0</v>
      </c>
      <c r="BH258" s="202">
        <f t="shared" si="57"/>
        <v>0</v>
      </c>
      <c r="BI258" s="202">
        <f t="shared" si="58"/>
        <v>0</v>
      </c>
      <c r="BJ258" s="22" t="s">
        <v>10</v>
      </c>
      <c r="BK258" s="202">
        <f t="shared" si="59"/>
        <v>0</v>
      </c>
      <c r="BL258" s="22" t="s">
        <v>164</v>
      </c>
      <c r="BM258" s="22" t="s">
        <v>3754</v>
      </c>
    </row>
    <row r="259" spans="2:65" s="1" customFormat="1" ht="6.95" customHeight="1">
      <c r="B259" s="54"/>
      <c r="C259" s="55"/>
      <c r="D259" s="55"/>
      <c r="E259" s="55"/>
      <c r="F259" s="55"/>
      <c r="G259" s="55"/>
      <c r="H259" s="55"/>
      <c r="I259" s="137"/>
      <c r="J259" s="55"/>
      <c r="K259" s="55"/>
      <c r="L259" s="59"/>
    </row>
  </sheetData>
  <sheetProtection password="CC35" sheet="1" objects="1" scenarios="1" formatCells="0" formatColumns="0" formatRows="0" sort="0" autoFilter="0"/>
  <autoFilter ref="C83:K258"/>
  <mergeCells count="9">
    <mergeCell ref="E74:H74"/>
    <mergeCell ref="E76:H76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3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74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100</v>
      </c>
      <c r="G1" s="370" t="s">
        <v>101</v>
      </c>
      <c r="H1" s="370"/>
      <c r="I1" s="113"/>
      <c r="J1" s="112" t="s">
        <v>102</v>
      </c>
      <c r="K1" s="111" t="s">
        <v>103</v>
      </c>
      <c r="L1" s="112" t="s">
        <v>104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2" t="s">
        <v>93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84</v>
      </c>
    </row>
    <row r="4" spans="1:70" ht="36.950000000000003" customHeight="1">
      <c r="B4" s="26"/>
      <c r="C4" s="27"/>
      <c r="D4" s="28" t="s">
        <v>105</v>
      </c>
      <c r="E4" s="27"/>
      <c r="F4" s="27"/>
      <c r="G4" s="27"/>
      <c r="H4" s="27"/>
      <c r="I4" s="115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20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63" t="str">
        <f>'Rekapitulace stavby'!K6</f>
        <v>Přístavba a nástavba MŠ Radomyšl na parcelách č.st.335, 210 a 186/1 v k.ú.Radomyšl</v>
      </c>
      <c r="F7" s="364"/>
      <c r="G7" s="364"/>
      <c r="H7" s="364"/>
      <c r="I7" s="115"/>
      <c r="J7" s="27"/>
      <c r="K7" s="29"/>
    </row>
    <row r="8" spans="1:70" s="1" customFormat="1">
      <c r="B8" s="39"/>
      <c r="C8" s="40"/>
      <c r="D8" s="35" t="s">
        <v>106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5" t="s">
        <v>3755</v>
      </c>
      <c r="F9" s="366"/>
      <c r="G9" s="366"/>
      <c r="H9" s="366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22</v>
      </c>
      <c r="E11" s="40"/>
      <c r="F11" s="33" t="s">
        <v>23</v>
      </c>
      <c r="G11" s="40"/>
      <c r="H11" s="40"/>
      <c r="I11" s="117" t="s">
        <v>24</v>
      </c>
      <c r="J11" s="33" t="s">
        <v>23</v>
      </c>
      <c r="K11" s="43"/>
    </row>
    <row r="12" spans="1:70" s="1" customFormat="1" ht="14.45" customHeight="1">
      <c r="B12" s="39"/>
      <c r="C12" s="40"/>
      <c r="D12" s="35" t="s">
        <v>25</v>
      </c>
      <c r="E12" s="40"/>
      <c r="F12" s="33" t="s">
        <v>26</v>
      </c>
      <c r="G12" s="40"/>
      <c r="H12" s="40"/>
      <c r="I12" s="117" t="s">
        <v>27</v>
      </c>
      <c r="J12" s="118" t="str">
        <f>'Rekapitulace stavby'!AN8</f>
        <v>15.2.2017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31</v>
      </c>
      <c r="E14" s="40"/>
      <c r="F14" s="40"/>
      <c r="G14" s="40"/>
      <c r="H14" s="40"/>
      <c r="I14" s="117" t="s">
        <v>32</v>
      </c>
      <c r="J14" s="33" t="s">
        <v>23</v>
      </c>
      <c r="K14" s="43"/>
    </row>
    <row r="15" spans="1:70" s="1" customFormat="1" ht="18" customHeight="1">
      <c r="B15" s="39"/>
      <c r="C15" s="40"/>
      <c r="D15" s="40"/>
      <c r="E15" s="33" t="s">
        <v>33</v>
      </c>
      <c r="F15" s="40"/>
      <c r="G15" s="40"/>
      <c r="H15" s="40"/>
      <c r="I15" s="117" t="s">
        <v>34</v>
      </c>
      <c r="J15" s="33" t="s">
        <v>23</v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35</v>
      </c>
      <c r="E17" s="40"/>
      <c r="F17" s="40"/>
      <c r="G17" s="40"/>
      <c r="H17" s="40"/>
      <c r="I17" s="117" t="s">
        <v>32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34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38</v>
      </c>
      <c r="E20" s="40"/>
      <c r="F20" s="40"/>
      <c r="G20" s="40"/>
      <c r="H20" s="40"/>
      <c r="I20" s="117" t="s">
        <v>32</v>
      </c>
      <c r="J20" s="33" t="s">
        <v>23</v>
      </c>
      <c r="K20" s="43"/>
    </row>
    <row r="21" spans="2:11" s="1" customFormat="1" ht="18" customHeight="1">
      <c r="B21" s="39"/>
      <c r="C21" s="40"/>
      <c r="D21" s="40"/>
      <c r="E21" s="33" t="s">
        <v>39</v>
      </c>
      <c r="F21" s="40"/>
      <c r="G21" s="40"/>
      <c r="H21" s="40"/>
      <c r="I21" s="117" t="s">
        <v>34</v>
      </c>
      <c r="J21" s="33" t="s">
        <v>23</v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40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32" t="s">
        <v>23</v>
      </c>
      <c r="F24" s="332"/>
      <c r="G24" s="332"/>
      <c r="H24" s="332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41</v>
      </c>
      <c r="E27" s="40"/>
      <c r="F27" s="40"/>
      <c r="G27" s="40"/>
      <c r="H27" s="40"/>
      <c r="I27" s="116"/>
      <c r="J27" s="126">
        <f>ROUND(J82,2)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43</v>
      </c>
      <c r="G29" s="40"/>
      <c r="H29" s="40"/>
      <c r="I29" s="127" t="s">
        <v>42</v>
      </c>
      <c r="J29" s="44" t="s">
        <v>44</v>
      </c>
      <c r="K29" s="43"/>
    </row>
    <row r="30" spans="2:11" s="1" customFormat="1" ht="14.45" customHeight="1">
      <c r="B30" s="39"/>
      <c r="C30" s="40"/>
      <c r="D30" s="47" t="s">
        <v>45</v>
      </c>
      <c r="E30" s="47" t="s">
        <v>46</v>
      </c>
      <c r="F30" s="128">
        <f>ROUND(SUM(BE82:BE173), 2)</f>
        <v>0</v>
      </c>
      <c r="G30" s="40"/>
      <c r="H30" s="40"/>
      <c r="I30" s="129">
        <v>0.21</v>
      </c>
      <c r="J30" s="128">
        <f>ROUND(ROUND((SUM(BE82:BE173)),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47</v>
      </c>
      <c r="F31" s="128">
        <f>ROUND(SUM(BF82:BF173), 2)</f>
        <v>0</v>
      </c>
      <c r="G31" s="40"/>
      <c r="H31" s="40"/>
      <c r="I31" s="129">
        <v>0.15</v>
      </c>
      <c r="J31" s="128">
        <f>ROUND(ROUND((SUM(BF82:BF173)),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48</v>
      </c>
      <c r="F32" s="128">
        <f>ROUND(SUM(BG82:BG173),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49</v>
      </c>
      <c r="F33" s="128">
        <f>ROUND(SUM(BH82:BH173),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50</v>
      </c>
      <c r="F34" s="128">
        <f>ROUND(SUM(BI82:BI173),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51</v>
      </c>
      <c r="E36" s="77"/>
      <c r="F36" s="77"/>
      <c r="G36" s="132" t="s">
        <v>52</v>
      </c>
      <c r="H36" s="133" t="s">
        <v>53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108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20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63" t="str">
        <f>E7</f>
        <v>Přístavba a nástavba MŠ Radomyšl na parcelách č.st.335, 210 a 186/1 v k.ú.Radomyšl</v>
      </c>
      <c r="F45" s="364"/>
      <c r="G45" s="364"/>
      <c r="H45" s="364"/>
      <c r="I45" s="116"/>
      <c r="J45" s="40"/>
      <c r="K45" s="43"/>
    </row>
    <row r="46" spans="2:11" s="1" customFormat="1" ht="14.45" customHeight="1">
      <c r="B46" s="39"/>
      <c r="C46" s="35" t="s">
        <v>106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65" t="str">
        <f>E9</f>
        <v>040 - Ústřední vytápění</v>
      </c>
      <c r="F47" s="366"/>
      <c r="G47" s="366"/>
      <c r="H47" s="36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25</v>
      </c>
      <c r="D49" s="40"/>
      <c r="E49" s="40"/>
      <c r="F49" s="33" t="str">
        <f>F12</f>
        <v>Radomyšl</v>
      </c>
      <c r="G49" s="40"/>
      <c r="H49" s="40"/>
      <c r="I49" s="117" t="s">
        <v>27</v>
      </c>
      <c r="J49" s="118" t="str">
        <f>IF(J12="","",J12)</f>
        <v>15.2.2017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31</v>
      </c>
      <c r="D51" s="40"/>
      <c r="E51" s="40"/>
      <c r="F51" s="33" t="str">
        <f>E15</f>
        <v>Městys Radomyšl</v>
      </c>
      <c r="G51" s="40"/>
      <c r="H51" s="40"/>
      <c r="I51" s="117" t="s">
        <v>38</v>
      </c>
      <c r="J51" s="33" t="str">
        <f>E21</f>
        <v>Ing. Škoda Martin</v>
      </c>
      <c r="K51" s="43"/>
    </row>
    <row r="52" spans="2:47" s="1" customFormat="1" ht="14.45" customHeight="1">
      <c r="B52" s="39"/>
      <c r="C52" s="35" t="s">
        <v>35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109</v>
      </c>
      <c r="D54" s="130"/>
      <c r="E54" s="130"/>
      <c r="F54" s="130"/>
      <c r="G54" s="130"/>
      <c r="H54" s="130"/>
      <c r="I54" s="143"/>
      <c r="J54" s="144" t="s">
        <v>110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111</v>
      </c>
      <c r="D56" s="40"/>
      <c r="E56" s="40"/>
      <c r="F56" s="40"/>
      <c r="G56" s="40"/>
      <c r="H56" s="40"/>
      <c r="I56" s="116"/>
      <c r="J56" s="126">
        <f>J82</f>
        <v>0</v>
      </c>
      <c r="K56" s="43"/>
      <c r="AU56" s="22" t="s">
        <v>112</v>
      </c>
    </row>
    <row r="57" spans="2:47" s="7" customFormat="1" ht="24.95" customHeight="1">
      <c r="B57" s="147"/>
      <c r="C57" s="148"/>
      <c r="D57" s="149" t="s">
        <v>3756</v>
      </c>
      <c r="E57" s="150"/>
      <c r="F57" s="150"/>
      <c r="G57" s="150"/>
      <c r="H57" s="150"/>
      <c r="I57" s="151"/>
      <c r="J57" s="152">
        <f>J83</f>
        <v>0</v>
      </c>
      <c r="K57" s="153"/>
    </row>
    <row r="58" spans="2:47" s="7" customFormat="1" ht="24.95" customHeight="1">
      <c r="B58" s="147"/>
      <c r="C58" s="148"/>
      <c r="D58" s="149" t="s">
        <v>3757</v>
      </c>
      <c r="E58" s="150"/>
      <c r="F58" s="150"/>
      <c r="G58" s="150"/>
      <c r="H58" s="150"/>
      <c r="I58" s="151"/>
      <c r="J58" s="152">
        <f>J90</f>
        <v>0</v>
      </c>
      <c r="K58" s="153"/>
    </row>
    <row r="59" spans="2:47" s="7" customFormat="1" ht="24.95" customHeight="1">
      <c r="B59" s="147"/>
      <c r="C59" s="148"/>
      <c r="D59" s="149" t="s">
        <v>3758</v>
      </c>
      <c r="E59" s="150"/>
      <c r="F59" s="150"/>
      <c r="G59" s="150"/>
      <c r="H59" s="150"/>
      <c r="I59" s="151"/>
      <c r="J59" s="152">
        <f>J109</f>
        <v>0</v>
      </c>
      <c r="K59" s="153"/>
    </row>
    <row r="60" spans="2:47" s="7" customFormat="1" ht="24.95" customHeight="1">
      <c r="B60" s="147"/>
      <c r="C60" s="148"/>
      <c r="D60" s="149" t="s">
        <v>3759</v>
      </c>
      <c r="E60" s="150"/>
      <c r="F60" s="150"/>
      <c r="G60" s="150"/>
      <c r="H60" s="150"/>
      <c r="I60" s="151"/>
      <c r="J60" s="152">
        <f>J123</f>
        <v>0</v>
      </c>
      <c r="K60" s="153"/>
    </row>
    <row r="61" spans="2:47" s="7" customFormat="1" ht="24.95" customHeight="1">
      <c r="B61" s="147"/>
      <c r="C61" s="148"/>
      <c r="D61" s="149" t="s">
        <v>3760</v>
      </c>
      <c r="E61" s="150"/>
      <c r="F61" s="150"/>
      <c r="G61" s="150"/>
      <c r="H61" s="150"/>
      <c r="I61" s="151"/>
      <c r="J61" s="152">
        <f>J141</f>
        <v>0</v>
      </c>
      <c r="K61" s="153"/>
    </row>
    <row r="62" spans="2:47" s="7" customFormat="1" ht="24.95" customHeight="1">
      <c r="B62" s="147"/>
      <c r="C62" s="148"/>
      <c r="D62" s="149" t="s">
        <v>3761</v>
      </c>
      <c r="E62" s="150"/>
      <c r="F62" s="150"/>
      <c r="G62" s="150"/>
      <c r="H62" s="150"/>
      <c r="I62" s="151"/>
      <c r="J62" s="152">
        <f>J165</f>
        <v>0</v>
      </c>
      <c r="K62" s="153"/>
    </row>
    <row r="63" spans="2:47" s="1" customFormat="1" ht="21.75" customHeight="1">
      <c r="B63" s="39"/>
      <c r="C63" s="40"/>
      <c r="D63" s="40"/>
      <c r="E63" s="40"/>
      <c r="F63" s="40"/>
      <c r="G63" s="40"/>
      <c r="H63" s="40"/>
      <c r="I63" s="116"/>
      <c r="J63" s="40"/>
      <c r="K63" s="43"/>
    </row>
    <row r="64" spans="2:47" s="1" customFormat="1" ht="6.95" customHeight="1">
      <c r="B64" s="54"/>
      <c r="C64" s="55"/>
      <c r="D64" s="55"/>
      <c r="E64" s="55"/>
      <c r="F64" s="55"/>
      <c r="G64" s="55"/>
      <c r="H64" s="55"/>
      <c r="I64" s="137"/>
      <c r="J64" s="55"/>
      <c r="K64" s="56"/>
    </row>
    <row r="68" spans="2:12" s="1" customFormat="1" ht="6.95" customHeight="1">
      <c r="B68" s="57"/>
      <c r="C68" s="58"/>
      <c r="D68" s="58"/>
      <c r="E68" s="58"/>
      <c r="F68" s="58"/>
      <c r="G68" s="58"/>
      <c r="H68" s="58"/>
      <c r="I68" s="140"/>
      <c r="J68" s="58"/>
      <c r="K68" s="58"/>
      <c r="L68" s="59"/>
    </row>
    <row r="69" spans="2:12" s="1" customFormat="1" ht="36.950000000000003" customHeight="1">
      <c r="B69" s="39"/>
      <c r="C69" s="60" t="s">
        <v>146</v>
      </c>
      <c r="D69" s="61"/>
      <c r="E69" s="61"/>
      <c r="F69" s="61"/>
      <c r="G69" s="61"/>
      <c r="H69" s="61"/>
      <c r="I69" s="161"/>
      <c r="J69" s="61"/>
      <c r="K69" s="61"/>
      <c r="L69" s="59"/>
    </row>
    <row r="70" spans="2:12" s="1" customFormat="1" ht="6.95" customHeight="1">
      <c r="B70" s="39"/>
      <c r="C70" s="61"/>
      <c r="D70" s="61"/>
      <c r="E70" s="61"/>
      <c r="F70" s="61"/>
      <c r="G70" s="61"/>
      <c r="H70" s="61"/>
      <c r="I70" s="161"/>
      <c r="J70" s="61"/>
      <c r="K70" s="61"/>
      <c r="L70" s="59"/>
    </row>
    <row r="71" spans="2:12" s="1" customFormat="1" ht="14.45" customHeight="1">
      <c r="B71" s="39"/>
      <c r="C71" s="63" t="s">
        <v>20</v>
      </c>
      <c r="D71" s="61"/>
      <c r="E71" s="61"/>
      <c r="F71" s="61"/>
      <c r="G71" s="61"/>
      <c r="H71" s="61"/>
      <c r="I71" s="161"/>
      <c r="J71" s="61"/>
      <c r="K71" s="61"/>
      <c r="L71" s="59"/>
    </row>
    <row r="72" spans="2:12" s="1" customFormat="1" ht="22.5" customHeight="1">
      <c r="B72" s="39"/>
      <c r="C72" s="61"/>
      <c r="D72" s="61"/>
      <c r="E72" s="367" t="str">
        <f>E7</f>
        <v>Přístavba a nástavba MŠ Radomyšl na parcelách č.st.335, 210 a 186/1 v k.ú.Radomyšl</v>
      </c>
      <c r="F72" s="368"/>
      <c r="G72" s="368"/>
      <c r="H72" s="368"/>
      <c r="I72" s="161"/>
      <c r="J72" s="61"/>
      <c r="K72" s="61"/>
      <c r="L72" s="59"/>
    </row>
    <row r="73" spans="2:12" s="1" customFormat="1" ht="14.45" customHeight="1">
      <c r="B73" s="39"/>
      <c r="C73" s="63" t="s">
        <v>106</v>
      </c>
      <c r="D73" s="61"/>
      <c r="E73" s="61"/>
      <c r="F73" s="61"/>
      <c r="G73" s="61"/>
      <c r="H73" s="61"/>
      <c r="I73" s="161"/>
      <c r="J73" s="61"/>
      <c r="K73" s="61"/>
      <c r="L73" s="59"/>
    </row>
    <row r="74" spans="2:12" s="1" customFormat="1" ht="23.25" customHeight="1">
      <c r="B74" s="39"/>
      <c r="C74" s="61"/>
      <c r="D74" s="61"/>
      <c r="E74" s="343" t="str">
        <f>E9</f>
        <v>040 - Ústřední vytápění</v>
      </c>
      <c r="F74" s="369"/>
      <c r="G74" s="369"/>
      <c r="H74" s="369"/>
      <c r="I74" s="161"/>
      <c r="J74" s="61"/>
      <c r="K74" s="61"/>
      <c r="L74" s="59"/>
    </row>
    <row r="75" spans="2:12" s="1" customFormat="1" ht="6.95" customHeight="1">
      <c r="B75" s="39"/>
      <c r="C75" s="61"/>
      <c r="D75" s="61"/>
      <c r="E75" s="61"/>
      <c r="F75" s="61"/>
      <c r="G75" s="61"/>
      <c r="H75" s="61"/>
      <c r="I75" s="161"/>
      <c r="J75" s="61"/>
      <c r="K75" s="61"/>
      <c r="L75" s="59"/>
    </row>
    <row r="76" spans="2:12" s="1" customFormat="1" ht="18" customHeight="1">
      <c r="B76" s="39"/>
      <c r="C76" s="63" t="s">
        <v>25</v>
      </c>
      <c r="D76" s="61"/>
      <c r="E76" s="61"/>
      <c r="F76" s="162" t="str">
        <f>F12</f>
        <v>Radomyšl</v>
      </c>
      <c r="G76" s="61"/>
      <c r="H76" s="61"/>
      <c r="I76" s="163" t="s">
        <v>27</v>
      </c>
      <c r="J76" s="71" t="str">
        <f>IF(J12="","",J12)</f>
        <v>15.2.2017</v>
      </c>
      <c r="K76" s="61"/>
      <c r="L76" s="59"/>
    </row>
    <row r="77" spans="2:12" s="1" customFormat="1" ht="6.95" customHeight="1">
      <c r="B77" s="39"/>
      <c r="C77" s="61"/>
      <c r="D77" s="61"/>
      <c r="E77" s="61"/>
      <c r="F77" s="61"/>
      <c r="G77" s="61"/>
      <c r="H77" s="61"/>
      <c r="I77" s="161"/>
      <c r="J77" s="61"/>
      <c r="K77" s="61"/>
      <c r="L77" s="59"/>
    </row>
    <row r="78" spans="2:12" s="1" customFormat="1">
      <c r="B78" s="39"/>
      <c r="C78" s="63" t="s">
        <v>31</v>
      </c>
      <c r="D78" s="61"/>
      <c r="E78" s="61"/>
      <c r="F78" s="162" t="str">
        <f>E15</f>
        <v>Městys Radomyšl</v>
      </c>
      <c r="G78" s="61"/>
      <c r="H78" s="61"/>
      <c r="I78" s="163" t="s">
        <v>38</v>
      </c>
      <c r="J78" s="162" t="str">
        <f>E21</f>
        <v>Ing. Škoda Martin</v>
      </c>
      <c r="K78" s="61"/>
      <c r="L78" s="59"/>
    </row>
    <row r="79" spans="2:12" s="1" customFormat="1" ht="14.45" customHeight="1">
      <c r="B79" s="39"/>
      <c r="C79" s="63" t="s">
        <v>35</v>
      </c>
      <c r="D79" s="61"/>
      <c r="E79" s="61"/>
      <c r="F79" s="162" t="str">
        <f>IF(E18="","",E18)</f>
        <v/>
      </c>
      <c r="G79" s="61"/>
      <c r="H79" s="61"/>
      <c r="I79" s="161"/>
      <c r="J79" s="61"/>
      <c r="K79" s="61"/>
      <c r="L79" s="59"/>
    </row>
    <row r="80" spans="2:12" s="1" customFormat="1" ht="10.35" customHeight="1">
      <c r="B80" s="39"/>
      <c r="C80" s="61"/>
      <c r="D80" s="61"/>
      <c r="E80" s="61"/>
      <c r="F80" s="61"/>
      <c r="G80" s="61"/>
      <c r="H80" s="61"/>
      <c r="I80" s="161"/>
      <c r="J80" s="61"/>
      <c r="K80" s="61"/>
      <c r="L80" s="59"/>
    </row>
    <row r="81" spans="2:65" s="9" customFormat="1" ht="29.25" customHeight="1">
      <c r="B81" s="164"/>
      <c r="C81" s="165" t="s">
        <v>147</v>
      </c>
      <c r="D81" s="166" t="s">
        <v>60</v>
      </c>
      <c r="E81" s="166" t="s">
        <v>56</v>
      </c>
      <c r="F81" s="166" t="s">
        <v>148</v>
      </c>
      <c r="G81" s="166" t="s">
        <v>149</v>
      </c>
      <c r="H81" s="166" t="s">
        <v>150</v>
      </c>
      <c r="I81" s="167" t="s">
        <v>151</v>
      </c>
      <c r="J81" s="166" t="s">
        <v>110</v>
      </c>
      <c r="K81" s="168" t="s">
        <v>152</v>
      </c>
      <c r="L81" s="169"/>
      <c r="M81" s="79" t="s">
        <v>153</v>
      </c>
      <c r="N81" s="80" t="s">
        <v>45</v>
      </c>
      <c r="O81" s="80" t="s">
        <v>154</v>
      </c>
      <c r="P81" s="80" t="s">
        <v>155</v>
      </c>
      <c r="Q81" s="80" t="s">
        <v>156</v>
      </c>
      <c r="R81" s="80" t="s">
        <v>157</v>
      </c>
      <c r="S81" s="80" t="s">
        <v>158</v>
      </c>
      <c r="T81" s="81" t="s">
        <v>159</v>
      </c>
    </row>
    <row r="82" spans="2:65" s="1" customFormat="1" ht="29.25" customHeight="1">
      <c r="B82" s="39"/>
      <c r="C82" s="85" t="s">
        <v>111</v>
      </c>
      <c r="D82" s="61"/>
      <c r="E82" s="61"/>
      <c r="F82" s="61"/>
      <c r="G82" s="61"/>
      <c r="H82" s="61"/>
      <c r="I82" s="161"/>
      <c r="J82" s="170">
        <f>BK82</f>
        <v>0</v>
      </c>
      <c r="K82" s="61"/>
      <c r="L82" s="59"/>
      <c r="M82" s="82"/>
      <c r="N82" s="83"/>
      <c r="O82" s="83"/>
      <c r="P82" s="171">
        <f>P83+P90+P109+P123+P141+P165</f>
        <v>0</v>
      </c>
      <c r="Q82" s="83"/>
      <c r="R82" s="171">
        <f>R83+R90+R109+R123+R141+R165</f>
        <v>2.6538300000000001</v>
      </c>
      <c r="S82" s="83"/>
      <c r="T82" s="172">
        <f>T83+T90+T109+T123+T141+T165</f>
        <v>0</v>
      </c>
      <c r="AT82" s="22" t="s">
        <v>74</v>
      </c>
      <c r="AU82" s="22" t="s">
        <v>112</v>
      </c>
      <c r="BK82" s="173">
        <f>BK83+BK90+BK109+BK123+BK141+BK165</f>
        <v>0</v>
      </c>
    </row>
    <row r="83" spans="2:65" s="10" customFormat="1" ht="37.35" customHeight="1">
      <c r="B83" s="174"/>
      <c r="C83" s="175"/>
      <c r="D83" s="188" t="s">
        <v>74</v>
      </c>
      <c r="E83" s="245" t="s">
        <v>1897</v>
      </c>
      <c r="F83" s="245" t="s">
        <v>1898</v>
      </c>
      <c r="G83" s="175"/>
      <c r="H83" s="175"/>
      <c r="I83" s="178"/>
      <c r="J83" s="246">
        <f>BK83</f>
        <v>0</v>
      </c>
      <c r="K83" s="175"/>
      <c r="L83" s="180"/>
      <c r="M83" s="181"/>
      <c r="N83" s="182"/>
      <c r="O83" s="182"/>
      <c r="P83" s="183">
        <f>SUM(P84:P89)</f>
        <v>0</v>
      </c>
      <c r="Q83" s="182"/>
      <c r="R83" s="183">
        <f>SUM(R84:R89)</f>
        <v>9.4590000000000007E-2</v>
      </c>
      <c r="S83" s="182"/>
      <c r="T83" s="184">
        <f>SUM(T84:T89)</f>
        <v>0</v>
      </c>
      <c r="AR83" s="185" t="s">
        <v>164</v>
      </c>
      <c r="AT83" s="186" t="s">
        <v>74</v>
      </c>
      <c r="AU83" s="186" t="s">
        <v>75</v>
      </c>
      <c r="AY83" s="185" t="s">
        <v>162</v>
      </c>
      <c r="BK83" s="187">
        <f>SUM(BK84:BK89)</f>
        <v>0</v>
      </c>
    </row>
    <row r="84" spans="2:65" s="1" customFormat="1" ht="31.5" customHeight="1">
      <c r="B84" s="39"/>
      <c r="C84" s="191" t="s">
        <v>235</v>
      </c>
      <c r="D84" s="191" t="s">
        <v>165</v>
      </c>
      <c r="E84" s="192" t="s">
        <v>3762</v>
      </c>
      <c r="F84" s="193" t="s">
        <v>3763</v>
      </c>
      <c r="G84" s="194" t="s">
        <v>596</v>
      </c>
      <c r="H84" s="195">
        <v>97</v>
      </c>
      <c r="I84" s="196"/>
      <c r="J84" s="197">
        <f t="shared" ref="J84:J89" si="0">ROUND(I84*H84,0)</f>
        <v>0</v>
      </c>
      <c r="K84" s="193" t="s">
        <v>169</v>
      </c>
      <c r="L84" s="59"/>
      <c r="M84" s="198" t="s">
        <v>23</v>
      </c>
      <c r="N84" s="199" t="s">
        <v>46</v>
      </c>
      <c r="O84" s="40"/>
      <c r="P84" s="200">
        <f t="shared" ref="P84:P89" si="1">O84*H84</f>
        <v>0</v>
      </c>
      <c r="Q84" s="200">
        <v>1E-4</v>
      </c>
      <c r="R84" s="200">
        <f t="shared" ref="R84:R89" si="2">Q84*H84</f>
        <v>9.7000000000000003E-3</v>
      </c>
      <c r="S84" s="200">
        <v>0</v>
      </c>
      <c r="T84" s="201">
        <f t="shared" ref="T84:T89" si="3">S84*H84</f>
        <v>0</v>
      </c>
      <c r="AR84" s="22" t="s">
        <v>164</v>
      </c>
      <c r="AT84" s="22" t="s">
        <v>165</v>
      </c>
      <c r="AU84" s="22" t="s">
        <v>10</v>
      </c>
      <c r="AY84" s="22" t="s">
        <v>162</v>
      </c>
      <c r="BE84" s="202">
        <f t="shared" ref="BE84:BE89" si="4">IF(N84="základní",J84,0)</f>
        <v>0</v>
      </c>
      <c r="BF84" s="202">
        <f t="shared" ref="BF84:BF89" si="5">IF(N84="snížená",J84,0)</f>
        <v>0</v>
      </c>
      <c r="BG84" s="202">
        <f t="shared" ref="BG84:BG89" si="6">IF(N84="zákl. přenesená",J84,0)</f>
        <v>0</v>
      </c>
      <c r="BH84" s="202">
        <f t="shared" ref="BH84:BH89" si="7">IF(N84="sníž. přenesená",J84,0)</f>
        <v>0</v>
      </c>
      <c r="BI84" s="202">
        <f t="shared" ref="BI84:BI89" si="8">IF(N84="nulová",J84,0)</f>
        <v>0</v>
      </c>
      <c r="BJ84" s="22" t="s">
        <v>10</v>
      </c>
      <c r="BK84" s="202">
        <f t="shared" ref="BK84:BK89" si="9">ROUND(I84*H84,0)</f>
        <v>0</v>
      </c>
      <c r="BL84" s="22" t="s">
        <v>164</v>
      </c>
      <c r="BM84" s="22" t="s">
        <v>3764</v>
      </c>
    </row>
    <row r="85" spans="2:65" s="1" customFormat="1" ht="22.5" customHeight="1">
      <c r="B85" s="39"/>
      <c r="C85" s="191" t="s">
        <v>29</v>
      </c>
      <c r="D85" s="191" t="s">
        <v>165</v>
      </c>
      <c r="E85" s="192" t="s">
        <v>3765</v>
      </c>
      <c r="F85" s="193" t="s">
        <v>3766</v>
      </c>
      <c r="G85" s="194" t="s">
        <v>596</v>
      </c>
      <c r="H85" s="195">
        <v>20</v>
      </c>
      <c r="I85" s="196"/>
      <c r="J85" s="197">
        <f t="shared" si="0"/>
        <v>0</v>
      </c>
      <c r="K85" s="193" t="s">
        <v>169</v>
      </c>
      <c r="L85" s="59"/>
      <c r="M85" s="198" t="s">
        <v>23</v>
      </c>
      <c r="N85" s="199" t="s">
        <v>46</v>
      </c>
      <c r="O85" s="40"/>
      <c r="P85" s="200">
        <f t="shared" si="1"/>
        <v>0</v>
      </c>
      <c r="Q85" s="200">
        <v>0</v>
      </c>
      <c r="R85" s="200">
        <f t="shared" si="2"/>
        <v>0</v>
      </c>
      <c r="S85" s="200">
        <v>0</v>
      </c>
      <c r="T85" s="201">
        <f t="shared" si="3"/>
        <v>0</v>
      </c>
      <c r="AR85" s="22" t="s">
        <v>164</v>
      </c>
      <c r="AT85" s="22" t="s">
        <v>165</v>
      </c>
      <c r="AU85" s="22" t="s">
        <v>10</v>
      </c>
      <c r="AY85" s="22" t="s">
        <v>162</v>
      </c>
      <c r="BE85" s="202">
        <f t="shared" si="4"/>
        <v>0</v>
      </c>
      <c r="BF85" s="202">
        <f t="shared" si="5"/>
        <v>0</v>
      </c>
      <c r="BG85" s="202">
        <f t="shared" si="6"/>
        <v>0</v>
      </c>
      <c r="BH85" s="202">
        <f t="shared" si="7"/>
        <v>0</v>
      </c>
      <c r="BI85" s="202">
        <f t="shared" si="8"/>
        <v>0</v>
      </c>
      <c r="BJ85" s="22" t="s">
        <v>10</v>
      </c>
      <c r="BK85" s="202">
        <f t="shared" si="9"/>
        <v>0</v>
      </c>
      <c r="BL85" s="22" t="s">
        <v>164</v>
      </c>
      <c r="BM85" s="22" t="s">
        <v>3767</v>
      </c>
    </row>
    <row r="86" spans="2:65" s="1" customFormat="1" ht="22.5" customHeight="1">
      <c r="B86" s="39"/>
      <c r="C86" s="219" t="s">
        <v>245</v>
      </c>
      <c r="D86" s="219" t="s">
        <v>273</v>
      </c>
      <c r="E86" s="220" t="s">
        <v>3768</v>
      </c>
      <c r="F86" s="221" t="s">
        <v>3769</v>
      </c>
      <c r="G86" s="222" t="s">
        <v>273</v>
      </c>
      <c r="H86" s="223">
        <v>72</v>
      </c>
      <c r="I86" s="224"/>
      <c r="J86" s="225">
        <f t="shared" si="0"/>
        <v>0</v>
      </c>
      <c r="K86" s="221" t="s">
        <v>23</v>
      </c>
      <c r="L86" s="226"/>
      <c r="M86" s="227" t="s">
        <v>23</v>
      </c>
      <c r="N86" s="228" t="s">
        <v>46</v>
      </c>
      <c r="O86" s="40"/>
      <c r="P86" s="200">
        <f t="shared" si="1"/>
        <v>0</v>
      </c>
      <c r="Q86" s="200">
        <v>7.2000000000000005E-4</v>
      </c>
      <c r="R86" s="200">
        <f t="shared" si="2"/>
        <v>5.1840000000000004E-2</v>
      </c>
      <c r="S86" s="200">
        <v>0</v>
      </c>
      <c r="T86" s="201">
        <f t="shared" si="3"/>
        <v>0</v>
      </c>
      <c r="AR86" s="22" t="s">
        <v>229</v>
      </c>
      <c r="AT86" s="22" t="s">
        <v>273</v>
      </c>
      <c r="AU86" s="22" t="s">
        <v>10</v>
      </c>
      <c r="AY86" s="22" t="s">
        <v>162</v>
      </c>
      <c r="BE86" s="202">
        <f t="shared" si="4"/>
        <v>0</v>
      </c>
      <c r="BF86" s="202">
        <f t="shared" si="5"/>
        <v>0</v>
      </c>
      <c r="BG86" s="202">
        <f t="shared" si="6"/>
        <v>0</v>
      </c>
      <c r="BH86" s="202">
        <f t="shared" si="7"/>
        <v>0</v>
      </c>
      <c r="BI86" s="202">
        <f t="shared" si="8"/>
        <v>0</v>
      </c>
      <c r="BJ86" s="22" t="s">
        <v>10</v>
      </c>
      <c r="BK86" s="202">
        <f t="shared" si="9"/>
        <v>0</v>
      </c>
      <c r="BL86" s="22" t="s">
        <v>164</v>
      </c>
      <c r="BM86" s="22" t="s">
        <v>3770</v>
      </c>
    </row>
    <row r="87" spans="2:65" s="1" customFormat="1" ht="22.5" customHeight="1">
      <c r="B87" s="39"/>
      <c r="C87" s="219" t="s">
        <v>251</v>
      </c>
      <c r="D87" s="219" t="s">
        <v>273</v>
      </c>
      <c r="E87" s="220" t="s">
        <v>3771</v>
      </c>
      <c r="F87" s="221" t="s">
        <v>3772</v>
      </c>
      <c r="G87" s="222" t="s">
        <v>273</v>
      </c>
      <c r="H87" s="223">
        <v>25</v>
      </c>
      <c r="I87" s="224"/>
      <c r="J87" s="225">
        <f t="shared" si="0"/>
        <v>0</v>
      </c>
      <c r="K87" s="221" t="s">
        <v>23</v>
      </c>
      <c r="L87" s="226"/>
      <c r="M87" s="227" t="s">
        <v>23</v>
      </c>
      <c r="N87" s="228" t="s">
        <v>46</v>
      </c>
      <c r="O87" s="40"/>
      <c r="P87" s="200">
        <f t="shared" si="1"/>
        <v>0</v>
      </c>
      <c r="Q87" s="200">
        <v>1.2099999999999999E-3</v>
      </c>
      <c r="R87" s="200">
        <f t="shared" si="2"/>
        <v>3.0249999999999999E-2</v>
      </c>
      <c r="S87" s="200">
        <v>0</v>
      </c>
      <c r="T87" s="201">
        <f t="shared" si="3"/>
        <v>0</v>
      </c>
      <c r="AR87" s="22" t="s">
        <v>229</v>
      </c>
      <c r="AT87" s="22" t="s">
        <v>273</v>
      </c>
      <c r="AU87" s="22" t="s">
        <v>10</v>
      </c>
      <c r="AY87" s="22" t="s">
        <v>162</v>
      </c>
      <c r="BE87" s="202">
        <f t="shared" si="4"/>
        <v>0</v>
      </c>
      <c r="BF87" s="202">
        <f t="shared" si="5"/>
        <v>0</v>
      </c>
      <c r="BG87" s="202">
        <f t="shared" si="6"/>
        <v>0</v>
      </c>
      <c r="BH87" s="202">
        <f t="shared" si="7"/>
        <v>0</v>
      </c>
      <c r="BI87" s="202">
        <f t="shared" si="8"/>
        <v>0</v>
      </c>
      <c r="BJ87" s="22" t="s">
        <v>10</v>
      </c>
      <c r="BK87" s="202">
        <f t="shared" si="9"/>
        <v>0</v>
      </c>
      <c r="BL87" s="22" t="s">
        <v>164</v>
      </c>
      <c r="BM87" s="22" t="s">
        <v>3773</v>
      </c>
    </row>
    <row r="88" spans="2:65" s="1" customFormat="1" ht="22.5" customHeight="1">
      <c r="B88" s="39"/>
      <c r="C88" s="219" t="s">
        <v>265</v>
      </c>
      <c r="D88" s="219" t="s">
        <v>273</v>
      </c>
      <c r="E88" s="220" t="s">
        <v>3774</v>
      </c>
      <c r="F88" s="221" t="s">
        <v>3775</v>
      </c>
      <c r="G88" s="222" t="s">
        <v>273</v>
      </c>
      <c r="H88" s="223">
        <v>20</v>
      </c>
      <c r="I88" s="224"/>
      <c r="J88" s="225">
        <f t="shared" si="0"/>
        <v>0</v>
      </c>
      <c r="K88" s="221" t="s">
        <v>23</v>
      </c>
      <c r="L88" s="226"/>
      <c r="M88" s="227" t="s">
        <v>23</v>
      </c>
      <c r="N88" s="228" t="s">
        <v>46</v>
      </c>
      <c r="O88" s="40"/>
      <c r="P88" s="200">
        <f t="shared" si="1"/>
        <v>0</v>
      </c>
      <c r="Q88" s="200">
        <v>1.3999999999999999E-4</v>
      </c>
      <c r="R88" s="200">
        <f t="shared" si="2"/>
        <v>2.7999999999999995E-3</v>
      </c>
      <c r="S88" s="200">
        <v>0</v>
      </c>
      <c r="T88" s="201">
        <f t="shared" si="3"/>
        <v>0</v>
      </c>
      <c r="AR88" s="22" t="s">
        <v>229</v>
      </c>
      <c r="AT88" s="22" t="s">
        <v>273</v>
      </c>
      <c r="AU88" s="22" t="s">
        <v>10</v>
      </c>
      <c r="AY88" s="22" t="s">
        <v>162</v>
      </c>
      <c r="BE88" s="202">
        <f t="shared" si="4"/>
        <v>0</v>
      </c>
      <c r="BF88" s="202">
        <f t="shared" si="5"/>
        <v>0</v>
      </c>
      <c r="BG88" s="202">
        <f t="shared" si="6"/>
        <v>0</v>
      </c>
      <c r="BH88" s="202">
        <f t="shared" si="7"/>
        <v>0</v>
      </c>
      <c r="BI88" s="202">
        <f t="shared" si="8"/>
        <v>0</v>
      </c>
      <c r="BJ88" s="22" t="s">
        <v>10</v>
      </c>
      <c r="BK88" s="202">
        <f t="shared" si="9"/>
        <v>0</v>
      </c>
      <c r="BL88" s="22" t="s">
        <v>164</v>
      </c>
      <c r="BM88" s="22" t="s">
        <v>3776</v>
      </c>
    </row>
    <row r="89" spans="2:65" s="1" customFormat="1" ht="22.5" customHeight="1">
      <c r="B89" s="39"/>
      <c r="C89" s="191" t="s">
        <v>272</v>
      </c>
      <c r="D89" s="191" t="s">
        <v>165</v>
      </c>
      <c r="E89" s="192" t="s">
        <v>3777</v>
      </c>
      <c r="F89" s="193" t="s">
        <v>3778</v>
      </c>
      <c r="G89" s="194" t="s">
        <v>241</v>
      </c>
      <c r="H89" s="195">
        <v>9.5000000000000001E-2</v>
      </c>
      <c r="I89" s="196"/>
      <c r="J89" s="197">
        <f t="shared" si="0"/>
        <v>0</v>
      </c>
      <c r="K89" s="193" t="s">
        <v>169</v>
      </c>
      <c r="L89" s="59"/>
      <c r="M89" s="198" t="s">
        <v>23</v>
      </c>
      <c r="N89" s="199" t="s">
        <v>46</v>
      </c>
      <c r="O89" s="40"/>
      <c r="P89" s="200">
        <f t="shared" si="1"/>
        <v>0</v>
      </c>
      <c r="Q89" s="200">
        <v>0</v>
      </c>
      <c r="R89" s="200">
        <f t="shared" si="2"/>
        <v>0</v>
      </c>
      <c r="S89" s="200">
        <v>0</v>
      </c>
      <c r="T89" s="201">
        <f t="shared" si="3"/>
        <v>0</v>
      </c>
      <c r="AR89" s="22" t="s">
        <v>164</v>
      </c>
      <c r="AT89" s="22" t="s">
        <v>165</v>
      </c>
      <c r="AU89" s="22" t="s">
        <v>10</v>
      </c>
      <c r="AY89" s="22" t="s">
        <v>162</v>
      </c>
      <c r="BE89" s="202">
        <f t="shared" si="4"/>
        <v>0</v>
      </c>
      <c r="BF89" s="202">
        <f t="shared" si="5"/>
        <v>0</v>
      </c>
      <c r="BG89" s="202">
        <f t="shared" si="6"/>
        <v>0</v>
      </c>
      <c r="BH89" s="202">
        <f t="shared" si="7"/>
        <v>0</v>
      </c>
      <c r="BI89" s="202">
        <f t="shared" si="8"/>
        <v>0</v>
      </c>
      <c r="BJ89" s="22" t="s">
        <v>10</v>
      </c>
      <c r="BK89" s="202">
        <f t="shared" si="9"/>
        <v>0</v>
      </c>
      <c r="BL89" s="22" t="s">
        <v>164</v>
      </c>
      <c r="BM89" s="22" t="s">
        <v>3779</v>
      </c>
    </row>
    <row r="90" spans="2:65" s="10" customFormat="1" ht="37.35" customHeight="1">
      <c r="B90" s="174"/>
      <c r="C90" s="175"/>
      <c r="D90" s="188" t="s">
        <v>74</v>
      </c>
      <c r="E90" s="245" t="s">
        <v>3780</v>
      </c>
      <c r="F90" s="245" t="s">
        <v>3781</v>
      </c>
      <c r="G90" s="175"/>
      <c r="H90" s="175"/>
      <c r="I90" s="178"/>
      <c r="J90" s="246">
        <f>BK90</f>
        <v>0</v>
      </c>
      <c r="K90" s="175"/>
      <c r="L90" s="180"/>
      <c r="M90" s="181"/>
      <c r="N90" s="182"/>
      <c r="O90" s="182"/>
      <c r="P90" s="183">
        <f>SUM(P91:P108)</f>
        <v>0</v>
      </c>
      <c r="Q90" s="182"/>
      <c r="R90" s="183">
        <f>SUM(R91:R108)</f>
        <v>2.6159999999999999E-2</v>
      </c>
      <c r="S90" s="182"/>
      <c r="T90" s="184">
        <f>SUM(T91:T108)</f>
        <v>0</v>
      </c>
      <c r="AR90" s="185" t="s">
        <v>164</v>
      </c>
      <c r="AT90" s="186" t="s">
        <v>74</v>
      </c>
      <c r="AU90" s="186" t="s">
        <v>75</v>
      </c>
      <c r="AY90" s="185" t="s">
        <v>162</v>
      </c>
      <c r="BK90" s="187">
        <f>SUM(BK91:BK108)</f>
        <v>0</v>
      </c>
    </row>
    <row r="91" spans="2:65" s="1" customFormat="1" ht="22.5" customHeight="1">
      <c r="B91" s="39"/>
      <c r="C91" s="191" t="s">
        <v>11</v>
      </c>
      <c r="D91" s="191" t="s">
        <v>165</v>
      </c>
      <c r="E91" s="192" t="s">
        <v>3782</v>
      </c>
      <c r="F91" s="193" t="s">
        <v>3783</v>
      </c>
      <c r="G91" s="194" t="s">
        <v>3521</v>
      </c>
      <c r="H91" s="195">
        <v>3</v>
      </c>
      <c r="I91" s="196"/>
      <c r="J91" s="197">
        <f t="shared" ref="J91:J108" si="10">ROUND(I91*H91,0)</f>
        <v>0</v>
      </c>
      <c r="K91" s="193" t="s">
        <v>169</v>
      </c>
      <c r="L91" s="59"/>
      <c r="M91" s="198" t="s">
        <v>23</v>
      </c>
      <c r="N91" s="199" t="s">
        <v>46</v>
      </c>
      <c r="O91" s="40"/>
      <c r="P91" s="200">
        <f t="shared" ref="P91:P108" si="11">O91*H91</f>
        <v>0</v>
      </c>
      <c r="Q91" s="200">
        <v>1.1E-4</v>
      </c>
      <c r="R91" s="200">
        <f t="shared" ref="R91:R108" si="12">Q91*H91</f>
        <v>3.3E-4</v>
      </c>
      <c r="S91" s="200">
        <v>0</v>
      </c>
      <c r="T91" s="201">
        <f t="shared" ref="T91:T108" si="13">S91*H91</f>
        <v>0</v>
      </c>
      <c r="AR91" s="22" t="s">
        <v>164</v>
      </c>
      <c r="AT91" s="22" t="s">
        <v>165</v>
      </c>
      <c r="AU91" s="22" t="s">
        <v>10</v>
      </c>
      <c r="AY91" s="22" t="s">
        <v>162</v>
      </c>
      <c r="BE91" s="202">
        <f t="shared" ref="BE91:BE108" si="14">IF(N91="základní",J91,0)</f>
        <v>0</v>
      </c>
      <c r="BF91" s="202">
        <f t="shared" ref="BF91:BF108" si="15">IF(N91="snížená",J91,0)</f>
        <v>0</v>
      </c>
      <c r="BG91" s="202">
        <f t="shared" ref="BG91:BG108" si="16">IF(N91="zákl. přenesená",J91,0)</f>
        <v>0</v>
      </c>
      <c r="BH91" s="202">
        <f t="shared" ref="BH91:BH108" si="17">IF(N91="sníž. přenesená",J91,0)</f>
        <v>0</v>
      </c>
      <c r="BI91" s="202">
        <f t="shared" ref="BI91:BI108" si="18">IF(N91="nulová",J91,0)</f>
        <v>0</v>
      </c>
      <c r="BJ91" s="22" t="s">
        <v>10</v>
      </c>
      <c r="BK91" s="202">
        <f t="shared" ref="BK91:BK108" si="19">ROUND(I91*H91,0)</f>
        <v>0</v>
      </c>
      <c r="BL91" s="22" t="s">
        <v>164</v>
      </c>
      <c r="BM91" s="22" t="s">
        <v>3784</v>
      </c>
    </row>
    <row r="92" spans="2:65" s="1" customFormat="1" ht="22.5" customHeight="1">
      <c r="B92" s="39"/>
      <c r="C92" s="191" t="s">
        <v>283</v>
      </c>
      <c r="D92" s="191" t="s">
        <v>165</v>
      </c>
      <c r="E92" s="192" t="s">
        <v>3785</v>
      </c>
      <c r="F92" s="193" t="s">
        <v>3786</v>
      </c>
      <c r="G92" s="194" t="s">
        <v>3521</v>
      </c>
      <c r="H92" s="195">
        <v>1</v>
      </c>
      <c r="I92" s="196"/>
      <c r="J92" s="197">
        <f t="shared" si="10"/>
        <v>0</v>
      </c>
      <c r="K92" s="193" t="s">
        <v>169</v>
      </c>
      <c r="L92" s="59"/>
      <c r="M92" s="198" t="s">
        <v>23</v>
      </c>
      <c r="N92" s="199" t="s">
        <v>46</v>
      </c>
      <c r="O92" s="40"/>
      <c r="P92" s="200">
        <f t="shared" si="11"/>
        <v>0</v>
      </c>
      <c r="Q92" s="200">
        <v>1.023E-2</v>
      </c>
      <c r="R92" s="200">
        <f t="shared" si="12"/>
        <v>1.023E-2</v>
      </c>
      <c r="S92" s="200">
        <v>0</v>
      </c>
      <c r="T92" s="201">
        <f t="shared" si="13"/>
        <v>0</v>
      </c>
      <c r="AR92" s="22" t="s">
        <v>164</v>
      </c>
      <c r="AT92" s="22" t="s">
        <v>165</v>
      </c>
      <c r="AU92" s="22" t="s">
        <v>10</v>
      </c>
      <c r="AY92" s="22" t="s">
        <v>162</v>
      </c>
      <c r="BE92" s="202">
        <f t="shared" si="14"/>
        <v>0</v>
      </c>
      <c r="BF92" s="202">
        <f t="shared" si="15"/>
        <v>0</v>
      </c>
      <c r="BG92" s="202">
        <f t="shared" si="16"/>
        <v>0</v>
      </c>
      <c r="BH92" s="202">
        <f t="shared" si="17"/>
        <v>0</v>
      </c>
      <c r="BI92" s="202">
        <f t="shared" si="18"/>
        <v>0</v>
      </c>
      <c r="BJ92" s="22" t="s">
        <v>10</v>
      </c>
      <c r="BK92" s="202">
        <f t="shared" si="19"/>
        <v>0</v>
      </c>
      <c r="BL92" s="22" t="s">
        <v>164</v>
      </c>
      <c r="BM92" s="22" t="s">
        <v>3787</v>
      </c>
    </row>
    <row r="93" spans="2:65" s="1" customFormat="1" ht="22.5" customHeight="1">
      <c r="B93" s="39"/>
      <c r="C93" s="191" t="s">
        <v>289</v>
      </c>
      <c r="D93" s="191" t="s">
        <v>165</v>
      </c>
      <c r="E93" s="192" t="s">
        <v>3788</v>
      </c>
      <c r="F93" s="193" t="s">
        <v>3789</v>
      </c>
      <c r="G93" s="194" t="s">
        <v>880</v>
      </c>
      <c r="H93" s="195">
        <v>1</v>
      </c>
      <c r="I93" s="196"/>
      <c r="J93" s="197">
        <f t="shared" si="10"/>
        <v>0</v>
      </c>
      <c r="K93" s="193" t="s">
        <v>23</v>
      </c>
      <c r="L93" s="59"/>
      <c r="M93" s="198" t="s">
        <v>23</v>
      </c>
      <c r="N93" s="199" t="s">
        <v>46</v>
      </c>
      <c r="O93" s="40"/>
      <c r="P93" s="200">
        <f t="shared" si="11"/>
        <v>0</v>
      </c>
      <c r="Q93" s="200">
        <v>0</v>
      </c>
      <c r="R93" s="200">
        <f t="shared" si="12"/>
        <v>0</v>
      </c>
      <c r="S93" s="200">
        <v>0</v>
      </c>
      <c r="T93" s="201">
        <f t="shared" si="13"/>
        <v>0</v>
      </c>
      <c r="AR93" s="22" t="s">
        <v>164</v>
      </c>
      <c r="AT93" s="22" t="s">
        <v>165</v>
      </c>
      <c r="AU93" s="22" t="s">
        <v>10</v>
      </c>
      <c r="AY93" s="22" t="s">
        <v>162</v>
      </c>
      <c r="BE93" s="202">
        <f t="shared" si="14"/>
        <v>0</v>
      </c>
      <c r="BF93" s="202">
        <f t="shared" si="15"/>
        <v>0</v>
      </c>
      <c r="BG93" s="202">
        <f t="shared" si="16"/>
        <v>0</v>
      </c>
      <c r="BH93" s="202">
        <f t="shared" si="17"/>
        <v>0</v>
      </c>
      <c r="BI93" s="202">
        <f t="shared" si="18"/>
        <v>0</v>
      </c>
      <c r="BJ93" s="22" t="s">
        <v>10</v>
      </c>
      <c r="BK93" s="202">
        <f t="shared" si="19"/>
        <v>0</v>
      </c>
      <c r="BL93" s="22" t="s">
        <v>164</v>
      </c>
      <c r="BM93" s="22" t="s">
        <v>3790</v>
      </c>
    </row>
    <row r="94" spans="2:65" s="1" customFormat="1" ht="22.5" customHeight="1">
      <c r="B94" s="39"/>
      <c r="C94" s="191" t="s">
        <v>293</v>
      </c>
      <c r="D94" s="191" t="s">
        <v>165</v>
      </c>
      <c r="E94" s="192" t="s">
        <v>3791</v>
      </c>
      <c r="F94" s="193" t="s">
        <v>3792</v>
      </c>
      <c r="G94" s="194" t="s">
        <v>880</v>
      </c>
      <c r="H94" s="195">
        <v>1</v>
      </c>
      <c r="I94" s="196"/>
      <c r="J94" s="197">
        <f t="shared" si="10"/>
        <v>0</v>
      </c>
      <c r="K94" s="193" t="s">
        <v>23</v>
      </c>
      <c r="L94" s="59"/>
      <c r="M94" s="198" t="s">
        <v>23</v>
      </c>
      <c r="N94" s="199" t="s">
        <v>46</v>
      </c>
      <c r="O94" s="40"/>
      <c r="P94" s="200">
        <f t="shared" si="11"/>
        <v>0</v>
      </c>
      <c r="Q94" s="200">
        <v>0</v>
      </c>
      <c r="R94" s="200">
        <f t="shared" si="12"/>
        <v>0</v>
      </c>
      <c r="S94" s="200">
        <v>0</v>
      </c>
      <c r="T94" s="201">
        <f t="shared" si="13"/>
        <v>0</v>
      </c>
      <c r="AR94" s="22" t="s">
        <v>164</v>
      </c>
      <c r="AT94" s="22" t="s">
        <v>165</v>
      </c>
      <c r="AU94" s="22" t="s">
        <v>10</v>
      </c>
      <c r="AY94" s="22" t="s">
        <v>162</v>
      </c>
      <c r="BE94" s="202">
        <f t="shared" si="14"/>
        <v>0</v>
      </c>
      <c r="BF94" s="202">
        <f t="shared" si="15"/>
        <v>0</v>
      </c>
      <c r="BG94" s="202">
        <f t="shared" si="16"/>
        <v>0</v>
      </c>
      <c r="BH94" s="202">
        <f t="shared" si="17"/>
        <v>0</v>
      </c>
      <c r="BI94" s="202">
        <f t="shared" si="18"/>
        <v>0</v>
      </c>
      <c r="BJ94" s="22" t="s">
        <v>10</v>
      </c>
      <c r="BK94" s="202">
        <f t="shared" si="19"/>
        <v>0</v>
      </c>
      <c r="BL94" s="22" t="s">
        <v>164</v>
      </c>
      <c r="BM94" s="22" t="s">
        <v>3793</v>
      </c>
    </row>
    <row r="95" spans="2:65" s="1" customFormat="1" ht="22.5" customHeight="1">
      <c r="B95" s="39"/>
      <c r="C95" s="191" t="s">
        <v>304</v>
      </c>
      <c r="D95" s="191" t="s">
        <v>165</v>
      </c>
      <c r="E95" s="192" t="s">
        <v>3794</v>
      </c>
      <c r="F95" s="193" t="s">
        <v>3795</v>
      </c>
      <c r="G95" s="194" t="s">
        <v>880</v>
      </c>
      <c r="H95" s="195">
        <v>1</v>
      </c>
      <c r="I95" s="196"/>
      <c r="J95" s="197">
        <f t="shared" si="10"/>
        <v>0</v>
      </c>
      <c r="K95" s="193" t="s">
        <v>23</v>
      </c>
      <c r="L95" s="59"/>
      <c r="M95" s="198" t="s">
        <v>23</v>
      </c>
      <c r="N95" s="199" t="s">
        <v>46</v>
      </c>
      <c r="O95" s="40"/>
      <c r="P95" s="200">
        <f t="shared" si="11"/>
        <v>0</v>
      </c>
      <c r="Q95" s="200">
        <v>0</v>
      </c>
      <c r="R95" s="200">
        <f t="shared" si="12"/>
        <v>0</v>
      </c>
      <c r="S95" s="200">
        <v>0</v>
      </c>
      <c r="T95" s="201">
        <f t="shared" si="13"/>
        <v>0</v>
      </c>
      <c r="AR95" s="22" t="s">
        <v>164</v>
      </c>
      <c r="AT95" s="22" t="s">
        <v>165</v>
      </c>
      <c r="AU95" s="22" t="s">
        <v>10</v>
      </c>
      <c r="AY95" s="22" t="s">
        <v>162</v>
      </c>
      <c r="BE95" s="202">
        <f t="shared" si="14"/>
        <v>0</v>
      </c>
      <c r="BF95" s="202">
        <f t="shared" si="15"/>
        <v>0</v>
      </c>
      <c r="BG95" s="202">
        <f t="shared" si="16"/>
        <v>0</v>
      </c>
      <c r="BH95" s="202">
        <f t="shared" si="17"/>
        <v>0</v>
      </c>
      <c r="BI95" s="202">
        <f t="shared" si="18"/>
        <v>0</v>
      </c>
      <c r="BJ95" s="22" t="s">
        <v>10</v>
      </c>
      <c r="BK95" s="202">
        <f t="shared" si="19"/>
        <v>0</v>
      </c>
      <c r="BL95" s="22" t="s">
        <v>164</v>
      </c>
      <c r="BM95" s="22" t="s">
        <v>3796</v>
      </c>
    </row>
    <row r="96" spans="2:65" s="1" customFormat="1" ht="31.5" customHeight="1">
      <c r="B96" s="39"/>
      <c r="C96" s="191" t="s">
        <v>322</v>
      </c>
      <c r="D96" s="191" t="s">
        <v>165</v>
      </c>
      <c r="E96" s="192" t="s">
        <v>3797</v>
      </c>
      <c r="F96" s="193" t="s">
        <v>3798</v>
      </c>
      <c r="G96" s="194" t="s">
        <v>3521</v>
      </c>
      <c r="H96" s="195">
        <v>1</v>
      </c>
      <c r="I96" s="196"/>
      <c r="J96" s="197">
        <f t="shared" si="10"/>
        <v>0</v>
      </c>
      <c r="K96" s="193" t="s">
        <v>169</v>
      </c>
      <c r="L96" s="59"/>
      <c r="M96" s="198" t="s">
        <v>23</v>
      </c>
      <c r="N96" s="199" t="s">
        <v>46</v>
      </c>
      <c r="O96" s="40"/>
      <c r="P96" s="200">
        <f t="shared" si="11"/>
        <v>0</v>
      </c>
      <c r="Q96" s="200">
        <v>1.2070000000000001E-2</v>
      </c>
      <c r="R96" s="200">
        <f t="shared" si="12"/>
        <v>1.2070000000000001E-2</v>
      </c>
      <c r="S96" s="200">
        <v>0</v>
      </c>
      <c r="T96" s="201">
        <f t="shared" si="13"/>
        <v>0</v>
      </c>
      <c r="AR96" s="22" t="s">
        <v>164</v>
      </c>
      <c r="AT96" s="22" t="s">
        <v>165</v>
      </c>
      <c r="AU96" s="22" t="s">
        <v>10</v>
      </c>
      <c r="AY96" s="22" t="s">
        <v>162</v>
      </c>
      <c r="BE96" s="202">
        <f t="shared" si="14"/>
        <v>0</v>
      </c>
      <c r="BF96" s="202">
        <f t="shared" si="15"/>
        <v>0</v>
      </c>
      <c r="BG96" s="202">
        <f t="shared" si="16"/>
        <v>0</v>
      </c>
      <c r="BH96" s="202">
        <f t="shared" si="17"/>
        <v>0</v>
      </c>
      <c r="BI96" s="202">
        <f t="shared" si="18"/>
        <v>0</v>
      </c>
      <c r="BJ96" s="22" t="s">
        <v>10</v>
      </c>
      <c r="BK96" s="202">
        <f t="shared" si="19"/>
        <v>0</v>
      </c>
      <c r="BL96" s="22" t="s">
        <v>164</v>
      </c>
      <c r="BM96" s="22" t="s">
        <v>3799</v>
      </c>
    </row>
    <row r="97" spans="2:65" s="1" customFormat="1" ht="22.5" customHeight="1">
      <c r="B97" s="39"/>
      <c r="C97" s="191" t="s">
        <v>333</v>
      </c>
      <c r="D97" s="191" t="s">
        <v>165</v>
      </c>
      <c r="E97" s="192" t="s">
        <v>3800</v>
      </c>
      <c r="F97" s="193" t="s">
        <v>3801</v>
      </c>
      <c r="G97" s="194" t="s">
        <v>412</v>
      </c>
      <c r="H97" s="195">
        <v>1</v>
      </c>
      <c r="I97" s="196"/>
      <c r="J97" s="197">
        <f t="shared" si="10"/>
        <v>0</v>
      </c>
      <c r="K97" s="193" t="s">
        <v>169</v>
      </c>
      <c r="L97" s="59"/>
      <c r="M97" s="198" t="s">
        <v>23</v>
      </c>
      <c r="N97" s="199" t="s">
        <v>46</v>
      </c>
      <c r="O97" s="40"/>
      <c r="P97" s="200">
        <f t="shared" si="11"/>
        <v>0</v>
      </c>
      <c r="Q97" s="200">
        <v>7.6999999999999996E-4</v>
      </c>
      <c r="R97" s="200">
        <f t="shared" si="12"/>
        <v>7.6999999999999996E-4</v>
      </c>
      <c r="S97" s="200">
        <v>0</v>
      </c>
      <c r="T97" s="201">
        <f t="shared" si="13"/>
        <v>0</v>
      </c>
      <c r="AR97" s="22" t="s">
        <v>164</v>
      </c>
      <c r="AT97" s="22" t="s">
        <v>165</v>
      </c>
      <c r="AU97" s="22" t="s">
        <v>10</v>
      </c>
      <c r="AY97" s="22" t="s">
        <v>162</v>
      </c>
      <c r="BE97" s="202">
        <f t="shared" si="14"/>
        <v>0</v>
      </c>
      <c r="BF97" s="202">
        <f t="shared" si="15"/>
        <v>0</v>
      </c>
      <c r="BG97" s="202">
        <f t="shared" si="16"/>
        <v>0</v>
      </c>
      <c r="BH97" s="202">
        <f t="shared" si="17"/>
        <v>0</v>
      </c>
      <c r="BI97" s="202">
        <f t="shared" si="18"/>
        <v>0</v>
      </c>
      <c r="BJ97" s="22" t="s">
        <v>10</v>
      </c>
      <c r="BK97" s="202">
        <f t="shared" si="19"/>
        <v>0</v>
      </c>
      <c r="BL97" s="22" t="s">
        <v>164</v>
      </c>
      <c r="BM97" s="22" t="s">
        <v>3802</v>
      </c>
    </row>
    <row r="98" spans="2:65" s="1" customFormat="1" ht="22.5" customHeight="1">
      <c r="B98" s="39"/>
      <c r="C98" s="191" t="s">
        <v>339</v>
      </c>
      <c r="D98" s="191" t="s">
        <v>165</v>
      </c>
      <c r="E98" s="192" t="s">
        <v>3803</v>
      </c>
      <c r="F98" s="193" t="s">
        <v>3804</v>
      </c>
      <c r="G98" s="194" t="s">
        <v>3521</v>
      </c>
      <c r="H98" s="195">
        <v>4</v>
      </c>
      <c r="I98" s="196"/>
      <c r="J98" s="197">
        <f t="shared" si="10"/>
        <v>0</v>
      </c>
      <c r="K98" s="193" t="s">
        <v>169</v>
      </c>
      <c r="L98" s="59"/>
      <c r="M98" s="198" t="s">
        <v>23</v>
      </c>
      <c r="N98" s="199" t="s">
        <v>46</v>
      </c>
      <c r="O98" s="40"/>
      <c r="P98" s="200">
        <f t="shared" si="11"/>
        <v>0</v>
      </c>
      <c r="Q98" s="200">
        <v>6.8999999999999997E-4</v>
      </c>
      <c r="R98" s="200">
        <f t="shared" si="12"/>
        <v>2.7599999999999999E-3</v>
      </c>
      <c r="S98" s="200">
        <v>0</v>
      </c>
      <c r="T98" s="201">
        <f t="shared" si="13"/>
        <v>0</v>
      </c>
      <c r="AR98" s="22" t="s">
        <v>164</v>
      </c>
      <c r="AT98" s="22" t="s">
        <v>165</v>
      </c>
      <c r="AU98" s="22" t="s">
        <v>10</v>
      </c>
      <c r="AY98" s="22" t="s">
        <v>162</v>
      </c>
      <c r="BE98" s="202">
        <f t="shared" si="14"/>
        <v>0</v>
      </c>
      <c r="BF98" s="202">
        <f t="shared" si="15"/>
        <v>0</v>
      </c>
      <c r="BG98" s="202">
        <f t="shared" si="16"/>
        <v>0</v>
      </c>
      <c r="BH98" s="202">
        <f t="shared" si="17"/>
        <v>0</v>
      </c>
      <c r="BI98" s="202">
        <f t="shared" si="18"/>
        <v>0</v>
      </c>
      <c r="BJ98" s="22" t="s">
        <v>10</v>
      </c>
      <c r="BK98" s="202">
        <f t="shared" si="19"/>
        <v>0</v>
      </c>
      <c r="BL98" s="22" t="s">
        <v>164</v>
      </c>
      <c r="BM98" s="22" t="s">
        <v>3805</v>
      </c>
    </row>
    <row r="99" spans="2:65" s="1" customFormat="1" ht="22.5" customHeight="1">
      <c r="B99" s="39"/>
      <c r="C99" s="191" t="s">
        <v>343</v>
      </c>
      <c r="D99" s="191" t="s">
        <v>165</v>
      </c>
      <c r="E99" s="192" t="s">
        <v>3806</v>
      </c>
      <c r="F99" s="193" t="s">
        <v>3807</v>
      </c>
      <c r="G99" s="194" t="s">
        <v>880</v>
      </c>
      <c r="H99" s="195">
        <v>2</v>
      </c>
      <c r="I99" s="196"/>
      <c r="J99" s="197">
        <f t="shared" si="10"/>
        <v>0</v>
      </c>
      <c r="K99" s="193" t="s">
        <v>23</v>
      </c>
      <c r="L99" s="59"/>
      <c r="M99" s="198" t="s">
        <v>23</v>
      </c>
      <c r="N99" s="199" t="s">
        <v>46</v>
      </c>
      <c r="O99" s="40"/>
      <c r="P99" s="200">
        <f t="shared" si="11"/>
        <v>0</v>
      </c>
      <c r="Q99" s="200">
        <v>0</v>
      </c>
      <c r="R99" s="200">
        <f t="shared" si="12"/>
        <v>0</v>
      </c>
      <c r="S99" s="200">
        <v>0</v>
      </c>
      <c r="T99" s="201">
        <f t="shared" si="13"/>
        <v>0</v>
      </c>
      <c r="AR99" s="22" t="s">
        <v>164</v>
      </c>
      <c r="AT99" s="22" t="s">
        <v>165</v>
      </c>
      <c r="AU99" s="22" t="s">
        <v>10</v>
      </c>
      <c r="AY99" s="22" t="s">
        <v>162</v>
      </c>
      <c r="BE99" s="202">
        <f t="shared" si="14"/>
        <v>0</v>
      </c>
      <c r="BF99" s="202">
        <f t="shared" si="15"/>
        <v>0</v>
      </c>
      <c r="BG99" s="202">
        <f t="shared" si="16"/>
        <v>0</v>
      </c>
      <c r="BH99" s="202">
        <f t="shared" si="17"/>
        <v>0</v>
      </c>
      <c r="BI99" s="202">
        <f t="shared" si="18"/>
        <v>0</v>
      </c>
      <c r="BJ99" s="22" t="s">
        <v>10</v>
      </c>
      <c r="BK99" s="202">
        <f t="shared" si="19"/>
        <v>0</v>
      </c>
      <c r="BL99" s="22" t="s">
        <v>164</v>
      </c>
      <c r="BM99" s="22" t="s">
        <v>3808</v>
      </c>
    </row>
    <row r="100" spans="2:65" s="1" customFormat="1" ht="22.5" customHeight="1">
      <c r="B100" s="39"/>
      <c r="C100" s="191" t="s">
        <v>351</v>
      </c>
      <c r="D100" s="191" t="s">
        <v>165</v>
      </c>
      <c r="E100" s="192" t="s">
        <v>3809</v>
      </c>
      <c r="F100" s="193" t="s">
        <v>3810</v>
      </c>
      <c r="G100" s="194" t="s">
        <v>880</v>
      </c>
      <c r="H100" s="195">
        <v>1</v>
      </c>
      <c r="I100" s="196"/>
      <c r="J100" s="197">
        <f t="shared" si="10"/>
        <v>0</v>
      </c>
      <c r="K100" s="193" t="s">
        <v>23</v>
      </c>
      <c r="L100" s="59"/>
      <c r="M100" s="198" t="s">
        <v>23</v>
      </c>
      <c r="N100" s="199" t="s">
        <v>46</v>
      </c>
      <c r="O100" s="40"/>
      <c r="P100" s="200">
        <f t="shared" si="11"/>
        <v>0</v>
      </c>
      <c r="Q100" s="200">
        <v>0</v>
      </c>
      <c r="R100" s="200">
        <f t="shared" si="12"/>
        <v>0</v>
      </c>
      <c r="S100" s="200">
        <v>0</v>
      </c>
      <c r="T100" s="201">
        <f t="shared" si="13"/>
        <v>0</v>
      </c>
      <c r="AR100" s="22" t="s">
        <v>164</v>
      </c>
      <c r="AT100" s="22" t="s">
        <v>165</v>
      </c>
      <c r="AU100" s="22" t="s">
        <v>10</v>
      </c>
      <c r="AY100" s="22" t="s">
        <v>162</v>
      </c>
      <c r="BE100" s="202">
        <f t="shared" si="14"/>
        <v>0</v>
      </c>
      <c r="BF100" s="202">
        <f t="shared" si="15"/>
        <v>0</v>
      </c>
      <c r="BG100" s="202">
        <f t="shared" si="16"/>
        <v>0</v>
      </c>
      <c r="BH100" s="202">
        <f t="shared" si="17"/>
        <v>0</v>
      </c>
      <c r="BI100" s="202">
        <f t="shared" si="18"/>
        <v>0</v>
      </c>
      <c r="BJ100" s="22" t="s">
        <v>10</v>
      </c>
      <c r="BK100" s="202">
        <f t="shared" si="19"/>
        <v>0</v>
      </c>
      <c r="BL100" s="22" t="s">
        <v>164</v>
      </c>
      <c r="BM100" s="22" t="s">
        <v>3811</v>
      </c>
    </row>
    <row r="101" spans="2:65" s="1" customFormat="1" ht="22.5" customHeight="1">
      <c r="B101" s="39"/>
      <c r="C101" s="191" t="s">
        <v>359</v>
      </c>
      <c r="D101" s="191" t="s">
        <v>165</v>
      </c>
      <c r="E101" s="192" t="s">
        <v>3812</v>
      </c>
      <c r="F101" s="193" t="s">
        <v>3813</v>
      </c>
      <c r="G101" s="194" t="s">
        <v>880</v>
      </c>
      <c r="H101" s="195">
        <v>1</v>
      </c>
      <c r="I101" s="196"/>
      <c r="J101" s="197">
        <f t="shared" si="10"/>
        <v>0</v>
      </c>
      <c r="K101" s="193" t="s">
        <v>23</v>
      </c>
      <c r="L101" s="59"/>
      <c r="M101" s="198" t="s">
        <v>23</v>
      </c>
      <c r="N101" s="199" t="s">
        <v>46</v>
      </c>
      <c r="O101" s="40"/>
      <c r="P101" s="200">
        <f t="shared" si="11"/>
        <v>0</v>
      </c>
      <c r="Q101" s="200">
        <v>0</v>
      </c>
      <c r="R101" s="200">
        <f t="shared" si="12"/>
        <v>0</v>
      </c>
      <c r="S101" s="200">
        <v>0</v>
      </c>
      <c r="T101" s="201">
        <f t="shared" si="13"/>
        <v>0</v>
      </c>
      <c r="AR101" s="22" t="s">
        <v>164</v>
      </c>
      <c r="AT101" s="22" t="s">
        <v>165</v>
      </c>
      <c r="AU101" s="22" t="s">
        <v>10</v>
      </c>
      <c r="AY101" s="22" t="s">
        <v>162</v>
      </c>
      <c r="BE101" s="202">
        <f t="shared" si="14"/>
        <v>0</v>
      </c>
      <c r="BF101" s="202">
        <f t="shared" si="15"/>
        <v>0</v>
      </c>
      <c r="BG101" s="202">
        <f t="shared" si="16"/>
        <v>0</v>
      </c>
      <c r="BH101" s="202">
        <f t="shared" si="17"/>
        <v>0</v>
      </c>
      <c r="BI101" s="202">
        <f t="shared" si="18"/>
        <v>0</v>
      </c>
      <c r="BJ101" s="22" t="s">
        <v>10</v>
      </c>
      <c r="BK101" s="202">
        <f t="shared" si="19"/>
        <v>0</v>
      </c>
      <c r="BL101" s="22" t="s">
        <v>164</v>
      </c>
      <c r="BM101" s="22" t="s">
        <v>3814</v>
      </c>
    </row>
    <row r="102" spans="2:65" s="1" customFormat="1" ht="22.5" customHeight="1">
      <c r="B102" s="39"/>
      <c r="C102" s="191" t="s">
        <v>373</v>
      </c>
      <c r="D102" s="191" t="s">
        <v>165</v>
      </c>
      <c r="E102" s="192" t="s">
        <v>3815</v>
      </c>
      <c r="F102" s="193" t="s">
        <v>3816</v>
      </c>
      <c r="G102" s="194" t="s">
        <v>880</v>
      </c>
      <c r="H102" s="195">
        <v>2</v>
      </c>
      <c r="I102" s="196"/>
      <c r="J102" s="197">
        <f t="shared" si="10"/>
        <v>0</v>
      </c>
      <c r="K102" s="193" t="s">
        <v>23</v>
      </c>
      <c r="L102" s="59"/>
      <c r="M102" s="198" t="s">
        <v>23</v>
      </c>
      <c r="N102" s="199" t="s">
        <v>46</v>
      </c>
      <c r="O102" s="40"/>
      <c r="P102" s="200">
        <f t="shared" si="11"/>
        <v>0</v>
      </c>
      <c r="Q102" s="200">
        <v>0</v>
      </c>
      <c r="R102" s="200">
        <f t="shared" si="12"/>
        <v>0</v>
      </c>
      <c r="S102" s="200">
        <v>0</v>
      </c>
      <c r="T102" s="201">
        <f t="shared" si="13"/>
        <v>0</v>
      </c>
      <c r="AR102" s="22" t="s">
        <v>164</v>
      </c>
      <c r="AT102" s="22" t="s">
        <v>165</v>
      </c>
      <c r="AU102" s="22" t="s">
        <v>10</v>
      </c>
      <c r="AY102" s="22" t="s">
        <v>162</v>
      </c>
      <c r="BE102" s="202">
        <f t="shared" si="14"/>
        <v>0</v>
      </c>
      <c r="BF102" s="202">
        <f t="shared" si="15"/>
        <v>0</v>
      </c>
      <c r="BG102" s="202">
        <f t="shared" si="16"/>
        <v>0</v>
      </c>
      <c r="BH102" s="202">
        <f t="shared" si="17"/>
        <v>0</v>
      </c>
      <c r="BI102" s="202">
        <f t="shared" si="18"/>
        <v>0</v>
      </c>
      <c r="BJ102" s="22" t="s">
        <v>10</v>
      </c>
      <c r="BK102" s="202">
        <f t="shared" si="19"/>
        <v>0</v>
      </c>
      <c r="BL102" s="22" t="s">
        <v>164</v>
      </c>
      <c r="BM102" s="22" t="s">
        <v>3817</v>
      </c>
    </row>
    <row r="103" spans="2:65" s="1" customFormat="1" ht="22.5" customHeight="1">
      <c r="B103" s="39"/>
      <c r="C103" s="191" t="s">
        <v>378</v>
      </c>
      <c r="D103" s="191" t="s">
        <v>165</v>
      </c>
      <c r="E103" s="192" t="s">
        <v>3818</v>
      </c>
      <c r="F103" s="193" t="s">
        <v>3819</v>
      </c>
      <c r="G103" s="194" t="s">
        <v>880</v>
      </c>
      <c r="H103" s="195">
        <v>2</v>
      </c>
      <c r="I103" s="196"/>
      <c r="J103" s="197">
        <f t="shared" si="10"/>
        <v>0</v>
      </c>
      <c r="K103" s="193" t="s">
        <v>23</v>
      </c>
      <c r="L103" s="59"/>
      <c r="M103" s="198" t="s">
        <v>23</v>
      </c>
      <c r="N103" s="199" t="s">
        <v>46</v>
      </c>
      <c r="O103" s="40"/>
      <c r="P103" s="200">
        <f t="shared" si="11"/>
        <v>0</v>
      </c>
      <c r="Q103" s="200">
        <v>0</v>
      </c>
      <c r="R103" s="200">
        <f t="shared" si="12"/>
        <v>0</v>
      </c>
      <c r="S103" s="200">
        <v>0</v>
      </c>
      <c r="T103" s="201">
        <f t="shared" si="13"/>
        <v>0</v>
      </c>
      <c r="AR103" s="22" t="s">
        <v>164</v>
      </c>
      <c r="AT103" s="22" t="s">
        <v>165</v>
      </c>
      <c r="AU103" s="22" t="s">
        <v>10</v>
      </c>
      <c r="AY103" s="22" t="s">
        <v>162</v>
      </c>
      <c r="BE103" s="202">
        <f t="shared" si="14"/>
        <v>0</v>
      </c>
      <c r="BF103" s="202">
        <f t="shared" si="15"/>
        <v>0</v>
      </c>
      <c r="BG103" s="202">
        <f t="shared" si="16"/>
        <v>0</v>
      </c>
      <c r="BH103" s="202">
        <f t="shared" si="17"/>
        <v>0</v>
      </c>
      <c r="BI103" s="202">
        <f t="shared" si="18"/>
        <v>0</v>
      </c>
      <c r="BJ103" s="22" t="s">
        <v>10</v>
      </c>
      <c r="BK103" s="202">
        <f t="shared" si="19"/>
        <v>0</v>
      </c>
      <c r="BL103" s="22" t="s">
        <v>164</v>
      </c>
      <c r="BM103" s="22" t="s">
        <v>3820</v>
      </c>
    </row>
    <row r="104" spans="2:65" s="1" customFormat="1" ht="22.5" customHeight="1">
      <c r="B104" s="39"/>
      <c r="C104" s="191" t="s">
        <v>384</v>
      </c>
      <c r="D104" s="191" t="s">
        <v>165</v>
      </c>
      <c r="E104" s="192" t="s">
        <v>3821</v>
      </c>
      <c r="F104" s="193" t="s">
        <v>3822</v>
      </c>
      <c r="G104" s="194" t="s">
        <v>880</v>
      </c>
      <c r="H104" s="195">
        <v>2</v>
      </c>
      <c r="I104" s="196"/>
      <c r="J104" s="197">
        <f t="shared" si="10"/>
        <v>0</v>
      </c>
      <c r="K104" s="193" t="s">
        <v>23</v>
      </c>
      <c r="L104" s="59"/>
      <c r="M104" s="198" t="s">
        <v>23</v>
      </c>
      <c r="N104" s="199" t="s">
        <v>46</v>
      </c>
      <c r="O104" s="40"/>
      <c r="P104" s="200">
        <f t="shared" si="11"/>
        <v>0</v>
      </c>
      <c r="Q104" s="200">
        <v>0</v>
      </c>
      <c r="R104" s="200">
        <f t="shared" si="12"/>
        <v>0</v>
      </c>
      <c r="S104" s="200">
        <v>0</v>
      </c>
      <c r="T104" s="201">
        <f t="shared" si="13"/>
        <v>0</v>
      </c>
      <c r="AR104" s="22" t="s">
        <v>164</v>
      </c>
      <c r="AT104" s="22" t="s">
        <v>165</v>
      </c>
      <c r="AU104" s="22" t="s">
        <v>10</v>
      </c>
      <c r="AY104" s="22" t="s">
        <v>162</v>
      </c>
      <c r="BE104" s="202">
        <f t="shared" si="14"/>
        <v>0</v>
      </c>
      <c r="BF104" s="202">
        <f t="shared" si="15"/>
        <v>0</v>
      </c>
      <c r="BG104" s="202">
        <f t="shared" si="16"/>
        <v>0</v>
      </c>
      <c r="BH104" s="202">
        <f t="shared" si="17"/>
        <v>0</v>
      </c>
      <c r="BI104" s="202">
        <f t="shared" si="18"/>
        <v>0</v>
      </c>
      <c r="BJ104" s="22" t="s">
        <v>10</v>
      </c>
      <c r="BK104" s="202">
        <f t="shared" si="19"/>
        <v>0</v>
      </c>
      <c r="BL104" s="22" t="s">
        <v>164</v>
      </c>
      <c r="BM104" s="22" t="s">
        <v>3823</v>
      </c>
    </row>
    <row r="105" spans="2:65" s="1" customFormat="1" ht="22.5" customHeight="1">
      <c r="B105" s="39"/>
      <c r="C105" s="191" t="s">
        <v>398</v>
      </c>
      <c r="D105" s="191" t="s">
        <v>165</v>
      </c>
      <c r="E105" s="192" t="s">
        <v>3824</v>
      </c>
      <c r="F105" s="193" t="s">
        <v>3825</v>
      </c>
      <c r="G105" s="194" t="s">
        <v>880</v>
      </c>
      <c r="H105" s="195">
        <v>4</v>
      </c>
      <c r="I105" s="196"/>
      <c r="J105" s="197">
        <f t="shared" si="10"/>
        <v>0</v>
      </c>
      <c r="K105" s="193" t="s">
        <v>23</v>
      </c>
      <c r="L105" s="59"/>
      <c r="M105" s="198" t="s">
        <v>23</v>
      </c>
      <c r="N105" s="199" t="s">
        <v>46</v>
      </c>
      <c r="O105" s="40"/>
      <c r="P105" s="200">
        <f t="shared" si="11"/>
        <v>0</v>
      </c>
      <c r="Q105" s="200">
        <v>0</v>
      </c>
      <c r="R105" s="200">
        <f t="shared" si="12"/>
        <v>0</v>
      </c>
      <c r="S105" s="200">
        <v>0</v>
      </c>
      <c r="T105" s="201">
        <f t="shared" si="13"/>
        <v>0</v>
      </c>
      <c r="AR105" s="22" t="s">
        <v>164</v>
      </c>
      <c r="AT105" s="22" t="s">
        <v>165</v>
      </c>
      <c r="AU105" s="22" t="s">
        <v>10</v>
      </c>
      <c r="AY105" s="22" t="s">
        <v>162</v>
      </c>
      <c r="BE105" s="202">
        <f t="shared" si="14"/>
        <v>0</v>
      </c>
      <c r="BF105" s="202">
        <f t="shared" si="15"/>
        <v>0</v>
      </c>
      <c r="BG105" s="202">
        <f t="shared" si="16"/>
        <v>0</v>
      </c>
      <c r="BH105" s="202">
        <f t="shared" si="17"/>
        <v>0</v>
      </c>
      <c r="BI105" s="202">
        <f t="shared" si="18"/>
        <v>0</v>
      </c>
      <c r="BJ105" s="22" t="s">
        <v>10</v>
      </c>
      <c r="BK105" s="202">
        <f t="shared" si="19"/>
        <v>0</v>
      </c>
      <c r="BL105" s="22" t="s">
        <v>164</v>
      </c>
      <c r="BM105" s="22" t="s">
        <v>3826</v>
      </c>
    </row>
    <row r="106" spans="2:65" s="1" customFormat="1" ht="22.5" customHeight="1">
      <c r="B106" s="39"/>
      <c r="C106" s="191" t="s">
        <v>403</v>
      </c>
      <c r="D106" s="191" t="s">
        <v>165</v>
      </c>
      <c r="E106" s="192" t="s">
        <v>3827</v>
      </c>
      <c r="F106" s="193" t="s">
        <v>3828</v>
      </c>
      <c r="G106" s="194" t="s">
        <v>880</v>
      </c>
      <c r="H106" s="195">
        <v>1</v>
      </c>
      <c r="I106" s="196"/>
      <c r="J106" s="197">
        <f t="shared" si="10"/>
        <v>0</v>
      </c>
      <c r="K106" s="193" t="s">
        <v>23</v>
      </c>
      <c r="L106" s="59"/>
      <c r="M106" s="198" t="s">
        <v>23</v>
      </c>
      <c r="N106" s="199" t="s">
        <v>46</v>
      </c>
      <c r="O106" s="40"/>
      <c r="P106" s="200">
        <f t="shared" si="11"/>
        <v>0</v>
      </c>
      <c r="Q106" s="200">
        <v>0</v>
      </c>
      <c r="R106" s="200">
        <f t="shared" si="12"/>
        <v>0</v>
      </c>
      <c r="S106" s="200">
        <v>0</v>
      </c>
      <c r="T106" s="201">
        <f t="shared" si="13"/>
        <v>0</v>
      </c>
      <c r="AR106" s="22" t="s">
        <v>164</v>
      </c>
      <c r="AT106" s="22" t="s">
        <v>165</v>
      </c>
      <c r="AU106" s="22" t="s">
        <v>10</v>
      </c>
      <c r="AY106" s="22" t="s">
        <v>162</v>
      </c>
      <c r="BE106" s="202">
        <f t="shared" si="14"/>
        <v>0</v>
      </c>
      <c r="BF106" s="202">
        <f t="shared" si="15"/>
        <v>0</v>
      </c>
      <c r="BG106" s="202">
        <f t="shared" si="16"/>
        <v>0</v>
      </c>
      <c r="BH106" s="202">
        <f t="shared" si="17"/>
        <v>0</v>
      </c>
      <c r="BI106" s="202">
        <f t="shared" si="18"/>
        <v>0</v>
      </c>
      <c r="BJ106" s="22" t="s">
        <v>10</v>
      </c>
      <c r="BK106" s="202">
        <f t="shared" si="19"/>
        <v>0</v>
      </c>
      <c r="BL106" s="22" t="s">
        <v>164</v>
      </c>
      <c r="BM106" s="22" t="s">
        <v>3829</v>
      </c>
    </row>
    <row r="107" spans="2:65" s="1" customFormat="1" ht="22.5" customHeight="1">
      <c r="B107" s="39"/>
      <c r="C107" s="191" t="s">
        <v>409</v>
      </c>
      <c r="D107" s="191" t="s">
        <v>165</v>
      </c>
      <c r="E107" s="192" t="s">
        <v>3830</v>
      </c>
      <c r="F107" s="193" t="s">
        <v>3831</v>
      </c>
      <c r="G107" s="194" t="s">
        <v>241</v>
      </c>
      <c r="H107" s="195">
        <v>2.5000000000000001E-2</v>
      </c>
      <c r="I107" s="196"/>
      <c r="J107" s="197">
        <f t="shared" si="10"/>
        <v>0</v>
      </c>
      <c r="K107" s="193" t="s">
        <v>169</v>
      </c>
      <c r="L107" s="59"/>
      <c r="M107" s="198" t="s">
        <v>23</v>
      </c>
      <c r="N107" s="199" t="s">
        <v>46</v>
      </c>
      <c r="O107" s="40"/>
      <c r="P107" s="200">
        <f t="shared" si="11"/>
        <v>0</v>
      </c>
      <c r="Q107" s="200">
        <v>0</v>
      </c>
      <c r="R107" s="200">
        <f t="shared" si="12"/>
        <v>0</v>
      </c>
      <c r="S107" s="200">
        <v>0</v>
      </c>
      <c r="T107" s="201">
        <f t="shared" si="13"/>
        <v>0</v>
      </c>
      <c r="AR107" s="22" t="s">
        <v>164</v>
      </c>
      <c r="AT107" s="22" t="s">
        <v>165</v>
      </c>
      <c r="AU107" s="22" t="s">
        <v>10</v>
      </c>
      <c r="AY107" s="22" t="s">
        <v>162</v>
      </c>
      <c r="BE107" s="202">
        <f t="shared" si="14"/>
        <v>0</v>
      </c>
      <c r="BF107" s="202">
        <f t="shared" si="15"/>
        <v>0</v>
      </c>
      <c r="BG107" s="202">
        <f t="shared" si="16"/>
        <v>0</v>
      </c>
      <c r="BH107" s="202">
        <f t="shared" si="17"/>
        <v>0</v>
      </c>
      <c r="BI107" s="202">
        <f t="shared" si="18"/>
        <v>0</v>
      </c>
      <c r="BJ107" s="22" t="s">
        <v>10</v>
      </c>
      <c r="BK107" s="202">
        <f t="shared" si="19"/>
        <v>0</v>
      </c>
      <c r="BL107" s="22" t="s">
        <v>164</v>
      </c>
      <c r="BM107" s="22" t="s">
        <v>3832</v>
      </c>
    </row>
    <row r="108" spans="2:65" s="1" customFormat="1" ht="22.5" customHeight="1">
      <c r="B108" s="39"/>
      <c r="C108" s="191" t="s">
        <v>418</v>
      </c>
      <c r="D108" s="191" t="s">
        <v>165</v>
      </c>
      <c r="E108" s="192" t="s">
        <v>3833</v>
      </c>
      <c r="F108" s="193" t="s">
        <v>3834</v>
      </c>
      <c r="G108" s="194" t="s">
        <v>880</v>
      </c>
      <c r="H108" s="195">
        <v>1</v>
      </c>
      <c r="I108" s="196"/>
      <c r="J108" s="197">
        <f t="shared" si="10"/>
        <v>0</v>
      </c>
      <c r="K108" s="193" t="s">
        <v>23</v>
      </c>
      <c r="L108" s="59"/>
      <c r="M108" s="198" t="s">
        <v>23</v>
      </c>
      <c r="N108" s="199" t="s">
        <v>46</v>
      </c>
      <c r="O108" s="40"/>
      <c r="P108" s="200">
        <f t="shared" si="11"/>
        <v>0</v>
      </c>
      <c r="Q108" s="200">
        <v>0</v>
      </c>
      <c r="R108" s="200">
        <f t="shared" si="12"/>
        <v>0</v>
      </c>
      <c r="S108" s="200">
        <v>0</v>
      </c>
      <c r="T108" s="201">
        <f t="shared" si="13"/>
        <v>0</v>
      </c>
      <c r="AR108" s="22" t="s">
        <v>164</v>
      </c>
      <c r="AT108" s="22" t="s">
        <v>165</v>
      </c>
      <c r="AU108" s="22" t="s">
        <v>10</v>
      </c>
      <c r="AY108" s="22" t="s">
        <v>162</v>
      </c>
      <c r="BE108" s="202">
        <f t="shared" si="14"/>
        <v>0</v>
      </c>
      <c r="BF108" s="202">
        <f t="shared" si="15"/>
        <v>0</v>
      </c>
      <c r="BG108" s="202">
        <f t="shared" si="16"/>
        <v>0</v>
      </c>
      <c r="BH108" s="202">
        <f t="shared" si="17"/>
        <v>0</v>
      </c>
      <c r="BI108" s="202">
        <f t="shared" si="18"/>
        <v>0</v>
      </c>
      <c r="BJ108" s="22" t="s">
        <v>10</v>
      </c>
      <c r="BK108" s="202">
        <f t="shared" si="19"/>
        <v>0</v>
      </c>
      <c r="BL108" s="22" t="s">
        <v>164</v>
      </c>
      <c r="BM108" s="22" t="s">
        <v>3835</v>
      </c>
    </row>
    <row r="109" spans="2:65" s="10" customFormat="1" ht="37.35" customHeight="1">
      <c r="B109" s="174"/>
      <c r="C109" s="175"/>
      <c r="D109" s="188" t="s">
        <v>74</v>
      </c>
      <c r="E109" s="245" t="s">
        <v>3836</v>
      </c>
      <c r="F109" s="245" t="s">
        <v>3837</v>
      </c>
      <c r="G109" s="175"/>
      <c r="H109" s="175"/>
      <c r="I109" s="178"/>
      <c r="J109" s="246">
        <f>BK109</f>
        <v>0</v>
      </c>
      <c r="K109" s="175"/>
      <c r="L109" s="180"/>
      <c r="M109" s="181"/>
      <c r="N109" s="182"/>
      <c r="O109" s="182"/>
      <c r="P109" s="183">
        <f>SUM(P110:P122)</f>
        <v>0</v>
      </c>
      <c r="Q109" s="182"/>
      <c r="R109" s="183">
        <f>SUM(R110:R122)</f>
        <v>0.71988000000000008</v>
      </c>
      <c r="S109" s="182"/>
      <c r="T109" s="184">
        <f>SUM(T110:T122)</f>
        <v>0</v>
      </c>
      <c r="AR109" s="185" t="s">
        <v>164</v>
      </c>
      <c r="AT109" s="186" t="s">
        <v>74</v>
      </c>
      <c r="AU109" s="186" t="s">
        <v>75</v>
      </c>
      <c r="AY109" s="185" t="s">
        <v>162</v>
      </c>
      <c r="BK109" s="187">
        <f>SUM(BK110:BK122)</f>
        <v>0</v>
      </c>
    </row>
    <row r="110" spans="2:65" s="1" customFormat="1" ht="22.5" customHeight="1">
      <c r="B110" s="39"/>
      <c r="C110" s="191" t="s">
        <v>428</v>
      </c>
      <c r="D110" s="191" t="s">
        <v>165</v>
      </c>
      <c r="E110" s="192" t="s">
        <v>3838</v>
      </c>
      <c r="F110" s="193" t="s">
        <v>3839</v>
      </c>
      <c r="G110" s="194" t="s">
        <v>596</v>
      </c>
      <c r="H110" s="195">
        <v>191</v>
      </c>
      <c r="I110" s="196"/>
      <c r="J110" s="197">
        <f t="shared" ref="J110:J122" si="20">ROUND(I110*H110,0)</f>
        <v>0</v>
      </c>
      <c r="K110" s="193" t="s">
        <v>169</v>
      </c>
      <c r="L110" s="59"/>
      <c r="M110" s="198" t="s">
        <v>23</v>
      </c>
      <c r="N110" s="199" t="s">
        <v>46</v>
      </c>
      <c r="O110" s="40"/>
      <c r="P110" s="200">
        <f t="shared" ref="P110:P122" si="21">O110*H110</f>
        <v>0</v>
      </c>
      <c r="Q110" s="200">
        <v>5.9999999999999995E-4</v>
      </c>
      <c r="R110" s="200">
        <f t="shared" ref="R110:R122" si="22">Q110*H110</f>
        <v>0.11459999999999999</v>
      </c>
      <c r="S110" s="200">
        <v>0</v>
      </c>
      <c r="T110" s="201">
        <f t="shared" ref="T110:T122" si="23">S110*H110</f>
        <v>0</v>
      </c>
      <c r="AR110" s="22" t="s">
        <v>164</v>
      </c>
      <c r="AT110" s="22" t="s">
        <v>165</v>
      </c>
      <c r="AU110" s="22" t="s">
        <v>10</v>
      </c>
      <c r="AY110" s="22" t="s">
        <v>162</v>
      </c>
      <c r="BE110" s="202">
        <f t="shared" ref="BE110:BE122" si="24">IF(N110="základní",J110,0)</f>
        <v>0</v>
      </c>
      <c r="BF110" s="202">
        <f t="shared" ref="BF110:BF122" si="25">IF(N110="snížená",J110,0)</f>
        <v>0</v>
      </c>
      <c r="BG110" s="202">
        <f t="shared" ref="BG110:BG122" si="26">IF(N110="zákl. přenesená",J110,0)</f>
        <v>0</v>
      </c>
      <c r="BH110" s="202">
        <f t="shared" ref="BH110:BH122" si="27">IF(N110="sníž. přenesená",J110,0)</f>
        <v>0</v>
      </c>
      <c r="BI110" s="202">
        <f t="shared" ref="BI110:BI122" si="28">IF(N110="nulová",J110,0)</f>
        <v>0</v>
      </c>
      <c r="BJ110" s="22" t="s">
        <v>10</v>
      </c>
      <c r="BK110" s="202">
        <f t="shared" ref="BK110:BK122" si="29">ROUND(I110*H110,0)</f>
        <v>0</v>
      </c>
      <c r="BL110" s="22" t="s">
        <v>164</v>
      </c>
      <c r="BM110" s="22" t="s">
        <v>3840</v>
      </c>
    </row>
    <row r="111" spans="2:65" s="1" customFormat="1" ht="22.5" customHeight="1">
      <c r="B111" s="39"/>
      <c r="C111" s="191" t="s">
        <v>438</v>
      </c>
      <c r="D111" s="191" t="s">
        <v>165</v>
      </c>
      <c r="E111" s="192" t="s">
        <v>3841</v>
      </c>
      <c r="F111" s="193" t="s">
        <v>3842</v>
      </c>
      <c r="G111" s="194" t="s">
        <v>596</v>
      </c>
      <c r="H111" s="195">
        <v>118</v>
      </c>
      <c r="I111" s="196"/>
      <c r="J111" s="197">
        <f t="shared" si="20"/>
        <v>0</v>
      </c>
      <c r="K111" s="193" t="s">
        <v>169</v>
      </c>
      <c r="L111" s="59"/>
      <c r="M111" s="198" t="s">
        <v>23</v>
      </c>
      <c r="N111" s="199" t="s">
        <v>46</v>
      </c>
      <c r="O111" s="40"/>
      <c r="P111" s="200">
        <f t="shared" si="21"/>
        <v>0</v>
      </c>
      <c r="Q111" s="200">
        <v>9.1E-4</v>
      </c>
      <c r="R111" s="200">
        <f t="shared" si="22"/>
        <v>0.10738</v>
      </c>
      <c r="S111" s="200">
        <v>0</v>
      </c>
      <c r="T111" s="201">
        <f t="shared" si="23"/>
        <v>0</v>
      </c>
      <c r="AR111" s="22" t="s">
        <v>164</v>
      </c>
      <c r="AT111" s="22" t="s">
        <v>165</v>
      </c>
      <c r="AU111" s="22" t="s">
        <v>10</v>
      </c>
      <c r="AY111" s="22" t="s">
        <v>162</v>
      </c>
      <c r="BE111" s="202">
        <f t="shared" si="24"/>
        <v>0</v>
      </c>
      <c r="BF111" s="202">
        <f t="shared" si="25"/>
        <v>0</v>
      </c>
      <c r="BG111" s="202">
        <f t="shared" si="26"/>
        <v>0</v>
      </c>
      <c r="BH111" s="202">
        <f t="shared" si="27"/>
        <v>0</v>
      </c>
      <c r="BI111" s="202">
        <f t="shared" si="28"/>
        <v>0</v>
      </c>
      <c r="BJ111" s="22" t="s">
        <v>10</v>
      </c>
      <c r="BK111" s="202">
        <f t="shared" si="29"/>
        <v>0</v>
      </c>
      <c r="BL111" s="22" t="s">
        <v>164</v>
      </c>
      <c r="BM111" s="22" t="s">
        <v>3843</v>
      </c>
    </row>
    <row r="112" spans="2:65" s="1" customFormat="1" ht="22.5" customHeight="1">
      <c r="B112" s="39"/>
      <c r="C112" s="191" t="s">
        <v>444</v>
      </c>
      <c r="D112" s="191" t="s">
        <v>165</v>
      </c>
      <c r="E112" s="192" t="s">
        <v>3844</v>
      </c>
      <c r="F112" s="193" t="s">
        <v>3845</v>
      </c>
      <c r="G112" s="194" t="s">
        <v>596</v>
      </c>
      <c r="H112" s="195">
        <v>79</v>
      </c>
      <c r="I112" s="196"/>
      <c r="J112" s="197">
        <f t="shared" si="20"/>
        <v>0</v>
      </c>
      <c r="K112" s="193" t="s">
        <v>169</v>
      </c>
      <c r="L112" s="59"/>
      <c r="M112" s="198" t="s">
        <v>23</v>
      </c>
      <c r="N112" s="199" t="s">
        <v>46</v>
      </c>
      <c r="O112" s="40"/>
      <c r="P112" s="200">
        <f t="shared" si="21"/>
        <v>0</v>
      </c>
      <c r="Q112" s="200">
        <v>1.1800000000000001E-3</v>
      </c>
      <c r="R112" s="200">
        <f t="shared" si="22"/>
        <v>9.3220000000000011E-2</v>
      </c>
      <c r="S112" s="200">
        <v>0</v>
      </c>
      <c r="T112" s="201">
        <f t="shared" si="23"/>
        <v>0</v>
      </c>
      <c r="AR112" s="22" t="s">
        <v>164</v>
      </c>
      <c r="AT112" s="22" t="s">
        <v>165</v>
      </c>
      <c r="AU112" s="22" t="s">
        <v>10</v>
      </c>
      <c r="AY112" s="22" t="s">
        <v>162</v>
      </c>
      <c r="BE112" s="202">
        <f t="shared" si="24"/>
        <v>0</v>
      </c>
      <c r="BF112" s="202">
        <f t="shared" si="25"/>
        <v>0</v>
      </c>
      <c r="BG112" s="202">
        <f t="shared" si="26"/>
        <v>0</v>
      </c>
      <c r="BH112" s="202">
        <f t="shared" si="27"/>
        <v>0</v>
      </c>
      <c r="BI112" s="202">
        <f t="shared" si="28"/>
        <v>0</v>
      </c>
      <c r="BJ112" s="22" t="s">
        <v>10</v>
      </c>
      <c r="BK112" s="202">
        <f t="shared" si="29"/>
        <v>0</v>
      </c>
      <c r="BL112" s="22" t="s">
        <v>164</v>
      </c>
      <c r="BM112" s="22" t="s">
        <v>3846</v>
      </c>
    </row>
    <row r="113" spans="2:65" s="1" customFormat="1" ht="22.5" customHeight="1">
      <c r="B113" s="39"/>
      <c r="C113" s="191" t="s">
        <v>452</v>
      </c>
      <c r="D113" s="191" t="s">
        <v>165</v>
      </c>
      <c r="E113" s="192" t="s">
        <v>3847</v>
      </c>
      <c r="F113" s="193" t="s">
        <v>3848</v>
      </c>
      <c r="G113" s="194" t="s">
        <v>596</v>
      </c>
      <c r="H113" s="195">
        <v>133</v>
      </c>
      <c r="I113" s="196"/>
      <c r="J113" s="197">
        <f t="shared" si="20"/>
        <v>0</v>
      </c>
      <c r="K113" s="193" t="s">
        <v>169</v>
      </c>
      <c r="L113" s="59"/>
      <c r="M113" s="198" t="s">
        <v>23</v>
      </c>
      <c r="N113" s="199" t="s">
        <v>46</v>
      </c>
      <c r="O113" s="40"/>
      <c r="P113" s="200">
        <f t="shared" si="21"/>
        <v>0</v>
      </c>
      <c r="Q113" s="200">
        <v>1.5E-3</v>
      </c>
      <c r="R113" s="200">
        <f t="shared" si="22"/>
        <v>0.19950000000000001</v>
      </c>
      <c r="S113" s="200">
        <v>0</v>
      </c>
      <c r="T113" s="201">
        <f t="shared" si="23"/>
        <v>0</v>
      </c>
      <c r="AR113" s="22" t="s">
        <v>164</v>
      </c>
      <c r="AT113" s="22" t="s">
        <v>165</v>
      </c>
      <c r="AU113" s="22" t="s">
        <v>10</v>
      </c>
      <c r="AY113" s="22" t="s">
        <v>162</v>
      </c>
      <c r="BE113" s="202">
        <f t="shared" si="24"/>
        <v>0</v>
      </c>
      <c r="BF113" s="202">
        <f t="shared" si="25"/>
        <v>0</v>
      </c>
      <c r="BG113" s="202">
        <f t="shared" si="26"/>
        <v>0</v>
      </c>
      <c r="BH113" s="202">
        <f t="shared" si="27"/>
        <v>0</v>
      </c>
      <c r="BI113" s="202">
        <f t="shared" si="28"/>
        <v>0</v>
      </c>
      <c r="BJ113" s="22" t="s">
        <v>10</v>
      </c>
      <c r="BK113" s="202">
        <f t="shared" si="29"/>
        <v>0</v>
      </c>
      <c r="BL113" s="22" t="s">
        <v>164</v>
      </c>
      <c r="BM113" s="22" t="s">
        <v>3849</v>
      </c>
    </row>
    <row r="114" spans="2:65" s="1" customFormat="1" ht="22.5" customHeight="1">
      <c r="B114" s="39"/>
      <c r="C114" s="191" t="s">
        <v>458</v>
      </c>
      <c r="D114" s="191" t="s">
        <v>165</v>
      </c>
      <c r="E114" s="192" t="s">
        <v>3850</v>
      </c>
      <c r="F114" s="193" t="s">
        <v>3851</v>
      </c>
      <c r="G114" s="194" t="s">
        <v>596</v>
      </c>
      <c r="H114" s="195">
        <v>72</v>
      </c>
      <c r="I114" s="196"/>
      <c r="J114" s="197">
        <f t="shared" si="20"/>
        <v>0</v>
      </c>
      <c r="K114" s="193" t="s">
        <v>169</v>
      </c>
      <c r="L114" s="59"/>
      <c r="M114" s="198" t="s">
        <v>23</v>
      </c>
      <c r="N114" s="199" t="s">
        <v>46</v>
      </c>
      <c r="O114" s="40"/>
      <c r="P114" s="200">
        <f t="shared" si="21"/>
        <v>0</v>
      </c>
      <c r="Q114" s="200">
        <v>1.9400000000000001E-3</v>
      </c>
      <c r="R114" s="200">
        <f t="shared" si="22"/>
        <v>0.13968</v>
      </c>
      <c r="S114" s="200">
        <v>0</v>
      </c>
      <c r="T114" s="201">
        <f t="shared" si="23"/>
        <v>0</v>
      </c>
      <c r="AR114" s="22" t="s">
        <v>164</v>
      </c>
      <c r="AT114" s="22" t="s">
        <v>165</v>
      </c>
      <c r="AU114" s="22" t="s">
        <v>10</v>
      </c>
      <c r="AY114" s="22" t="s">
        <v>162</v>
      </c>
      <c r="BE114" s="202">
        <f t="shared" si="24"/>
        <v>0</v>
      </c>
      <c r="BF114" s="202">
        <f t="shared" si="25"/>
        <v>0</v>
      </c>
      <c r="BG114" s="202">
        <f t="shared" si="26"/>
        <v>0</v>
      </c>
      <c r="BH114" s="202">
        <f t="shared" si="27"/>
        <v>0</v>
      </c>
      <c r="BI114" s="202">
        <f t="shared" si="28"/>
        <v>0</v>
      </c>
      <c r="BJ114" s="22" t="s">
        <v>10</v>
      </c>
      <c r="BK114" s="202">
        <f t="shared" si="29"/>
        <v>0</v>
      </c>
      <c r="BL114" s="22" t="s">
        <v>164</v>
      </c>
      <c r="BM114" s="22" t="s">
        <v>3852</v>
      </c>
    </row>
    <row r="115" spans="2:65" s="1" customFormat="1" ht="22.5" customHeight="1">
      <c r="B115" s="39"/>
      <c r="C115" s="191" t="s">
        <v>464</v>
      </c>
      <c r="D115" s="191" t="s">
        <v>165</v>
      </c>
      <c r="E115" s="192" t="s">
        <v>3853</v>
      </c>
      <c r="F115" s="193" t="s">
        <v>3854</v>
      </c>
      <c r="G115" s="194" t="s">
        <v>596</v>
      </c>
      <c r="H115" s="195">
        <v>25</v>
      </c>
      <c r="I115" s="196"/>
      <c r="J115" s="197">
        <f t="shared" si="20"/>
        <v>0</v>
      </c>
      <c r="K115" s="193" t="s">
        <v>169</v>
      </c>
      <c r="L115" s="59"/>
      <c r="M115" s="198" t="s">
        <v>23</v>
      </c>
      <c r="N115" s="199" t="s">
        <v>46</v>
      </c>
      <c r="O115" s="40"/>
      <c r="P115" s="200">
        <f t="shared" si="21"/>
        <v>0</v>
      </c>
      <c r="Q115" s="200">
        <v>2.6199999999999999E-3</v>
      </c>
      <c r="R115" s="200">
        <f t="shared" si="22"/>
        <v>6.5500000000000003E-2</v>
      </c>
      <c r="S115" s="200">
        <v>0</v>
      </c>
      <c r="T115" s="201">
        <f t="shared" si="23"/>
        <v>0</v>
      </c>
      <c r="AR115" s="22" t="s">
        <v>164</v>
      </c>
      <c r="AT115" s="22" t="s">
        <v>165</v>
      </c>
      <c r="AU115" s="22" t="s">
        <v>10</v>
      </c>
      <c r="AY115" s="22" t="s">
        <v>162</v>
      </c>
      <c r="BE115" s="202">
        <f t="shared" si="24"/>
        <v>0</v>
      </c>
      <c r="BF115" s="202">
        <f t="shared" si="25"/>
        <v>0</v>
      </c>
      <c r="BG115" s="202">
        <f t="shared" si="26"/>
        <v>0</v>
      </c>
      <c r="BH115" s="202">
        <f t="shared" si="27"/>
        <v>0</v>
      </c>
      <c r="BI115" s="202">
        <f t="shared" si="28"/>
        <v>0</v>
      </c>
      <c r="BJ115" s="22" t="s">
        <v>10</v>
      </c>
      <c r="BK115" s="202">
        <f t="shared" si="29"/>
        <v>0</v>
      </c>
      <c r="BL115" s="22" t="s">
        <v>164</v>
      </c>
      <c r="BM115" s="22" t="s">
        <v>3855</v>
      </c>
    </row>
    <row r="116" spans="2:65" s="1" customFormat="1" ht="31.5" customHeight="1">
      <c r="B116" s="39"/>
      <c r="C116" s="191" t="s">
        <v>472</v>
      </c>
      <c r="D116" s="191" t="s">
        <v>165</v>
      </c>
      <c r="E116" s="192" t="s">
        <v>3856</v>
      </c>
      <c r="F116" s="193" t="s">
        <v>3857</v>
      </c>
      <c r="G116" s="194" t="s">
        <v>412</v>
      </c>
      <c r="H116" s="195">
        <v>80</v>
      </c>
      <c r="I116" s="196"/>
      <c r="J116" s="197">
        <f t="shared" si="20"/>
        <v>0</v>
      </c>
      <c r="K116" s="193" t="s">
        <v>169</v>
      </c>
      <c r="L116" s="59"/>
      <c r="M116" s="198" t="s">
        <v>23</v>
      </c>
      <c r="N116" s="199" t="s">
        <v>46</v>
      </c>
      <c r="O116" s="40"/>
      <c r="P116" s="200">
        <f t="shared" si="21"/>
        <v>0</v>
      </c>
      <c r="Q116" s="200">
        <v>0</v>
      </c>
      <c r="R116" s="200">
        <f t="shared" si="22"/>
        <v>0</v>
      </c>
      <c r="S116" s="200">
        <v>0</v>
      </c>
      <c r="T116" s="201">
        <f t="shared" si="23"/>
        <v>0</v>
      </c>
      <c r="AR116" s="22" t="s">
        <v>164</v>
      </c>
      <c r="AT116" s="22" t="s">
        <v>165</v>
      </c>
      <c r="AU116" s="22" t="s">
        <v>10</v>
      </c>
      <c r="AY116" s="22" t="s">
        <v>162</v>
      </c>
      <c r="BE116" s="202">
        <f t="shared" si="24"/>
        <v>0</v>
      </c>
      <c r="BF116" s="202">
        <f t="shared" si="25"/>
        <v>0</v>
      </c>
      <c r="BG116" s="202">
        <f t="shared" si="26"/>
        <v>0</v>
      </c>
      <c r="BH116" s="202">
        <f t="shared" si="27"/>
        <v>0</v>
      </c>
      <c r="BI116" s="202">
        <f t="shared" si="28"/>
        <v>0</v>
      </c>
      <c r="BJ116" s="22" t="s">
        <v>10</v>
      </c>
      <c r="BK116" s="202">
        <f t="shared" si="29"/>
        <v>0</v>
      </c>
      <c r="BL116" s="22" t="s">
        <v>164</v>
      </c>
      <c r="BM116" s="22" t="s">
        <v>3858</v>
      </c>
    </row>
    <row r="117" spans="2:65" s="1" customFormat="1" ht="31.5" customHeight="1">
      <c r="B117" s="39"/>
      <c r="C117" s="191" t="s">
        <v>478</v>
      </c>
      <c r="D117" s="191" t="s">
        <v>165</v>
      </c>
      <c r="E117" s="192" t="s">
        <v>3859</v>
      </c>
      <c r="F117" s="193" t="s">
        <v>3860</v>
      </c>
      <c r="G117" s="194" t="s">
        <v>412</v>
      </c>
      <c r="H117" s="195">
        <v>4</v>
      </c>
      <c r="I117" s="196"/>
      <c r="J117" s="197">
        <f t="shared" si="20"/>
        <v>0</v>
      </c>
      <c r="K117" s="193" t="s">
        <v>169</v>
      </c>
      <c r="L117" s="59"/>
      <c r="M117" s="198" t="s">
        <v>23</v>
      </c>
      <c r="N117" s="199" t="s">
        <v>46</v>
      </c>
      <c r="O117" s="40"/>
      <c r="P117" s="200">
        <f t="shared" si="21"/>
        <v>0</v>
      </c>
      <c r="Q117" s="200">
        <v>0</v>
      </c>
      <c r="R117" s="200">
        <f t="shared" si="22"/>
        <v>0</v>
      </c>
      <c r="S117" s="200">
        <v>0</v>
      </c>
      <c r="T117" s="201">
        <f t="shared" si="23"/>
        <v>0</v>
      </c>
      <c r="AR117" s="22" t="s">
        <v>164</v>
      </c>
      <c r="AT117" s="22" t="s">
        <v>165</v>
      </c>
      <c r="AU117" s="22" t="s">
        <v>10</v>
      </c>
      <c r="AY117" s="22" t="s">
        <v>162</v>
      </c>
      <c r="BE117" s="202">
        <f t="shared" si="24"/>
        <v>0</v>
      </c>
      <c r="BF117" s="202">
        <f t="shared" si="25"/>
        <v>0</v>
      </c>
      <c r="BG117" s="202">
        <f t="shared" si="26"/>
        <v>0</v>
      </c>
      <c r="BH117" s="202">
        <f t="shared" si="27"/>
        <v>0</v>
      </c>
      <c r="BI117" s="202">
        <f t="shared" si="28"/>
        <v>0</v>
      </c>
      <c r="BJ117" s="22" t="s">
        <v>10</v>
      </c>
      <c r="BK117" s="202">
        <f t="shared" si="29"/>
        <v>0</v>
      </c>
      <c r="BL117" s="22" t="s">
        <v>164</v>
      </c>
      <c r="BM117" s="22" t="s">
        <v>3861</v>
      </c>
    </row>
    <row r="118" spans="2:65" s="1" customFormat="1" ht="31.5" customHeight="1">
      <c r="B118" s="39"/>
      <c r="C118" s="191" t="s">
        <v>484</v>
      </c>
      <c r="D118" s="191" t="s">
        <v>165</v>
      </c>
      <c r="E118" s="192" t="s">
        <v>3862</v>
      </c>
      <c r="F118" s="193" t="s">
        <v>3863</v>
      </c>
      <c r="G118" s="194" t="s">
        <v>412</v>
      </c>
      <c r="H118" s="195">
        <v>8</v>
      </c>
      <c r="I118" s="196"/>
      <c r="J118" s="197">
        <f t="shared" si="20"/>
        <v>0</v>
      </c>
      <c r="K118" s="193" t="s">
        <v>169</v>
      </c>
      <c r="L118" s="59"/>
      <c r="M118" s="198" t="s">
        <v>23</v>
      </c>
      <c r="N118" s="199" t="s">
        <v>46</v>
      </c>
      <c r="O118" s="40"/>
      <c r="P118" s="200">
        <f t="shared" si="21"/>
        <v>0</v>
      </c>
      <c r="Q118" s="200">
        <v>0</v>
      </c>
      <c r="R118" s="200">
        <f t="shared" si="22"/>
        <v>0</v>
      </c>
      <c r="S118" s="200">
        <v>0</v>
      </c>
      <c r="T118" s="201">
        <f t="shared" si="23"/>
        <v>0</v>
      </c>
      <c r="AR118" s="22" t="s">
        <v>164</v>
      </c>
      <c r="AT118" s="22" t="s">
        <v>165</v>
      </c>
      <c r="AU118" s="22" t="s">
        <v>10</v>
      </c>
      <c r="AY118" s="22" t="s">
        <v>162</v>
      </c>
      <c r="BE118" s="202">
        <f t="shared" si="24"/>
        <v>0</v>
      </c>
      <c r="BF118" s="202">
        <f t="shared" si="25"/>
        <v>0</v>
      </c>
      <c r="BG118" s="202">
        <f t="shared" si="26"/>
        <v>0</v>
      </c>
      <c r="BH118" s="202">
        <f t="shared" si="27"/>
        <v>0</v>
      </c>
      <c r="BI118" s="202">
        <f t="shared" si="28"/>
        <v>0</v>
      </c>
      <c r="BJ118" s="22" t="s">
        <v>10</v>
      </c>
      <c r="BK118" s="202">
        <f t="shared" si="29"/>
        <v>0</v>
      </c>
      <c r="BL118" s="22" t="s">
        <v>164</v>
      </c>
      <c r="BM118" s="22" t="s">
        <v>3864</v>
      </c>
    </row>
    <row r="119" spans="2:65" s="1" customFormat="1" ht="31.5" customHeight="1">
      <c r="B119" s="39"/>
      <c r="C119" s="191" t="s">
        <v>495</v>
      </c>
      <c r="D119" s="191" t="s">
        <v>165</v>
      </c>
      <c r="E119" s="192" t="s">
        <v>3865</v>
      </c>
      <c r="F119" s="193" t="s">
        <v>3866</v>
      </c>
      <c r="G119" s="194" t="s">
        <v>412</v>
      </c>
      <c r="H119" s="195">
        <v>6</v>
      </c>
      <c r="I119" s="196"/>
      <c r="J119" s="197">
        <f t="shared" si="20"/>
        <v>0</v>
      </c>
      <c r="K119" s="193" t="s">
        <v>169</v>
      </c>
      <c r="L119" s="59"/>
      <c r="M119" s="198" t="s">
        <v>23</v>
      </c>
      <c r="N119" s="199" t="s">
        <v>46</v>
      </c>
      <c r="O119" s="40"/>
      <c r="P119" s="200">
        <f t="shared" si="21"/>
        <v>0</v>
      </c>
      <c r="Q119" s="200">
        <v>0</v>
      </c>
      <c r="R119" s="200">
        <f t="shared" si="22"/>
        <v>0</v>
      </c>
      <c r="S119" s="200">
        <v>0</v>
      </c>
      <c r="T119" s="201">
        <f t="shared" si="23"/>
        <v>0</v>
      </c>
      <c r="AR119" s="22" t="s">
        <v>164</v>
      </c>
      <c r="AT119" s="22" t="s">
        <v>165</v>
      </c>
      <c r="AU119" s="22" t="s">
        <v>10</v>
      </c>
      <c r="AY119" s="22" t="s">
        <v>162</v>
      </c>
      <c r="BE119" s="202">
        <f t="shared" si="24"/>
        <v>0</v>
      </c>
      <c r="BF119" s="202">
        <f t="shared" si="25"/>
        <v>0</v>
      </c>
      <c r="BG119" s="202">
        <f t="shared" si="26"/>
        <v>0</v>
      </c>
      <c r="BH119" s="202">
        <f t="shared" si="27"/>
        <v>0</v>
      </c>
      <c r="BI119" s="202">
        <f t="shared" si="28"/>
        <v>0</v>
      </c>
      <c r="BJ119" s="22" t="s">
        <v>10</v>
      </c>
      <c r="BK119" s="202">
        <f t="shared" si="29"/>
        <v>0</v>
      </c>
      <c r="BL119" s="22" t="s">
        <v>164</v>
      </c>
      <c r="BM119" s="22" t="s">
        <v>3867</v>
      </c>
    </row>
    <row r="120" spans="2:65" s="1" customFormat="1" ht="22.5" customHeight="1">
      <c r="B120" s="39"/>
      <c r="C120" s="191" t="s">
        <v>501</v>
      </c>
      <c r="D120" s="191" t="s">
        <v>165</v>
      </c>
      <c r="E120" s="192" t="s">
        <v>3868</v>
      </c>
      <c r="F120" s="193" t="s">
        <v>3869</v>
      </c>
      <c r="G120" s="194" t="s">
        <v>596</v>
      </c>
      <c r="H120" s="195">
        <v>618</v>
      </c>
      <c r="I120" s="196"/>
      <c r="J120" s="197">
        <f t="shared" si="20"/>
        <v>0</v>
      </c>
      <c r="K120" s="193" t="s">
        <v>169</v>
      </c>
      <c r="L120" s="59"/>
      <c r="M120" s="198" t="s">
        <v>23</v>
      </c>
      <c r="N120" s="199" t="s">
        <v>46</v>
      </c>
      <c r="O120" s="40"/>
      <c r="P120" s="200">
        <f t="shared" si="21"/>
        <v>0</v>
      </c>
      <c r="Q120" s="200">
        <v>0</v>
      </c>
      <c r="R120" s="200">
        <f t="shared" si="22"/>
        <v>0</v>
      </c>
      <c r="S120" s="200">
        <v>0</v>
      </c>
      <c r="T120" s="201">
        <f t="shared" si="23"/>
        <v>0</v>
      </c>
      <c r="AR120" s="22" t="s">
        <v>164</v>
      </c>
      <c r="AT120" s="22" t="s">
        <v>165</v>
      </c>
      <c r="AU120" s="22" t="s">
        <v>10</v>
      </c>
      <c r="AY120" s="22" t="s">
        <v>162</v>
      </c>
      <c r="BE120" s="202">
        <f t="shared" si="24"/>
        <v>0</v>
      </c>
      <c r="BF120" s="202">
        <f t="shared" si="25"/>
        <v>0</v>
      </c>
      <c r="BG120" s="202">
        <f t="shared" si="26"/>
        <v>0</v>
      </c>
      <c r="BH120" s="202">
        <f t="shared" si="27"/>
        <v>0</v>
      </c>
      <c r="BI120" s="202">
        <f t="shared" si="28"/>
        <v>0</v>
      </c>
      <c r="BJ120" s="22" t="s">
        <v>10</v>
      </c>
      <c r="BK120" s="202">
        <f t="shared" si="29"/>
        <v>0</v>
      </c>
      <c r="BL120" s="22" t="s">
        <v>164</v>
      </c>
      <c r="BM120" s="22" t="s">
        <v>3870</v>
      </c>
    </row>
    <row r="121" spans="2:65" s="1" customFormat="1" ht="22.5" customHeight="1">
      <c r="B121" s="39"/>
      <c r="C121" s="191" t="s">
        <v>507</v>
      </c>
      <c r="D121" s="191" t="s">
        <v>165</v>
      </c>
      <c r="E121" s="192" t="s">
        <v>3871</v>
      </c>
      <c r="F121" s="193" t="s">
        <v>3872</v>
      </c>
      <c r="G121" s="194" t="s">
        <v>241</v>
      </c>
      <c r="H121" s="195">
        <v>0.72</v>
      </c>
      <c r="I121" s="196"/>
      <c r="J121" s="197">
        <f t="shared" si="20"/>
        <v>0</v>
      </c>
      <c r="K121" s="193" t="s">
        <v>169</v>
      </c>
      <c r="L121" s="59"/>
      <c r="M121" s="198" t="s">
        <v>23</v>
      </c>
      <c r="N121" s="199" t="s">
        <v>46</v>
      </c>
      <c r="O121" s="40"/>
      <c r="P121" s="200">
        <f t="shared" si="21"/>
        <v>0</v>
      </c>
      <c r="Q121" s="200">
        <v>0</v>
      </c>
      <c r="R121" s="200">
        <f t="shared" si="22"/>
        <v>0</v>
      </c>
      <c r="S121" s="200">
        <v>0</v>
      </c>
      <c r="T121" s="201">
        <f t="shared" si="23"/>
        <v>0</v>
      </c>
      <c r="AR121" s="22" t="s">
        <v>164</v>
      </c>
      <c r="AT121" s="22" t="s">
        <v>165</v>
      </c>
      <c r="AU121" s="22" t="s">
        <v>10</v>
      </c>
      <c r="AY121" s="22" t="s">
        <v>162</v>
      </c>
      <c r="BE121" s="202">
        <f t="shared" si="24"/>
        <v>0</v>
      </c>
      <c r="BF121" s="202">
        <f t="shared" si="25"/>
        <v>0</v>
      </c>
      <c r="BG121" s="202">
        <f t="shared" si="26"/>
        <v>0</v>
      </c>
      <c r="BH121" s="202">
        <f t="shared" si="27"/>
        <v>0</v>
      </c>
      <c r="BI121" s="202">
        <f t="shared" si="28"/>
        <v>0</v>
      </c>
      <c r="BJ121" s="22" t="s">
        <v>10</v>
      </c>
      <c r="BK121" s="202">
        <f t="shared" si="29"/>
        <v>0</v>
      </c>
      <c r="BL121" s="22" t="s">
        <v>164</v>
      </c>
      <c r="BM121" s="22" t="s">
        <v>3873</v>
      </c>
    </row>
    <row r="122" spans="2:65" s="1" customFormat="1" ht="22.5" customHeight="1">
      <c r="B122" s="39"/>
      <c r="C122" s="191" t="s">
        <v>513</v>
      </c>
      <c r="D122" s="191" t="s">
        <v>165</v>
      </c>
      <c r="E122" s="192" t="s">
        <v>3874</v>
      </c>
      <c r="F122" s="193" t="s">
        <v>3875</v>
      </c>
      <c r="G122" s="194" t="s">
        <v>3876</v>
      </c>
      <c r="H122" s="195">
        <v>65</v>
      </c>
      <c r="I122" s="196"/>
      <c r="J122" s="197">
        <f t="shared" si="20"/>
        <v>0</v>
      </c>
      <c r="K122" s="193" t="s">
        <v>23</v>
      </c>
      <c r="L122" s="59"/>
      <c r="M122" s="198" t="s">
        <v>23</v>
      </c>
      <c r="N122" s="199" t="s">
        <v>46</v>
      </c>
      <c r="O122" s="40"/>
      <c r="P122" s="200">
        <f t="shared" si="21"/>
        <v>0</v>
      </c>
      <c r="Q122" s="200">
        <v>0</v>
      </c>
      <c r="R122" s="200">
        <f t="shared" si="22"/>
        <v>0</v>
      </c>
      <c r="S122" s="200">
        <v>0</v>
      </c>
      <c r="T122" s="201">
        <f t="shared" si="23"/>
        <v>0</v>
      </c>
      <c r="AR122" s="22" t="s">
        <v>164</v>
      </c>
      <c r="AT122" s="22" t="s">
        <v>165</v>
      </c>
      <c r="AU122" s="22" t="s">
        <v>10</v>
      </c>
      <c r="AY122" s="22" t="s">
        <v>162</v>
      </c>
      <c r="BE122" s="202">
        <f t="shared" si="24"/>
        <v>0</v>
      </c>
      <c r="BF122" s="202">
        <f t="shared" si="25"/>
        <v>0</v>
      </c>
      <c r="BG122" s="202">
        <f t="shared" si="26"/>
        <v>0</v>
      </c>
      <c r="BH122" s="202">
        <f t="shared" si="27"/>
        <v>0</v>
      </c>
      <c r="BI122" s="202">
        <f t="shared" si="28"/>
        <v>0</v>
      </c>
      <c r="BJ122" s="22" t="s">
        <v>10</v>
      </c>
      <c r="BK122" s="202">
        <f t="shared" si="29"/>
        <v>0</v>
      </c>
      <c r="BL122" s="22" t="s">
        <v>164</v>
      </c>
      <c r="BM122" s="22" t="s">
        <v>3877</v>
      </c>
    </row>
    <row r="123" spans="2:65" s="10" customFormat="1" ht="37.35" customHeight="1">
      <c r="B123" s="174"/>
      <c r="C123" s="175"/>
      <c r="D123" s="188" t="s">
        <v>74</v>
      </c>
      <c r="E123" s="245" t="s">
        <v>3878</v>
      </c>
      <c r="F123" s="245" t="s">
        <v>3879</v>
      </c>
      <c r="G123" s="175"/>
      <c r="H123" s="175"/>
      <c r="I123" s="178"/>
      <c r="J123" s="246">
        <f>BK123</f>
        <v>0</v>
      </c>
      <c r="K123" s="175"/>
      <c r="L123" s="180"/>
      <c r="M123" s="181"/>
      <c r="N123" s="182"/>
      <c r="O123" s="182"/>
      <c r="P123" s="183">
        <f>SUM(P124:P140)</f>
        <v>0</v>
      </c>
      <c r="Q123" s="182"/>
      <c r="R123" s="183">
        <f>SUM(R124:R140)</f>
        <v>7.8810000000000005E-2</v>
      </c>
      <c r="S123" s="182"/>
      <c r="T123" s="184">
        <f>SUM(T124:T140)</f>
        <v>0</v>
      </c>
      <c r="AR123" s="185" t="s">
        <v>164</v>
      </c>
      <c r="AT123" s="186" t="s">
        <v>74</v>
      </c>
      <c r="AU123" s="186" t="s">
        <v>75</v>
      </c>
      <c r="AY123" s="185" t="s">
        <v>162</v>
      </c>
      <c r="BK123" s="187">
        <f>SUM(BK124:BK140)</f>
        <v>0</v>
      </c>
    </row>
    <row r="124" spans="2:65" s="1" customFormat="1" ht="31.5" customHeight="1">
      <c r="B124" s="39"/>
      <c r="C124" s="191" t="s">
        <v>518</v>
      </c>
      <c r="D124" s="191" t="s">
        <v>165</v>
      </c>
      <c r="E124" s="192" t="s">
        <v>3880</v>
      </c>
      <c r="F124" s="193" t="s">
        <v>3881</v>
      </c>
      <c r="G124" s="194" t="s">
        <v>412</v>
      </c>
      <c r="H124" s="195">
        <v>7</v>
      </c>
      <c r="I124" s="196"/>
      <c r="J124" s="197">
        <f t="shared" ref="J124:J140" si="30">ROUND(I124*H124,0)</f>
        <v>0</v>
      </c>
      <c r="K124" s="193" t="s">
        <v>169</v>
      </c>
      <c r="L124" s="59"/>
      <c r="M124" s="198" t="s">
        <v>23</v>
      </c>
      <c r="N124" s="199" t="s">
        <v>46</v>
      </c>
      <c r="O124" s="40"/>
      <c r="P124" s="200">
        <f t="shared" ref="P124:P140" si="31">O124*H124</f>
        <v>0</v>
      </c>
      <c r="Q124" s="200">
        <v>2.9E-4</v>
      </c>
      <c r="R124" s="200">
        <f t="shared" ref="R124:R140" si="32">Q124*H124</f>
        <v>2.0300000000000001E-3</v>
      </c>
      <c r="S124" s="200">
        <v>0</v>
      </c>
      <c r="T124" s="201">
        <f t="shared" ref="T124:T140" si="33">S124*H124</f>
        <v>0</v>
      </c>
      <c r="AR124" s="22" t="s">
        <v>164</v>
      </c>
      <c r="AT124" s="22" t="s">
        <v>165</v>
      </c>
      <c r="AU124" s="22" t="s">
        <v>10</v>
      </c>
      <c r="AY124" s="22" t="s">
        <v>162</v>
      </c>
      <c r="BE124" s="202">
        <f t="shared" ref="BE124:BE140" si="34">IF(N124="základní",J124,0)</f>
        <v>0</v>
      </c>
      <c r="BF124" s="202">
        <f t="shared" ref="BF124:BF140" si="35">IF(N124="snížená",J124,0)</f>
        <v>0</v>
      </c>
      <c r="BG124" s="202">
        <f t="shared" ref="BG124:BG140" si="36">IF(N124="zákl. přenesená",J124,0)</f>
        <v>0</v>
      </c>
      <c r="BH124" s="202">
        <f t="shared" ref="BH124:BH140" si="37">IF(N124="sníž. přenesená",J124,0)</f>
        <v>0</v>
      </c>
      <c r="BI124" s="202">
        <f t="shared" ref="BI124:BI140" si="38">IF(N124="nulová",J124,0)</f>
        <v>0</v>
      </c>
      <c r="BJ124" s="22" t="s">
        <v>10</v>
      </c>
      <c r="BK124" s="202">
        <f t="shared" ref="BK124:BK140" si="39">ROUND(I124*H124,0)</f>
        <v>0</v>
      </c>
      <c r="BL124" s="22" t="s">
        <v>164</v>
      </c>
      <c r="BM124" s="22" t="s">
        <v>3882</v>
      </c>
    </row>
    <row r="125" spans="2:65" s="1" customFormat="1" ht="22.5" customHeight="1">
      <c r="B125" s="39"/>
      <c r="C125" s="191" t="s">
        <v>524</v>
      </c>
      <c r="D125" s="191" t="s">
        <v>165</v>
      </c>
      <c r="E125" s="192" t="s">
        <v>3883</v>
      </c>
      <c r="F125" s="193" t="s">
        <v>3884</v>
      </c>
      <c r="G125" s="194" t="s">
        <v>412</v>
      </c>
      <c r="H125" s="195">
        <v>33</v>
      </c>
      <c r="I125" s="196"/>
      <c r="J125" s="197">
        <f t="shared" si="30"/>
        <v>0</v>
      </c>
      <c r="K125" s="193" t="s">
        <v>169</v>
      </c>
      <c r="L125" s="59"/>
      <c r="M125" s="198" t="s">
        <v>23</v>
      </c>
      <c r="N125" s="199" t="s">
        <v>46</v>
      </c>
      <c r="O125" s="40"/>
      <c r="P125" s="200">
        <f t="shared" si="31"/>
        <v>0</v>
      </c>
      <c r="Q125" s="200">
        <v>1.3999999999999999E-4</v>
      </c>
      <c r="R125" s="200">
        <f t="shared" si="32"/>
        <v>4.62E-3</v>
      </c>
      <c r="S125" s="200">
        <v>0</v>
      </c>
      <c r="T125" s="201">
        <f t="shared" si="33"/>
        <v>0</v>
      </c>
      <c r="AR125" s="22" t="s">
        <v>164</v>
      </c>
      <c r="AT125" s="22" t="s">
        <v>165</v>
      </c>
      <c r="AU125" s="22" t="s">
        <v>10</v>
      </c>
      <c r="AY125" s="22" t="s">
        <v>162</v>
      </c>
      <c r="BE125" s="202">
        <f t="shared" si="34"/>
        <v>0</v>
      </c>
      <c r="BF125" s="202">
        <f t="shared" si="35"/>
        <v>0</v>
      </c>
      <c r="BG125" s="202">
        <f t="shared" si="36"/>
        <v>0</v>
      </c>
      <c r="BH125" s="202">
        <f t="shared" si="37"/>
        <v>0</v>
      </c>
      <c r="BI125" s="202">
        <f t="shared" si="38"/>
        <v>0</v>
      </c>
      <c r="BJ125" s="22" t="s">
        <v>10</v>
      </c>
      <c r="BK125" s="202">
        <f t="shared" si="39"/>
        <v>0</v>
      </c>
      <c r="BL125" s="22" t="s">
        <v>164</v>
      </c>
      <c r="BM125" s="22" t="s">
        <v>3885</v>
      </c>
    </row>
    <row r="126" spans="2:65" s="1" customFormat="1" ht="22.5" customHeight="1">
      <c r="B126" s="39"/>
      <c r="C126" s="191" t="s">
        <v>530</v>
      </c>
      <c r="D126" s="191" t="s">
        <v>165</v>
      </c>
      <c r="E126" s="192" t="s">
        <v>3886</v>
      </c>
      <c r="F126" s="193" t="s">
        <v>3887</v>
      </c>
      <c r="G126" s="194" t="s">
        <v>412</v>
      </c>
      <c r="H126" s="195">
        <v>7</v>
      </c>
      <c r="I126" s="196"/>
      <c r="J126" s="197">
        <f t="shared" si="30"/>
        <v>0</v>
      </c>
      <c r="K126" s="193" t="s">
        <v>169</v>
      </c>
      <c r="L126" s="59"/>
      <c r="M126" s="198" t="s">
        <v>23</v>
      </c>
      <c r="N126" s="199" t="s">
        <v>46</v>
      </c>
      <c r="O126" s="40"/>
      <c r="P126" s="200">
        <f t="shared" si="31"/>
        <v>0</v>
      </c>
      <c r="Q126" s="200">
        <v>1.4999999999999999E-4</v>
      </c>
      <c r="R126" s="200">
        <f t="shared" si="32"/>
        <v>1.0499999999999999E-3</v>
      </c>
      <c r="S126" s="200">
        <v>0</v>
      </c>
      <c r="T126" s="201">
        <f t="shared" si="33"/>
        <v>0</v>
      </c>
      <c r="AR126" s="22" t="s">
        <v>164</v>
      </c>
      <c r="AT126" s="22" t="s">
        <v>165</v>
      </c>
      <c r="AU126" s="22" t="s">
        <v>10</v>
      </c>
      <c r="AY126" s="22" t="s">
        <v>162</v>
      </c>
      <c r="BE126" s="202">
        <f t="shared" si="34"/>
        <v>0</v>
      </c>
      <c r="BF126" s="202">
        <f t="shared" si="35"/>
        <v>0</v>
      </c>
      <c r="BG126" s="202">
        <f t="shared" si="36"/>
        <v>0</v>
      </c>
      <c r="BH126" s="202">
        <f t="shared" si="37"/>
        <v>0</v>
      </c>
      <c r="BI126" s="202">
        <f t="shared" si="38"/>
        <v>0</v>
      </c>
      <c r="BJ126" s="22" t="s">
        <v>10</v>
      </c>
      <c r="BK126" s="202">
        <f t="shared" si="39"/>
        <v>0</v>
      </c>
      <c r="BL126" s="22" t="s">
        <v>164</v>
      </c>
      <c r="BM126" s="22" t="s">
        <v>3888</v>
      </c>
    </row>
    <row r="127" spans="2:65" s="1" customFormat="1" ht="22.5" customHeight="1">
      <c r="B127" s="39"/>
      <c r="C127" s="191" t="s">
        <v>539</v>
      </c>
      <c r="D127" s="191" t="s">
        <v>165</v>
      </c>
      <c r="E127" s="192" t="s">
        <v>3889</v>
      </c>
      <c r="F127" s="193" t="s">
        <v>3890</v>
      </c>
      <c r="G127" s="194" t="s">
        <v>412</v>
      </c>
      <c r="H127" s="195">
        <v>1</v>
      </c>
      <c r="I127" s="196"/>
      <c r="J127" s="197">
        <f t="shared" si="30"/>
        <v>0</v>
      </c>
      <c r="K127" s="193" t="s">
        <v>169</v>
      </c>
      <c r="L127" s="59"/>
      <c r="M127" s="198" t="s">
        <v>23</v>
      </c>
      <c r="N127" s="199" t="s">
        <v>46</v>
      </c>
      <c r="O127" s="40"/>
      <c r="P127" s="200">
        <f t="shared" si="31"/>
        <v>0</v>
      </c>
      <c r="Q127" s="200">
        <v>9.3999999999999997E-4</v>
      </c>
      <c r="R127" s="200">
        <f t="shared" si="32"/>
        <v>9.3999999999999997E-4</v>
      </c>
      <c r="S127" s="200">
        <v>0</v>
      </c>
      <c r="T127" s="201">
        <f t="shared" si="33"/>
        <v>0</v>
      </c>
      <c r="AR127" s="22" t="s">
        <v>164</v>
      </c>
      <c r="AT127" s="22" t="s">
        <v>165</v>
      </c>
      <c r="AU127" s="22" t="s">
        <v>10</v>
      </c>
      <c r="AY127" s="22" t="s">
        <v>162</v>
      </c>
      <c r="BE127" s="202">
        <f t="shared" si="34"/>
        <v>0</v>
      </c>
      <c r="BF127" s="202">
        <f t="shared" si="35"/>
        <v>0</v>
      </c>
      <c r="BG127" s="202">
        <f t="shared" si="36"/>
        <v>0</v>
      </c>
      <c r="BH127" s="202">
        <f t="shared" si="37"/>
        <v>0</v>
      </c>
      <c r="BI127" s="202">
        <f t="shared" si="38"/>
        <v>0</v>
      </c>
      <c r="BJ127" s="22" t="s">
        <v>10</v>
      </c>
      <c r="BK127" s="202">
        <f t="shared" si="39"/>
        <v>0</v>
      </c>
      <c r="BL127" s="22" t="s">
        <v>164</v>
      </c>
      <c r="BM127" s="22" t="s">
        <v>3891</v>
      </c>
    </row>
    <row r="128" spans="2:65" s="1" customFormat="1" ht="22.5" customHeight="1">
      <c r="B128" s="39"/>
      <c r="C128" s="191" t="s">
        <v>548</v>
      </c>
      <c r="D128" s="191" t="s">
        <v>165</v>
      </c>
      <c r="E128" s="192" t="s">
        <v>3892</v>
      </c>
      <c r="F128" s="193" t="s">
        <v>3893</v>
      </c>
      <c r="G128" s="194" t="s">
        <v>412</v>
      </c>
      <c r="H128" s="195">
        <v>33</v>
      </c>
      <c r="I128" s="196"/>
      <c r="J128" s="197">
        <f t="shared" si="30"/>
        <v>0</v>
      </c>
      <c r="K128" s="193" t="s">
        <v>169</v>
      </c>
      <c r="L128" s="59"/>
      <c r="M128" s="198" t="s">
        <v>23</v>
      </c>
      <c r="N128" s="199" t="s">
        <v>46</v>
      </c>
      <c r="O128" s="40"/>
      <c r="P128" s="200">
        <f t="shared" si="31"/>
        <v>0</v>
      </c>
      <c r="Q128" s="200">
        <v>8.7000000000000001E-4</v>
      </c>
      <c r="R128" s="200">
        <f t="shared" si="32"/>
        <v>2.8709999999999999E-2</v>
      </c>
      <c r="S128" s="200">
        <v>0</v>
      </c>
      <c r="T128" s="201">
        <f t="shared" si="33"/>
        <v>0</v>
      </c>
      <c r="AR128" s="22" t="s">
        <v>164</v>
      </c>
      <c r="AT128" s="22" t="s">
        <v>165</v>
      </c>
      <c r="AU128" s="22" t="s">
        <v>10</v>
      </c>
      <c r="AY128" s="22" t="s">
        <v>162</v>
      </c>
      <c r="BE128" s="202">
        <f t="shared" si="34"/>
        <v>0</v>
      </c>
      <c r="BF128" s="202">
        <f t="shared" si="35"/>
        <v>0</v>
      </c>
      <c r="BG128" s="202">
        <f t="shared" si="36"/>
        <v>0</v>
      </c>
      <c r="BH128" s="202">
        <f t="shared" si="37"/>
        <v>0</v>
      </c>
      <c r="BI128" s="202">
        <f t="shared" si="38"/>
        <v>0</v>
      </c>
      <c r="BJ128" s="22" t="s">
        <v>10</v>
      </c>
      <c r="BK128" s="202">
        <f t="shared" si="39"/>
        <v>0</v>
      </c>
      <c r="BL128" s="22" t="s">
        <v>164</v>
      </c>
      <c r="BM128" s="22" t="s">
        <v>3894</v>
      </c>
    </row>
    <row r="129" spans="2:65" s="1" customFormat="1" ht="22.5" customHeight="1">
      <c r="B129" s="39"/>
      <c r="C129" s="191" t="s">
        <v>552</v>
      </c>
      <c r="D129" s="191" t="s">
        <v>165</v>
      </c>
      <c r="E129" s="192" t="s">
        <v>3895</v>
      </c>
      <c r="F129" s="193" t="s">
        <v>3896</v>
      </c>
      <c r="G129" s="194" t="s">
        <v>412</v>
      </c>
      <c r="H129" s="195">
        <v>7</v>
      </c>
      <c r="I129" s="196"/>
      <c r="J129" s="197">
        <f t="shared" si="30"/>
        <v>0</v>
      </c>
      <c r="K129" s="193" t="s">
        <v>169</v>
      </c>
      <c r="L129" s="59"/>
      <c r="M129" s="198" t="s">
        <v>23</v>
      </c>
      <c r="N129" s="199" t="s">
        <v>46</v>
      </c>
      <c r="O129" s="40"/>
      <c r="P129" s="200">
        <f t="shared" si="31"/>
        <v>0</v>
      </c>
      <c r="Q129" s="200">
        <v>2.5999999999999998E-4</v>
      </c>
      <c r="R129" s="200">
        <f t="shared" si="32"/>
        <v>1.8199999999999998E-3</v>
      </c>
      <c r="S129" s="200">
        <v>0</v>
      </c>
      <c r="T129" s="201">
        <f t="shared" si="33"/>
        <v>0</v>
      </c>
      <c r="AR129" s="22" t="s">
        <v>164</v>
      </c>
      <c r="AT129" s="22" t="s">
        <v>165</v>
      </c>
      <c r="AU129" s="22" t="s">
        <v>10</v>
      </c>
      <c r="AY129" s="22" t="s">
        <v>162</v>
      </c>
      <c r="BE129" s="202">
        <f t="shared" si="34"/>
        <v>0</v>
      </c>
      <c r="BF129" s="202">
        <f t="shared" si="35"/>
        <v>0</v>
      </c>
      <c r="BG129" s="202">
        <f t="shared" si="36"/>
        <v>0</v>
      </c>
      <c r="BH129" s="202">
        <f t="shared" si="37"/>
        <v>0</v>
      </c>
      <c r="BI129" s="202">
        <f t="shared" si="38"/>
        <v>0</v>
      </c>
      <c r="BJ129" s="22" t="s">
        <v>10</v>
      </c>
      <c r="BK129" s="202">
        <f t="shared" si="39"/>
        <v>0</v>
      </c>
      <c r="BL129" s="22" t="s">
        <v>164</v>
      </c>
      <c r="BM129" s="22" t="s">
        <v>3897</v>
      </c>
    </row>
    <row r="130" spans="2:65" s="1" customFormat="1" ht="22.5" customHeight="1">
      <c r="B130" s="39"/>
      <c r="C130" s="191" t="s">
        <v>558</v>
      </c>
      <c r="D130" s="191" t="s">
        <v>165</v>
      </c>
      <c r="E130" s="192" t="s">
        <v>3898</v>
      </c>
      <c r="F130" s="193" t="s">
        <v>3899</v>
      </c>
      <c r="G130" s="194" t="s">
        <v>412</v>
      </c>
      <c r="H130" s="195">
        <v>2</v>
      </c>
      <c r="I130" s="196"/>
      <c r="J130" s="197">
        <f t="shared" si="30"/>
        <v>0</v>
      </c>
      <c r="K130" s="193" t="s">
        <v>169</v>
      </c>
      <c r="L130" s="59"/>
      <c r="M130" s="198" t="s">
        <v>23</v>
      </c>
      <c r="N130" s="199" t="s">
        <v>46</v>
      </c>
      <c r="O130" s="40"/>
      <c r="P130" s="200">
        <f t="shared" si="31"/>
        <v>0</v>
      </c>
      <c r="Q130" s="200">
        <v>2.2000000000000001E-4</v>
      </c>
      <c r="R130" s="200">
        <f t="shared" si="32"/>
        <v>4.4000000000000002E-4</v>
      </c>
      <c r="S130" s="200">
        <v>0</v>
      </c>
      <c r="T130" s="201">
        <f t="shared" si="33"/>
        <v>0</v>
      </c>
      <c r="AR130" s="22" t="s">
        <v>164</v>
      </c>
      <c r="AT130" s="22" t="s">
        <v>165</v>
      </c>
      <c r="AU130" s="22" t="s">
        <v>10</v>
      </c>
      <c r="AY130" s="22" t="s">
        <v>162</v>
      </c>
      <c r="BE130" s="202">
        <f t="shared" si="34"/>
        <v>0</v>
      </c>
      <c r="BF130" s="202">
        <f t="shared" si="35"/>
        <v>0</v>
      </c>
      <c r="BG130" s="202">
        <f t="shared" si="36"/>
        <v>0</v>
      </c>
      <c r="BH130" s="202">
        <f t="shared" si="37"/>
        <v>0</v>
      </c>
      <c r="BI130" s="202">
        <f t="shared" si="38"/>
        <v>0</v>
      </c>
      <c r="BJ130" s="22" t="s">
        <v>10</v>
      </c>
      <c r="BK130" s="202">
        <f t="shared" si="39"/>
        <v>0</v>
      </c>
      <c r="BL130" s="22" t="s">
        <v>164</v>
      </c>
      <c r="BM130" s="22" t="s">
        <v>3900</v>
      </c>
    </row>
    <row r="131" spans="2:65" s="1" customFormat="1" ht="22.5" customHeight="1">
      <c r="B131" s="39"/>
      <c r="C131" s="191" t="s">
        <v>562</v>
      </c>
      <c r="D131" s="191" t="s">
        <v>165</v>
      </c>
      <c r="E131" s="192" t="s">
        <v>3901</v>
      </c>
      <c r="F131" s="193" t="s">
        <v>3902</v>
      </c>
      <c r="G131" s="194" t="s">
        <v>412</v>
      </c>
      <c r="H131" s="195">
        <v>3</v>
      </c>
      <c r="I131" s="196"/>
      <c r="J131" s="197">
        <f t="shared" si="30"/>
        <v>0</v>
      </c>
      <c r="K131" s="193" t="s">
        <v>169</v>
      </c>
      <c r="L131" s="59"/>
      <c r="M131" s="198" t="s">
        <v>23</v>
      </c>
      <c r="N131" s="199" t="s">
        <v>46</v>
      </c>
      <c r="O131" s="40"/>
      <c r="P131" s="200">
        <f t="shared" si="31"/>
        <v>0</v>
      </c>
      <c r="Q131" s="200">
        <v>1.24E-3</v>
      </c>
      <c r="R131" s="200">
        <f t="shared" si="32"/>
        <v>3.7200000000000002E-3</v>
      </c>
      <c r="S131" s="200">
        <v>0</v>
      </c>
      <c r="T131" s="201">
        <f t="shared" si="33"/>
        <v>0</v>
      </c>
      <c r="AR131" s="22" t="s">
        <v>164</v>
      </c>
      <c r="AT131" s="22" t="s">
        <v>165</v>
      </c>
      <c r="AU131" s="22" t="s">
        <v>10</v>
      </c>
      <c r="AY131" s="22" t="s">
        <v>162</v>
      </c>
      <c r="BE131" s="202">
        <f t="shared" si="34"/>
        <v>0</v>
      </c>
      <c r="BF131" s="202">
        <f t="shared" si="35"/>
        <v>0</v>
      </c>
      <c r="BG131" s="202">
        <f t="shared" si="36"/>
        <v>0</v>
      </c>
      <c r="BH131" s="202">
        <f t="shared" si="37"/>
        <v>0</v>
      </c>
      <c r="BI131" s="202">
        <f t="shared" si="38"/>
        <v>0</v>
      </c>
      <c r="BJ131" s="22" t="s">
        <v>10</v>
      </c>
      <c r="BK131" s="202">
        <f t="shared" si="39"/>
        <v>0</v>
      </c>
      <c r="BL131" s="22" t="s">
        <v>164</v>
      </c>
      <c r="BM131" s="22" t="s">
        <v>3903</v>
      </c>
    </row>
    <row r="132" spans="2:65" s="1" customFormat="1" ht="22.5" customHeight="1">
      <c r="B132" s="39"/>
      <c r="C132" s="191" t="s">
        <v>567</v>
      </c>
      <c r="D132" s="191" t="s">
        <v>165</v>
      </c>
      <c r="E132" s="192" t="s">
        <v>3904</v>
      </c>
      <c r="F132" s="193" t="s">
        <v>3905</v>
      </c>
      <c r="G132" s="194" t="s">
        <v>412</v>
      </c>
      <c r="H132" s="195">
        <v>1</v>
      </c>
      <c r="I132" s="196"/>
      <c r="J132" s="197">
        <f t="shared" si="30"/>
        <v>0</v>
      </c>
      <c r="K132" s="193" t="s">
        <v>169</v>
      </c>
      <c r="L132" s="59"/>
      <c r="M132" s="198" t="s">
        <v>23</v>
      </c>
      <c r="N132" s="199" t="s">
        <v>46</v>
      </c>
      <c r="O132" s="40"/>
      <c r="P132" s="200">
        <f t="shared" si="31"/>
        <v>0</v>
      </c>
      <c r="Q132" s="200">
        <v>1.14E-3</v>
      </c>
      <c r="R132" s="200">
        <f t="shared" si="32"/>
        <v>1.14E-3</v>
      </c>
      <c r="S132" s="200">
        <v>0</v>
      </c>
      <c r="T132" s="201">
        <f t="shared" si="33"/>
        <v>0</v>
      </c>
      <c r="AR132" s="22" t="s">
        <v>164</v>
      </c>
      <c r="AT132" s="22" t="s">
        <v>165</v>
      </c>
      <c r="AU132" s="22" t="s">
        <v>10</v>
      </c>
      <c r="AY132" s="22" t="s">
        <v>162</v>
      </c>
      <c r="BE132" s="202">
        <f t="shared" si="34"/>
        <v>0</v>
      </c>
      <c r="BF132" s="202">
        <f t="shared" si="35"/>
        <v>0</v>
      </c>
      <c r="BG132" s="202">
        <f t="shared" si="36"/>
        <v>0</v>
      </c>
      <c r="BH132" s="202">
        <f t="shared" si="37"/>
        <v>0</v>
      </c>
      <c r="BI132" s="202">
        <f t="shared" si="38"/>
        <v>0</v>
      </c>
      <c r="BJ132" s="22" t="s">
        <v>10</v>
      </c>
      <c r="BK132" s="202">
        <f t="shared" si="39"/>
        <v>0</v>
      </c>
      <c r="BL132" s="22" t="s">
        <v>164</v>
      </c>
      <c r="BM132" s="22" t="s">
        <v>3906</v>
      </c>
    </row>
    <row r="133" spans="2:65" s="1" customFormat="1" ht="22.5" customHeight="1">
      <c r="B133" s="39"/>
      <c r="C133" s="191" t="s">
        <v>571</v>
      </c>
      <c r="D133" s="191" t="s">
        <v>165</v>
      </c>
      <c r="E133" s="192" t="s">
        <v>3907</v>
      </c>
      <c r="F133" s="193" t="s">
        <v>3508</v>
      </c>
      <c r="G133" s="194" t="s">
        <v>412</v>
      </c>
      <c r="H133" s="195">
        <v>8</v>
      </c>
      <c r="I133" s="196"/>
      <c r="J133" s="197">
        <f t="shared" si="30"/>
        <v>0</v>
      </c>
      <c r="K133" s="193" t="s">
        <v>169</v>
      </c>
      <c r="L133" s="59"/>
      <c r="M133" s="198" t="s">
        <v>23</v>
      </c>
      <c r="N133" s="199" t="s">
        <v>46</v>
      </c>
      <c r="O133" s="40"/>
      <c r="P133" s="200">
        <f t="shared" si="31"/>
        <v>0</v>
      </c>
      <c r="Q133" s="200">
        <v>6.9999999999999999E-4</v>
      </c>
      <c r="R133" s="200">
        <f t="shared" si="32"/>
        <v>5.5999999999999999E-3</v>
      </c>
      <c r="S133" s="200">
        <v>0</v>
      </c>
      <c r="T133" s="201">
        <f t="shared" si="33"/>
        <v>0</v>
      </c>
      <c r="AR133" s="22" t="s">
        <v>164</v>
      </c>
      <c r="AT133" s="22" t="s">
        <v>165</v>
      </c>
      <c r="AU133" s="22" t="s">
        <v>10</v>
      </c>
      <c r="AY133" s="22" t="s">
        <v>162</v>
      </c>
      <c r="BE133" s="202">
        <f t="shared" si="34"/>
        <v>0</v>
      </c>
      <c r="BF133" s="202">
        <f t="shared" si="35"/>
        <v>0</v>
      </c>
      <c r="BG133" s="202">
        <f t="shared" si="36"/>
        <v>0</v>
      </c>
      <c r="BH133" s="202">
        <f t="shared" si="37"/>
        <v>0</v>
      </c>
      <c r="BI133" s="202">
        <f t="shared" si="38"/>
        <v>0</v>
      </c>
      <c r="BJ133" s="22" t="s">
        <v>10</v>
      </c>
      <c r="BK133" s="202">
        <f t="shared" si="39"/>
        <v>0</v>
      </c>
      <c r="BL133" s="22" t="s">
        <v>164</v>
      </c>
      <c r="BM133" s="22" t="s">
        <v>3908</v>
      </c>
    </row>
    <row r="134" spans="2:65" s="1" customFormat="1" ht="22.5" customHeight="1">
      <c r="B134" s="39"/>
      <c r="C134" s="191" t="s">
        <v>577</v>
      </c>
      <c r="D134" s="191" t="s">
        <v>165</v>
      </c>
      <c r="E134" s="192" t="s">
        <v>3909</v>
      </c>
      <c r="F134" s="193" t="s">
        <v>3511</v>
      </c>
      <c r="G134" s="194" t="s">
        <v>412</v>
      </c>
      <c r="H134" s="195">
        <v>3</v>
      </c>
      <c r="I134" s="196"/>
      <c r="J134" s="197">
        <f t="shared" si="30"/>
        <v>0</v>
      </c>
      <c r="K134" s="193" t="s">
        <v>169</v>
      </c>
      <c r="L134" s="59"/>
      <c r="M134" s="198" t="s">
        <v>23</v>
      </c>
      <c r="N134" s="199" t="s">
        <v>46</v>
      </c>
      <c r="O134" s="40"/>
      <c r="P134" s="200">
        <f t="shared" si="31"/>
        <v>0</v>
      </c>
      <c r="Q134" s="200">
        <v>1.07E-3</v>
      </c>
      <c r="R134" s="200">
        <f t="shared" si="32"/>
        <v>3.2100000000000002E-3</v>
      </c>
      <c r="S134" s="200">
        <v>0</v>
      </c>
      <c r="T134" s="201">
        <f t="shared" si="33"/>
        <v>0</v>
      </c>
      <c r="AR134" s="22" t="s">
        <v>164</v>
      </c>
      <c r="AT134" s="22" t="s">
        <v>165</v>
      </c>
      <c r="AU134" s="22" t="s">
        <v>10</v>
      </c>
      <c r="AY134" s="22" t="s">
        <v>162</v>
      </c>
      <c r="BE134" s="202">
        <f t="shared" si="34"/>
        <v>0</v>
      </c>
      <c r="BF134" s="202">
        <f t="shared" si="35"/>
        <v>0</v>
      </c>
      <c r="BG134" s="202">
        <f t="shared" si="36"/>
        <v>0</v>
      </c>
      <c r="BH134" s="202">
        <f t="shared" si="37"/>
        <v>0</v>
      </c>
      <c r="BI134" s="202">
        <f t="shared" si="38"/>
        <v>0</v>
      </c>
      <c r="BJ134" s="22" t="s">
        <v>10</v>
      </c>
      <c r="BK134" s="202">
        <f t="shared" si="39"/>
        <v>0</v>
      </c>
      <c r="BL134" s="22" t="s">
        <v>164</v>
      </c>
      <c r="BM134" s="22" t="s">
        <v>3910</v>
      </c>
    </row>
    <row r="135" spans="2:65" s="1" customFormat="1" ht="31.5" customHeight="1">
      <c r="B135" s="39"/>
      <c r="C135" s="191" t="s">
        <v>593</v>
      </c>
      <c r="D135" s="191" t="s">
        <v>165</v>
      </c>
      <c r="E135" s="192" t="s">
        <v>3532</v>
      </c>
      <c r="F135" s="193" t="s">
        <v>3533</v>
      </c>
      <c r="G135" s="194" t="s">
        <v>412</v>
      </c>
      <c r="H135" s="195">
        <v>6</v>
      </c>
      <c r="I135" s="196"/>
      <c r="J135" s="197">
        <f t="shared" si="30"/>
        <v>0</v>
      </c>
      <c r="K135" s="193" t="s">
        <v>169</v>
      </c>
      <c r="L135" s="59"/>
      <c r="M135" s="198" t="s">
        <v>23</v>
      </c>
      <c r="N135" s="199" t="s">
        <v>46</v>
      </c>
      <c r="O135" s="40"/>
      <c r="P135" s="200">
        <f t="shared" si="31"/>
        <v>0</v>
      </c>
      <c r="Q135" s="200">
        <v>5.5000000000000003E-4</v>
      </c>
      <c r="R135" s="200">
        <f t="shared" si="32"/>
        <v>3.3E-3</v>
      </c>
      <c r="S135" s="200">
        <v>0</v>
      </c>
      <c r="T135" s="201">
        <f t="shared" si="33"/>
        <v>0</v>
      </c>
      <c r="AR135" s="22" t="s">
        <v>164</v>
      </c>
      <c r="AT135" s="22" t="s">
        <v>165</v>
      </c>
      <c r="AU135" s="22" t="s">
        <v>10</v>
      </c>
      <c r="AY135" s="22" t="s">
        <v>162</v>
      </c>
      <c r="BE135" s="202">
        <f t="shared" si="34"/>
        <v>0</v>
      </c>
      <c r="BF135" s="202">
        <f t="shared" si="35"/>
        <v>0</v>
      </c>
      <c r="BG135" s="202">
        <f t="shared" si="36"/>
        <v>0</v>
      </c>
      <c r="BH135" s="202">
        <f t="shared" si="37"/>
        <v>0</v>
      </c>
      <c r="BI135" s="202">
        <f t="shared" si="38"/>
        <v>0</v>
      </c>
      <c r="BJ135" s="22" t="s">
        <v>10</v>
      </c>
      <c r="BK135" s="202">
        <f t="shared" si="39"/>
        <v>0</v>
      </c>
      <c r="BL135" s="22" t="s">
        <v>164</v>
      </c>
      <c r="BM135" s="22" t="s">
        <v>3911</v>
      </c>
    </row>
    <row r="136" spans="2:65" s="1" customFormat="1" ht="22.5" customHeight="1">
      <c r="B136" s="39"/>
      <c r="C136" s="191" t="s">
        <v>602</v>
      </c>
      <c r="D136" s="191" t="s">
        <v>165</v>
      </c>
      <c r="E136" s="192" t="s">
        <v>3912</v>
      </c>
      <c r="F136" s="193" t="s">
        <v>3913</v>
      </c>
      <c r="G136" s="194" t="s">
        <v>412</v>
      </c>
      <c r="H136" s="195">
        <v>6</v>
      </c>
      <c r="I136" s="196"/>
      <c r="J136" s="197">
        <f t="shared" si="30"/>
        <v>0</v>
      </c>
      <c r="K136" s="193" t="s">
        <v>169</v>
      </c>
      <c r="L136" s="59"/>
      <c r="M136" s="198" t="s">
        <v>23</v>
      </c>
      <c r="N136" s="199" t="s">
        <v>46</v>
      </c>
      <c r="O136" s="40"/>
      <c r="P136" s="200">
        <f t="shared" si="31"/>
        <v>0</v>
      </c>
      <c r="Q136" s="200">
        <v>3.1199999999999999E-3</v>
      </c>
      <c r="R136" s="200">
        <f t="shared" si="32"/>
        <v>1.8720000000000001E-2</v>
      </c>
      <c r="S136" s="200">
        <v>0</v>
      </c>
      <c r="T136" s="201">
        <f t="shared" si="33"/>
        <v>0</v>
      </c>
      <c r="AR136" s="22" t="s">
        <v>164</v>
      </c>
      <c r="AT136" s="22" t="s">
        <v>165</v>
      </c>
      <c r="AU136" s="22" t="s">
        <v>10</v>
      </c>
      <c r="AY136" s="22" t="s">
        <v>162</v>
      </c>
      <c r="BE136" s="202">
        <f t="shared" si="34"/>
        <v>0</v>
      </c>
      <c r="BF136" s="202">
        <f t="shared" si="35"/>
        <v>0</v>
      </c>
      <c r="BG136" s="202">
        <f t="shared" si="36"/>
        <v>0</v>
      </c>
      <c r="BH136" s="202">
        <f t="shared" si="37"/>
        <v>0</v>
      </c>
      <c r="BI136" s="202">
        <f t="shared" si="38"/>
        <v>0</v>
      </c>
      <c r="BJ136" s="22" t="s">
        <v>10</v>
      </c>
      <c r="BK136" s="202">
        <f t="shared" si="39"/>
        <v>0</v>
      </c>
      <c r="BL136" s="22" t="s">
        <v>164</v>
      </c>
      <c r="BM136" s="22" t="s">
        <v>3914</v>
      </c>
    </row>
    <row r="137" spans="2:65" s="1" customFormat="1" ht="31.5" customHeight="1">
      <c r="B137" s="39"/>
      <c r="C137" s="191" t="s">
        <v>610</v>
      </c>
      <c r="D137" s="191" t="s">
        <v>165</v>
      </c>
      <c r="E137" s="192" t="s">
        <v>3535</v>
      </c>
      <c r="F137" s="193" t="s">
        <v>3536</v>
      </c>
      <c r="G137" s="194" t="s">
        <v>412</v>
      </c>
      <c r="H137" s="195">
        <v>1</v>
      </c>
      <c r="I137" s="196"/>
      <c r="J137" s="197">
        <f t="shared" si="30"/>
        <v>0</v>
      </c>
      <c r="K137" s="193" t="s">
        <v>169</v>
      </c>
      <c r="L137" s="59"/>
      <c r="M137" s="198" t="s">
        <v>23</v>
      </c>
      <c r="N137" s="199" t="s">
        <v>46</v>
      </c>
      <c r="O137" s="40"/>
      <c r="P137" s="200">
        <f t="shared" si="31"/>
        <v>0</v>
      </c>
      <c r="Q137" s="200">
        <v>1.47E-3</v>
      </c>
      <c r="R137" s="200">
        <f t="shared" si="32"/>
        <v>1.47E-3</v>
      </c>
      <c r="S137" s="200">
        <v>0</v>
      </c>
      <c r="T137" s="201">
        <f t="shared" si="33"/>
        <v>0</v>
      </c>
      <c r="AR137" s="22" t="s">
        <v>164</v>
      </c>
      <c r="AT137" s="22" t="s">
        <v>165</v>
      </c>
      <c r="AU137" s="22" t="s">
        <v>10</v>
      </c>
      <c r="AY137" s="22" t="s">
        <v>162</v>
      </c>
      <c r="BE137" s="202">
        <f t="shared" si="34"/>
        <v>0</v>
      </c>
      <c r="BF137" s="202">
        <f t="shared" si="35"/>
        <v>0</v>
      </c>
      <c r="BG137" s="202">
        <f t="shared" si="36"/>
        <v>0</v>
      </c>
      <c r="BH137" s="202">
        <f t="shared" si="37"/>
        <v>0</v>
      </c>
      <c r="BI137" s="202">
        <f t="shared" si="38"/>
        <v>0</v>
      </c>
      <c r="BJ137" s="22" t="s">
        <v>10</v>
      </c>
      <c r="BK137" s="202">
        <f t="shared" si="39"/>
        <v>0</v>
      </c>
      <c r="BL137" s="22" t="s">
        <v>164</v>
      </c>
      <c r="BM137" s="22" t="s">
        <v>3915</v>
      </c>
    </row>
    <row r="138" spans="2:65" s="1" customFormat="1" ht="22.5" customHeight="1">
      <c r="B138" s="39"/>
      <c r="C138" s="191" t="s">
        <v>618</v>
      </c>
      <c r="D138" s="191" t="s">
        <v>165</v>
      </c>
      <c r="E138" s="192" t="s">
        <v>3916</v>
      </c>
      <c r="F138" s="193" t="s">
        <v>3917</v>
      </c>
      <c r="G138" s="194" t="s">
        <v>412</v>
      </c>
      <c r="H138" s="195">
        <v>6</v>
      </c>
      <c r="I138" s="196"/>
      <c r="J138" s="197">
        <f t="shared" si="30"/>
        <v>0</v>
      </c>
      <c r="K138" s="193" t="s">
        <v>169</v>
      </c>
      <c r="L138" s="59"/>
      <c r="M138" s="198" t="s">
        <v>23</v>
      </c>
      <c r="N138" s="199" t="s">
        <v>46</v>
      </c>
      <c r="O138" s="40"/>
      <c r="P138" s="200">
        <f t="shared" si="31"/>
        <v>0</v>
      </c>
      <c r="Q138" s="200">
        <v>2.4000000000000001E-4</v>
      </c>
      <c r="R138" s="200">
        <f t="shared" si="32"/>
        <v>1.4400000000000001E-3</v>
      </c>
      <c r="S138" s="200">
        <v>0</v>
      </c>
      <c r="T138" s="201">
        <f t="shared" si="33"/>
        <v>0</v>
      </c>
      <c r="AR138" s="22" t="s">
        <v>164</v>
      </c>
      <c r="AT138" s="22" t="s">
        <v>165</v>
      </c>
      <c r="AU138" s="22" t="s">
        <v>10</v>
      </c>
      <c r="AY138" s="22" t="s">
        <v>162</v>
      </c>
      <c r="BE138" s="202">
        <f t="shared" si="34"/>
        <v>0</v>
      </c>
      <c r="BF138" s="202">
        <f t="shared" si="35"/>
        <v>0</v>
      </c>
      <c r="BG138" s="202">
        <f t="shared" si="36"/>
        <v>0</v>
      </c>
      <c r="BH138" s="202">
        <f t="shared" si="37"/>
        <v>0</v>
      </c>
      <c r="BI138" s="202">
        <f t="shared" si="38"/>
        <v>0</v>
      </c>
      <c r="BJ138" s="22" t="s">
        <v>10</v>
      </c>
      <c r="BK138" s="202">
        <f t="shared" si="39"/>
        <v>0</v>
      </c>
      <c r="BL138" s="22" t="s">
        <v>164</v>
      </c>
      <c r="BM138" s="22" t="s">
        <v>3918</v>
      </c>
    </row>
    <row r="139" spans="2:65" s="1" customFormat="1" ht="22.5" customHeight="1">
      <c r="B139" s="39"/>
      <c r="C139" s="191" t="s">
        <v>626</v>
      </c>
      <c r="D139" s="191" t="s">
        <v>165</v>
      </c>
      <c r="E139" s="192" t="s">
        <v>3919</v>
      </c>
      <c r="F139" s="193" t="s">
        <v>3920</v>
      </c>
      <c r="G139" s="194" t="s">
        <v>412</v>
      </c>
      <c r="H139" s="195">
        <v>4</v>
      </c>
      <c r="I139" s="196"/>
      <c r="J139" s="197">
        <f t="shared" si="30"/>
        <v>0</v>
      </c>
      <c r="K139" s="193" t="s">
        <v>169</v>
      </c>
      <c r="L139" s="59"/>
      <c r="M139" s="198" t="s">
        <v>23</v>
      </c>
      <c r="N139" s="199" t="s">
        <v>46</v>
      </c>
      <c r="O139" s="40"/>
      <c r="P139" s="200">
        <f t="shared" si="31"/>
        <v>0</v>
      </c>
      <c r="Q139" s="200">
        <v>1.4999999999999999E-4</v>
      </c>
      <c r="R139" s="200">
        <f t="shared" si="32"/>
        <v>5.9999999999999995E-4</v>
      </c>
      <c r="S139" s="200">
        <v>0</v>
      </c>
      <c r="T139" s="201">
        <f t="shared" si="33"/>
        <v>0</v>
      </c>
      <c r="AR139" s="22" t="s">
        <v>164</v>
      </c>
      <c r="AT139" s="22" t="s">
        <v>165</v>
      </c>
      <c r="AU139" s="22" t="s">
        <v>10</v>
      </c>
      <c r="AY139" s="22" t="s">
        <v>162</v>
      </c>
      <c r="BE139" s="202">
        <f t="shared" si="34"/>
        <v>0</v>
      </c>
      <c r="BF139" s="202">
        <f t="shared" si="35"/>
        <v>0</v>
      </c>
      <c r="BG139" s="202">
        <f t="shared" si="36"/>
        <v>0</v>
      </c>
      <c r="BH139" s="202">
        <f t="shared" si="37"/>
        <v>0</v>
      </c>
      <c r="BI139" s="202">
        <f t="shared" si="38"/>
        <v>0</v>
      </c>
      <c r="BJ139" s="22" t="s">
        <v>10</v>
      </c>
      <c r="BK139" s="202">
        <f t="shared" si="39"/>
        <v>0</v>
      </c>
      <c r="BL139" s="22" t="s">
        <v>164</v>
      </c>
      <c r="BM139" s="22" t="s">
        <v>3921</v>
      </c>
    </row>
    <row r="140" spans="2:65" s="1" customFormat="1" ht="22.5" customHeight="1">
      <c r="B140" s="39"/>
      <c r="C140" s="191" t="s">
        <v>630</v>
      </c>
      <c r="D140" s="191" t="s">
        <v>165</v>
      </c>
      <c r="E140" s="192" t="s">
        <v>3922</v>
      </c>
      <c r="F140" s="193" t="s">
        <v>3923</v>
      </c>
      <c r="G140" s="194" t="s">
        <v>241</v>
      </c>
      <c r="H140" s="195">
        <v>7.9000000000000001E-2</v>
      </c>
      <c r="I140" s="196"/>
      <c r="J140" s="197">
        <f t="shared" si="30"/>
        <v>0</v>
      </c>
      <c r="K140" s="193" t="s">
        <v>169</v>
      </c>
      <c r="L140" s="59"/>
      <c r="M140" s="198" t="s">
        <v>23</v>
      </c>
      <c r="N140" s="199" t="s">
        <v>46</v>
      </c>
      <c r="O140" s="40"/>
      <c r="P140" s="200">
        <f t="shared" si="31"/>
        <v>0</v>
      </c>
      <c r="Q140" s="200">
        <v>0</v>
      </c>
      <c r="R140" s="200">
        <f t="shared" si="32"/>
        <v>0</v>
      </c>
      <c r="S140" s="200">
        <v>0</v>
      </c>
      <c r="T140" s="201">
        <f t="shared" si="33"/>
        <v>0</v>
      </c>
      <c r="AR140" s="22" t="s">
        <v>164</v>
      </c>
      <c r="AT140" s="22" t="s">
        <v>165</v>
      </c>
      <c r="AU140" s="22" t="s">
        <v>10</v>
      </c>
      <c r="AY140" s="22" t="s">
        <v>162</v>
      </c>
      <c r="BE140" s="202">
        <f t="shared" si="34"/>
        <v>0</v>
      </c>
      <c r="BF140" s="202">
        <f t="shared" si="35"/>
        <v>0</v>
      </c>
      <c r="BG140" s="202">
        <f t="shared" si="36"/>
        <v>0</v>
      </c>
      <c r="BH140" s="202">
        <f t="shared" si="37"/>
        <v>0</v>
      </c>
      <c r="BI140" s="202">
        <f t="shared" si="38"/>
        <v>0</v>
      </c>
      <c r="BJ140" s="22" t="s">
        <v>10</v>
      </c>
      <c r="BK140" s="202">
        <f t="shared" si="39"/>
        <v>0</v>
      </c>
      <c r="BL140" s="22" t="s">
        <v>164</v>
      </c>
      <c r="BM140" s="22" t="s">
        <v>3924</v>
      </c>
    </row>
    <row r="141" spans="2:65" s="10" customFormat="1" ht="37.35" customHeight="1">
      <c r="B141" s="174"/>
      <c r="C141" s="175"/>
      <c r="D141" s="188" t="s">
        <v>74</v>
      </c>
      <c r="E141" s="245" t="s">
        <v>3925</v>
      </c>
      <c r="F141" s="245" t="s">
        <v>3926</v>
      </c>
      <c r="G141" s="175"/>
      <c r="H141" s="175"/>
      <c r="I141" s="178"/>
      <c r="J141" s="246">
        <f>BK141</f>
        <v>0</v>
      </c>
      <c r="K141" s="175"/>
      <c r="L141" s="180"/>
      <c r="M141" s="181"/>
      <c r="N141" s="182"/>
      <c r="O141" s="182"/>
      <c r="P141" s="183">
        <f>SUM(P142:P164)</f>
        <v>0</v>
      </c>
      <c r="Q141" s="182"/>
      <c r="R141" s="183">
        <f>SUM(R142:R164)</f>
        <v>1.7343899999999999</v>
      </c>
      <c r="S141" s="182"/>
      <c r="T141" s="184">
        <f>SUM(T142:T164)</f>
        <v>0</v>
      </c>
      <c r="AR141" s="185" t="s">
        <v>164</v>
      </c>
      <c r="AT141" s="186" t="s">
        <v>74</v>
      </c>
      <c r="AU141" s="186" t="s">
        <v>75</v>
      </c>
      <c r="AY141" s="185" t="s">
        <v>162</v>
      </c>
      <c r="BK141" s="187">
        <f>SUM(BK142:BK164)</f>
        <v>0</v>
      </c>
    </row>
    <row r="142" spans="2:65" s="1" customFormat="1" ht="22.5" customHeight="1">
      <c r="B142" s="39"/>
      <c r="C142" s="191" t="s">
        <v>635</v>
      </c>
      <c r="D142" s="191" t="s">
        <v>165</v>
      </c>
      <c r="E142" s="192" t="s">
        <v>3927</v>
      </c>
      <c r="F142" s="193" t="s">
        <v>3928</v>
      </c>
      <c r="G142" s="194" t="s">
        <v>412</v>
      </c>
      <c r="H142" s="195">
        <v>1</v>
      </c>
      <c r="I142" s="196"/>
      <c r="J142" s="197">
        <f t="shared" ref="J142:J164" si="40">ROUND(I142*H142,0)</f>
        <v>0</v>
      </c>
      <c r="K142" s="193" t="s">
        <v>169</v>
      </c>
      <c r="L142" s="59"/>
      <c r="M142" s="198" t="s">
        <v>23</v>
      </c>
      <c r="N142" s="199" t="s">
        <v>46</v>
      </c>
      <c r="O142" s="40"/>
      <c r="P142" s="200">
        <f t="shared" ref="P142:P164" si="41">O142*H142</f>
        <v>0</v>
      </c>
      <c r="Q142" s="200">
        <v>1.8499999999999999E-2</v>
      </c>
      <c r="R142" s="200">
        <f t="shared" ref="R142:R164" si="42">Q142*H142</f>
        <v>1.8499999999999999E-2</v>
      </c>
      <c r="S142" s="200">
        <v>0</v>
      </c>
      <c r="T142" s="201">
        <f t="shared" ref="T142:T164" si="43">S142*H142</f>
        <v>0</v>
      </c>
      <c r="AR142" s="22" t="s">
        <v>164</v>
      </c>
      <c r="AT142" s="22" t="s">
        <v>165</v>
      </c>
      <c r="AU142" s="22" t="s">
        <v>10</v>
      </c>
      <c r="AY142" s="22" t="s">
        <v>162</v>
      </c>
      <c r="BE142" s="202">
        <f t="shared" ref="BE142:BE164" si="44">IF(N142="základní",J142,0)</f>
        <v>0</v>
      </c>
      <c r="BF142" s="202">
        <f t="shared" ref="BF142:BF164" si="45">IF(N142="snížená",J142,0)</f>
        <v>0</v>
      </c>
      <c r="BG142" s="202">
        <f t="shared" ref="BG142:BG164" si="46">IF(N142="zákl. přenesená",J142,0)</f>
        <v>0</v>
      </c>
      <c r="BH142" s="202">
        <f t="shared" ref="BH142:BH164" si="47">IF(N142="sníž. přenesená",J142,0)</f>
        <v>0</v>
      </c>
      <c r="BI142" s="202">
        <f t="shared" ref="BI142:BI164" si="48">IF(N142="nulová",J142,0)</f>
        <v>0</v>
      </c>
      <c r="BJ142" s="22" t="s">
        <v>10</v>
      </c>
      <c r="BK142" s="202">
        <f t="shared" ref="BK142:BK164" si="49">ROUND(I142*H142,0)</f>
        <v>0</v>
      </c>
      <c r="BL142" s="22" t="s">
        <v>164</v>
      </c>
      <c r="BM142" s="22" t="s">
        <v>3929</v>
      </c>
    </row>
    <row r="143" spans="2:65" s="1" customFormat="1" ht="22.5" customHeight="1">
      <c r="B143" s="39"/>
      <c r="C143" s="191" t="s">
        <v>639</v>
      </c>
      <c r="D143" s="191" t="s">
        <v>165</v>
      </c>
      <c r="E143" s="192" t="s">
        <v>3930</v>
      </c>
      <c r="F143" s="193" t="s">
        <v>3931</v>
      </c>
      <c r="G143" s="194" t="s">
        <v>412</v>
      </c>
      <c r="H143" s="195">
        <v>1</v>
      </c>
      <c r="I143" s="196"/>
      <c r="J143" s="197">
        <f t="shared" si="40"/>
        <v>0</v>
      </c>
      <c r="K143" s="193" t="s">
        <v>169</v>
      </c>
      <c r="L143" s="59"/>
      <c r="M143" s="198" t="s">
        <v>23</v>
      </c>
      <c r="N143" s="199" t="s">
        <v>46</v>
      </c>
      <c r="O143" s="40"/>
      <c r="P143" s="200">
        <f t="shared" si="41"/>
        <v>0</v>
      </c>
      <c r="Q143" s="200">
        <v>2.1760000000000002E-2</v>
      </c>
      <c r="R143" s="200">
        <f t="shared" si="42"/>
        <v>2.1760000000000002E-2</v>
      </c>
      <c r="S143" s="200">
        <v>0</v>
      </c>
      <c r="T143" s="201">
        <f t="shared" si="43"/>
        <v>0</v>
      </c>
      <c r="AR143" s="22" t="s">
        <v>164</v>
      </c>
      <c r="AT143" s="22" t="s">
        <v>165</v>
      </c>
      <c r="AU143" s="22" t="s">
        <v>10</v>
      </c>
      <c r="AY143" s="22" t="s">
        <v>162</v>
      </c>
      <c r="BE143" s="202">
        <f t="shared" si="44"/>
        <v>0</v>
      </c>
      <c r="BF143" s="202">
        <f t="shared" si="45"/>
        <v>0</v>
      </c>
      <c r="BG143" s="202">
        <f t="shared" si="46"/>
        <v>0</v>
      </c>
      <c r="BH143" s="202">
        <f t="shared" si="47"/>
        <v>0</v>
      </c>
      <c r="BI143" s="202">
        <f t="shared" si="48"/>
        <v>0</v>
      </c>
      <c r="BJ143" s="22" t="s">
        <v>10</v>
      </c>
      <c r="BK143" s="202">
        <f t="shared" si="49"/>
        <v>0</v>
      </c>
      <c r="BL143" s="22" t="s">
        <v>164</v>
      </c>
      <c r="BM143" s="22" t="s">
        <v>3932</v>
      </c>
    </row>
    <row r="144" spans="2:65" s="1" customFormat="1" ht="22.5" customHeight="1">
      <c r="B144" s="39"/>
      <c r="C144" s="191" t="s">
        <v>643</v>
      </c>
      <c r="D144" s="191" t="s">
        <v>165</v>
      </c>
      <c r="E144" s="192" t="s">
        <v>3933</v>
      </c>
      <c r="F144" s="193" t="s">
        <v>3934</v>
      </c>
      <c r="G144" s="194" t="s">
        <v>412</v>
      </c>
      <c r="H144" s="195">
        <v>1</v>
      </c>
      <c r="I144" s="196"/>
      <c r="J144" s="197">
        <f t="shared" si="40"/>
        <v>0</v>
      </c>
      <c r="K144" s="193" t="s">
        <v>169</v>
      </c>
      <c r="L144" s="59"/>
      <c r="M144" s="198" t="s">
        <v>23</v>
      </c>
      <c r="N144" s="199" t="s">
        <v>46</v>
      </c>
      <c r="O144" s="40"/>
      <c r="P144" s="200">
        <f t="shared" si="41"/>
        <v>0</v>
      </c>
      <c r="Q144" s="200">
        <v>3.1539999999999999E-2</v>
      </c>
      <c r="R144" s="200">
        <f t="shared" si="42"/>
        <v>3.1539999999999999E-2</v>
      </c>
      <c r="S144" s="200">
        <v>0</v>
      </c>
      <c r="T144" s="201">
        <f t="shared" si="43"/>
        <v>0</v>
      </c>
      <c r="AR144" s="22" t="s">
        <v>164</v>
      </c>
      <c r="AT144" s="22" t="s">
        <v>165</v>
      </c>
      <c r="AU144" s="22" t="s">
        <v>10</v>
      </c>
      <c r="AY144" s="22" t="s">
        <v>162</v>
      </c>
      <c r="BE144" s="202">
        <f t="shared" si="44"/>
        <v>0</v>
      </c>
      <c r="BF144" s="202">
        <f t="shared" si="45"/>
        <v>0</v>
      </c>
      <c r="BG144" s="202">
        <f t="shared" si="46"/>
        <v>0</v>
      </c>
      <c r="BH144" s="202">
        <f t="shared" si="47"/>
        <v>0</v>
      </c>
      <c r="BI144" s="202">
        <f t="shared" si="48"/>
        <v>0</v>
      </c>
      <c r="BJ144" s="22" t="s">
        <v>10</v>
      </c>
      <c r="BK144" s="202">
        <f t="shared" si="49"/>
        <v>0</v>
      </c>
      <c r="BL144" s="22" t="s">
        <v>164</v>
      </c>
      <c r="BM144" s="22" t="s">
        <v>3935</v>
      </c>
    </row>
    <row r="145" spans="2:65" s="1" customFormat="1" ht="22.5" customHeight="1">
      <c r="B145" s="39"/>
      <c r="C145" s="191" t="s">
        <v>647</v>
      </c>
      <c r="D145" s="191" t="s">
        <v>165</v>
      </c>
      <c r="E145" s="192" t="s">
        <v>3936</v>
      </c>
      <c r="F145" s="193" t="s">
        <v>3937</v>
      </c>
      <c r="G145" s="194" t="s">
        <v>412</v>
      </c>
      <c r="H145" s="195">
        <v>1</v>
      </c>
      <c r="I145" s="196"/>
      <c r="J145" s="197">
        <f t="shared" si="40"/>
        <v>0</v>
      </c>
      <c r="K145" s="193" t="s">
        <v>169</v>
      </c>
      <c r="L145" s="59"/>
      <c r="M145" s="198" t="s">
        <v>23</v>
      </c>
      <c r="N145" s="199" t="s">
        <v>46</v>
      </c>
      <c r="O145" s="40"/>
      <c r="P145" s="200">
        <f t="shared" si="41"/>
        <v>0</v>
      </c>
      <c r="Q145" s="200">
        <v>3.4799999999999998E-2</v>
      </c>
      <c r="R145" s="200">
        <f t="shared" si="42"/>
        <v>3.4799999999999998E-2</v>
      </c>
      <c r="S145" s="200">
        <v>0</v>
      </c>
      <c r="T145" s="201">
        <f t="shared" si="43"/>
        <v>0</v>
      </c>
      <c r="AR145" s="22" t="s">
        <v>164</v>
      </c>
      <c r="AT145" s="22" t="s">
        <v>165</v>
      </c>
      <c r="AU145" s="22" t="s">
        <v>10</v>
      </c>
      <c r="AY145" s="22" t="s">
        <v>162</v>
      </c>
      <c r="BE145" s="202">
        <f t="shared" si="44"/>
        <v>0</v>
      </c>
      <c r="BF145" s="202">
        <f t="shared" si="45"/>
        <v>0</v>
      </c>
      <c r="BG145" s="202">
        <f t="shared" si="46"/>
        <v>0</v>
      </c>
      <c r="BH145" s="202">
        <f t="shared" si="47"/>
        <v>0</v>
      </c>
      <c r="BI145" s="202">
        <f t="shared" si="48"/>
        <v>0</v>
      </c>
      <c r="BJ145" s="22" t="s">
        <v>10</v>
      </c>
      <c r="BK145" s="202">
        <f t="shared" si="49"/>
        <v>0</v>
      </c>
      <c r="BL145" s="22" t="s">
        <v>164</v>
      </c>
      <c r="BM145" s="22" t="s">
        <v>3938</v>
      </c>
    </row>
    <row r="146" spans="2:65" s="1" customFormat="1" ht="22.5" customHeight="1">
      <c r="B146" s="39"/>
      <c r="C146" s="191" t="s">
        <v>651</v>
      </c>
      <c r="D146" s="191" t="s">
        <v>165</v>
      </c>
      <c r="E146" s="192" t="s">
        <v>3939</v>
      </c>
      <c r="F146" s="193" t="s">
        <v>3940</v>
      </c>
      <c r="G146" s="194" t="s">
        <v>412</v>
      </c>
      <c r="H146" s="195">
        <v>1</v>
      </c>
      <c r="I146" s="196"/>
      <c r="J146" s="197">
        <f t="shared" si="40"/>
        <v>0</v>
      </c>
      <c r="K146" s="193" t="s">
        <v>169</v>
      </c>
      <c r="L146" s="59"/>
      <c r="M146" s="198" t="s">
        <v>23</v>
      </c>
      <c r="N146" s="199" t="s">
        <v>46</v>
      </c>
      <c r="O146" s="40"/>
      <c r="P146" s="200">
        <f t="shared" si="41"/>
        <v>0</v>
      </c>
      <c r="Q146" s="200">
        <v>2.24E-2</v>
      </c>
      <c r="R146" s="200">
        <f t="shared" si="42"/>
        <v>2.24E-2</v>
      </c>
      <c r="S146" s="200">
        <v>0</v>
      </c>
      <c r="T146" s="201">
        <f t="shared" si="43"/>
        <v>0</v>
      </c>
      <c r="AR146" s="22" t="s">
        <v>164</v>
      </c>
      <c r="AT146" s="22" t="s">
        <v>165</v>
      </c>
      <c r="AU146" s="22" t="s">
        <v>10</v>
      </c>
      <c r="AY146" s="22" t="s">
        <v>162</v>
      </c>
      <c r="BE146" s="202">
        <f t="shared" si="44"/>
        <v>0</v>
      </c>
      <c r="BF146" s="202">
        <f t="shared" si="45"/>
        <v>0</v>
      </c>
      <c r="BG146" s="202">
        <f t="shared" si="46"/>
        <v>0</v>
      </c>
      <c r="BH146" s="202">
        <f t="shared" si="47"/>
        <v>0</v>
      </c>
      <c r="BI146" s="202">
        <f t="shared" si="48"/>
        <v>0</v>
      </c>
      <c r="BJ146" s="22" t="s">
        <v>10</v>
      </c>
      <c r="BK146" s="202">
        <f t="shared" si="49"/>
        <v>0</v>
      </c>
      <c r="BL146" s="22" t="s">
        <v>164</v>
      </c>
      <c r="BM146" s="22" t="s">
        <v>3941</v>
      </c>
    </row>
    <row r="147" spans="2:65" s="1" customFormat="1" ht="22.5" customHeight="1">
      <c r="B147" s="39"/>
      <c r="C147" s="191" t="s">
        <v>658</v>
      </c>
      <c r="D147" s="191" t="s">
        <v>165</v>
      </c>
      <c r="E147" s="192" t="s">
        <v>3942</v>
      </c>
      <c r="F147" s="193" t="s">
        <v>3943</v>
      </c>
      <c r="G147" s="194" t="s">
        <v>412</v>
      </c>
      <c r="H147" s="195">
        <v>1</v>
      </c>
      <c r="I147" s="196"/>
      <c r="J147" s="197">
        <f t="shared" si="40"/>
        <v>0</v>
      </c>
      <c r="K147" s="193" t="s">
        <v>169</v>
      </c>
      <c r="L147" s="59"/>
      <c r="M147" s="198" t="s">
        <v>23</v>
      </c>
      <c r="N147" s="199" t="s">
        <v>46</v>
      </c>
      <c r="O147" s="40"/>
      <c r="P147" s="200">
        <f t="shared" si="41"/>
        <v>0</v>
      </c>
      <c r="Q147" s="200">
        <v>5.7849999999999999E-2</v>
      </c>
      <c r="R147" s="200">
        <f t="shared" si="42"/>
        <v>5.7849999999999999E-2</v>
      </c>
      <c r="S147" s="200">
        <v>0</v>
      </c>
      <c r="T147" s="201">
        <f t="shared" si="43"/>
        <v>0</v>
      </c>
      <c r="AR147" s="22" t="s">
        <v>164</v>
      </c>
      <c r="AT147" s="22" t="s">
        <v>165</v>
      </c>
      <c r="AU147" s="22" t="s">
        <v>10</v>
      </c>
      <c r="AY147" s="22" t="s">
        <v>162</v>
      </c>
      <c r="BE147" s="202">
        <f t="shared" si="44"/>
        <v>0</v>
      </c>
      <c r="BF147" s="202">
        <f t="shared" si="45"/>
        <v>0</v>
      </c>
      <c r="BG147" s="202">
        <f t="shared" si="46"/>
        <v>0</v>
      </c>
      <c r="BH147" s="202">
        <f t="shared" si="47"/>
        <v>0</v>
      </c>
      <c r="BI147" s="202">
        <f t="shared" si="48"/>
        <v>0</v>
      </c>
      <c r="BJ147" s="22" t="s">
        <v>10</v>
      </c>
      <c r="BK147" s="202">
        <f t="shared" si="49"/>
        <v>0</v>
      </c>
      <c r="BL147" s="22" t="s">
        <v>164</v>
      </c>
      <c r="BM147" s="22" t="s">
        <v>3944</v>
      </c>
    </row>
    <row r="148" spans="2:65" s="1" customFormat="1" ht="22.5" customHeight="1">
      <c r="B148" s="39"/>
      <c r="C148" s="191" t="s">
        <v>664</v>
      </c>
      <c r="D148" s="191" t="s">
        <v>165</v>
      </c>
      <c r="E148" s="192" t="s">
        <v>3945</v>
      </c>
      <c r="F148" s="193" t="s">
        <v>3946</v>
      </c>
      <c r="G148" s="194" t="s">
        <v>412</v>
      </c>
      <c r="H148" s="195">
        <v>1</v>
      </c>
      <c r="I148" s="196"/>
      <c r="J148" s="197">
        <f t="shared" si="40"/>
        <v>0</v>
      </c>
      <c r="K148" s="193" t="s">
        <v>169</v>
      </c>
      <c r="L148" s="59"/>
      <c r="M148" s="198" t="s">
        <v>23</v>
      </c>
      <c r="N148" s="199" t="s">
        <v>46</v>
      </c>
      <c r="O148" s="40"/>
      <c r="P148" s="200">
        <f t="shared" si="41"/>
        <v>0</v>
      </c>
      <c r="Q148" s="200">
        <v>7.3749999999999996E-2</v>
      </c>
      <c r="R148" s="200">
        <f t="shared" si="42"/>
        <v>7.3749999999999996E-2</v>
      </c>
      <c r="S148" s="200">
        <v>0</v>
      </c>
      <c r="T148" s="201">
        <f t="shared" si="43"/>
        <v>0</v>
      </c>
      <c r="AR148" s="22" t="s">
        <v>164</v>
      </c>
      <c r="AT148" s="22" t="s">
        <v>165</v>
      </c>
      <c r="AU148" s="22" t="s">
        <v>10</v>
      </c>
      <c r="AY148" s="22" t="s">
        <v>162</v>
      </c>
      <c r="BE148" s="202">
        <f t="shared" si="44"/>
        <v>0</v>
      </c>
      <c r="BF148" s="202">
        <f t="shared" si="45"/>
        <v>0</v>
      </c>
      <c r="BG148" s="202">
        <f t="shared" si="46"/>
        <v>0</v>
      </c>
      <c r="BH148" s="202">
        <f t="shared" si="47"/>
        <v>0</v>
      </c>
      <c r="BI148" s="202">
        <f t="shared" si="48"/>
        <v>0</v>
      </c>
      <c r="BJ148" s="22" t="s">
        <v>10</v>
      </c>
      <c r="BK148" s="202">
        <f t="shared" si="49"/>
        <v>0</v>
      </c>
      <c r="BL148" s="22" t="s">
        <v>164</v>
      </c>
      <c r="BM148" s="22" t="s">
        <v>3947</v>
      </c>
    </row>
    <row r="149" spans="2:65" s="1" customFormat="1" ht="22.5" customHeight="1">
      <c r="B149" s="39"/>
      <c r="C149" s="191" t="s">
        <v>670</v>
      </c>
      <c r="D149" s="191" t="s">
        <v>165</v>
      </c>
      <c r="E149" s="192" t="s">
        <v>3948</v>
      </c>
      <c r="F149" s="193" t="s">
        <v>3949</v>
      </c>
      <c r="G149" s="194" t="s">
        <v>412</v>
      </c>
      <c r="H149" s="195">
        <v>1</v>
      </c>
      <c r="I149" s="196"/>
      <c r="J149" s="197">
        <f t="shared" si="40"/>
        <v>0</v>
      </c>
      <c r="K149" s="193" t="s">
        <v>169</v>
      </c>
      <c r="L149" s="59"/>
      <c r="M149" s="198" t="s">
        <v>23</v>
      </c>
      <c r="N149" s="199" t="s">
        <v>46</v>
      </c>
      <c r="O149" s="40"/>
      <c r="P149" s="200">
        <f t="shared" si="41"/>
        <v>0</v>
      </c>
      <c r="Q149" s="200">
        <v>1.5100000000000001E-2</v>
      </c>
      <c r="R149" s="200">
        <f t="shared" si="42"/>
        <v>1.5100000000000001E-2</v>
      </c>
      <c r="S149" s="200">
        <v>0</v>
      </c>
      <c r="T149" s="201">
        <f t="shared" si="43"/>
        <v>0</v>
      </c>
      <c r="AR149" s="22" t="s">
        <v>164</v>
      </c>
      <c r="AT149" s="22" t="s">
        <v>165</v>
      </c>
      <c r="AU149" s="22" t="s">
        <v>10</v>
      </c>
      <c r="AY149" s="22" t="s">
        <v>162</v>
      </c>
      <c r="BE149" s="202">
        <f t="shared" si="44"/>
        <v>0</v>
      </c>
      <c r="BF149" s="202">
        <f t="shared" si="45"/>
        <v>0</v>
      </c>
      <c r="BG149" s="202">
        <f t="shared" si="46"/>
        <v>0</v>
      </c>
      <c r="BH149" s="202">
        <f t="shared" si="47"/>
        <v>0</v>
      </c>
      <c r="BI149" s="202">
        <f t="shared" si="48"/>
        <v>0</v>
      </c>
      <c r="BJ149" s="22" t="s">
        <v>10</v>
      </c>
      <c r="BK149" s="202">
        <f t="shared" si="49"/>
        <v>0</v>
      </c>
      <c r="BL149" s="22" t="s">
        <v>164</v>
      </c>
      <c r="BM149" s="22" t="s">
        <v>3950</v>
      </c>
    </row>
    <row r="150" spans="2:65" s="1" customFormat="1" ht="22.5" customHeight="1">
      <c r="B150" s="39"/>
      <c r="C150" s="191" t="s">
        <v>676</v>
      </c>
      <c r="D150" s="191" t="s">
        <v>165</v>
      </c>
      <c r="E150" s="192" t="s">
        <v>3951</v>
      </c>
      <c r="F150" s="193" t="s">
        <v>3952</v>
      </c>
      <c r="G150" s="194" t="s">
        <v>412</v>
      </c>
      <c r="H150" s="195">
        <v>1</v>
      </c>
      <c r="I150" s="196"/>
      <c r="J150" s="197">
        <f t="shared" si="40"/>
        <v>0</v>
      </c>
      <c r="K150" s="193" t="s">
        <v>169</v>
      </c>
      <c r="L150" s="59"/>
      <c r="M150" s="198" t="s">
        <v>23</v>
      </c>
      <c r="N150" s="199" t="s">
        <v>46</v>
      </c>
      <c r="O150" s="40"/>
      <c r="P150" s="200">
        <f t="shared" si="41"/>
        <v>0</v>
      </c>
      <c r="Q150" s="200">
        <v>1.34E-2</v>
      </c>
      <c r="R150" s="200">
        <f t="shared" si="42"/>
        <v>1.34E-2</v>
      </c>
      <c r="S150" s="200">
        <v>0</v>
      </c>
      <c r="T150" s="201">
        <f t="shared" si="43"/>
        <v>0</v>
      </c>
      <c r="AR150" s="22" t="s">
        <v>164</v>
      </c>
      <c r="AT150" s="22" t="s">
        <v>165</v>
      </c>
      <c r="AU150" s="22" t="s">
        <v>10</v>
      </c>
      <c r="AY150" s="22" t="s">
        <v>162</v>
      </c>
      <c r="BE150" s="202">
        <f t="shared" si="44"/>
        <v>0</v>
      </c>
      <c r="BF150" s="202">
        <f t="shared" si="45"/>
        <v>0</v>
      </c>
      <c r="BG150" s="202">
        <f t="shared" si="46"/>
        <v>0</v>
      </c>
      <c r="BH150" s="202">
        <f t="shared" si="47"/>
        <v>0</v>
      </c>
      <c r="BI150" s="202">
        <f t="shared" si="48"/>
        <v>0</v>
      </c>
      <c r="BJ150" s="22" t="s">
        <v>10</v>
      </c>
      <c r="BK150" s="202">
        <f t="shared" si="49"/>
        <v>0</v>
      </c>
      <c r="BL150" s="22" t="s">
        <v>164</v>
      </c>
      <c r="BM150" s="22" t="s">
        <v>3953</v>
      </c>
    </row>
    <row r="151" spans="2:65" s="1" customFormat="1" ht="22.5" customHeight="1">
      <c r="B151" s="39"/>
      <c r="C151" s="191" t="s">
        <v>680</v>
      </c>
      <c r="D151" s="191" t="s">
        <v>165</v>
      </c>
      <c r="E151" s="192" t="s">
        <v>3954</v>
      </c>
      <c r="F151" s="193" t="s">
        <v>3955</v>
      </c>
      <c r="G151" s="194" t="s">
        <v>412</v>
      </c>
      <c r="H151" s="195">
        <v>1</v>
      </c>
      <c r="I151" s="196"/>
      <c r="J151" s="197">
        <f t="shared" si="40"/>
        <v>0</v>
      </c>
      <c r="K151" s="193" t="s">
        <v>169</v>
      </c>
      <c r="L151" s="59"/>
      <c r="M151" s="198" t="s">
        <v>23</v>
      </c>
      <c r="N151" s="199" t="s">
        <v>46</v>
      </c>
      <c r="O151" s="40"/>
      <c r="P151" s="200">
        <f t="shared" si="41"/>
        <v>0</v>
      </c>
      <c r="Q151" s="200">
        <v>1.8100000000000002E-2</v>
      </c>
      <c r="R151" s="200">
        <f t="shared" si="42"/>
        <v>1.8100000000000002E-2</v>
      </c>
      <c r="S151" s="200">
        <v>0</v>
      </c>
      <c r="T151" s="201">
        <f t="shared" si="43"/>
        <v>0</v>
      </c>
      <c r="AR151" s="22" t="s">
        <v>164</v>
      </c>
      <c r="AT151" s="22" t="s">
        <v>165</v>
      </c>
      <c r="AU151" s="22" t="s">
        <v>10</v>
      </c>
      <c r="AY151" s="22" t="s">
        <v>162</v>
      </c>
      <c r="BE151" s="202">
        <f t="shared" si="44"/>
        <v>0</v>
      </c>
      <c r="BF151" s="202">
        <f t="shared" si="45"/>
        <v>0</v>
      </c>
      <c r="BG151" s="202">
        <f t="shared" si="46"/>
        <v>0</v>
      </c>
      <c r="BH151" s="202">
        <f t="shared" si="47"/>
        <v>0</v>
      </c>
      <c r="BI151" s="202">
        <f t="shared" si="48"/>
        <v>0</v>
      </c>
      <c r="BJ151" s="22" t="s">
        <v>10</v>
      </c>
      <c r="BK151" s="202">
        <f t="shared" si="49"/>
        <v>0</v>
      </c>
      <c r="BL151" s="22" t="s">
        <v>164</v>
      </c>
      <c r="BM151" s="22" t="s">
        <v>3956</v>
      </c>
    </row>
    <row r="152" spans="2:65" s="1" customFormat="1" ht="22.5" customHeight="1">
      <c r="B152" s="39"/>
      <c r="C152" s="191" t="s">
        <v>685</v>
      </c>
      <c r="D152" s="191" t="s">
        <v>165</v>
      </c>
      <c r="E152" s="192" t="s">
        <v>3957</v>
      </c>
      <c r="F152" s="193" t="s">
        <v>3958</v>
      </c>
      <c r="G152" s="194" t="s">
        <v>412</v>
      </c>
      <c r="H152" s="195">
        <v>1</v>
      </c>
      <c r="I152" s="196"/>
      <c r="J152" s="197">
        <f t="shared" si="40"/>
        <v>0</v>
      </c>
      <c r="K152" s="193" t="s">
        <v>169</v>
      </c>
      <c r="L152" s="59"/>
      <c r="M152" s="198" t="s">
        <v>23</v>
      </c>
      <c r="N152" s="199" t="s">
        <v>46</v>
      </c>
      <c r="O152" s="40"/>
      <c r="P152" s="200">
        <f t="shared" si="41"/>
        <v>0</v>
      </c>
      <c r="Q152" s="200">
        <v>2.3400000000000001E-2</v>
      </c>
      <c r="R152" s="200">
        <f t="shared" si="42"/>
        <v>2.3400000000000001E-2</v>
      </c>
      <c r="S152" s="200">
        <v>0</v>
      </c>
      <c r="T152" s="201">
        <f t="shared" si="43"/>
        <v>0</v>
      </c>
      <c r="AR152" s="22" t="s">
        <v>164</v>
      </c>
      <c r="AT152" s="22" t="s">
        <v>165</v>
      </c>
      <c r="AU152" s="22" t="s">
        <v>10</v>
      </c>
      <c r="AY152" s="22" t="s">
        <v>162</v>
      </c>
      <c r="BE152" s="202">
        <f t="shared" si="44"/>
        <v>0</v>
      </c>
      <c r="BF152" s="202">
        <f t="shared" si="45"/>
        <v>0</v>
      </c>
      <c r="BG152" s="202">
        <f t="shared" si="46"/>
        <v>0</v>
      </c>
      <c r="BH152" s="202">
        <f t="shared" si="47"/>
        <v>0</v>
      </c>
      <c r="BI152" s="202">
        <f t="shared" si="48"/>
        <v>0</v>
      </c>
      <c r="BJ152" s="22" t="s">
        <v>10</v>
      </c>
      <c r="BK152" s="202">
        <f t="shared" si="49"/>
        <v>0</v>
      </c>
      <c r="BL152" s="22" t="s">
        <v>164</v>
      </c>
      <c r="BM152" s="22" t="s">
        <v>3959</v>
      </c>
    </row>
    <row r="153" spans="2:65" s="1" customFormat="1" ht="22.5" customHeight="1">
      <c r="B153" s="39"/>
      <c r="C153" s="191" t="s">
        <v>692</v>
      </c>
      <c r="D153" s="191" t="s">
        <v>165</v>
      </c>
      <c r="E153" s="192" t="s">
        <v>3960</v>
      </c>
      <c r="F153" s="193" t="s">
        <v>3961</v>
      </c>
      <c r="G153" s="194" t="s">
        <v>412</v>
      </c>
      <c r="H153" s="195">
        <v>1</v>
      </c>
      <c r="I153" s="196"/>
      <c r="J153" s="197">
        <f t="shared" si="40"/>
        <v>0</v>
      </c>
      <c r="K153" s="193" t="s">
        <v>169</v>
      </c>
      <c r="L153" s="59"/>
      <c r="M153" s="198" t="s">
        <v>23</v>
      </c>
      <c r="N153" s="199" t="s">
        <v>46</v>
      </c>
      <c r="O153" s="40"/>
      <c r="P153" s="200">
        <f t="shared" si="41"/>
        <v>0</v>
      </c>
      <c r="Q153" s="200">
        <v>2.605E-2</v>
      </c>
      <c r="R153" s="200">
        <f t="shared" si="42"/>
        <v>2.605E-2</v>
      </c>
      <c r="S153" s="200">
        <v>0</v>
      </c>
      <c r="T153" s="201">
        <f t="shared" si="43"/>
        <v>0</v>
      </c>
      <c r="AR153" s="22" t="s">
        <v>164</v>
      </c>
      <c r="AT153" s="22" t="s">
        <v>165</v>
      </c>
      <c r="AU153" s="22" t="s">
        <v>10</v>
      </c>
      <c r="AY153" s="22" t="s">
        <v>162</v>
      </c>
      <c r="BE153" s="202">
        <f t="shared" si="44"/>
        <v>0</v>
      </c>
      <c r="BF153" s="202">
        <f t="shared" si="45"/>
        <v>0</v>
      </c>
      <c r="BG153" s="202">
        <f t="shared" si="46"/>
        <v>0</v>
      </c>
      <c r="BH153" s="202">
        <f t="shared" si="47"/>
        <v>0</v>
      </c>
      <c r="BI153" s="202">
        <f t="shared" si="48"/>
        <v>0</v>
      </c>
      <c r="BJ153" s="22" t="s">
        <v>10</v>
      </c>
      <c r="BK153" s="202">
        <f t="shared" si="49"/>
        <v>0</v>
      </c>
      <c r="BL153" s="22" t="s">
        <v>164</v>
      </c>
      <c r="BM153" s="22" t="s">
        <v>3962</v>
      </c>
    </row>
    <row r="154" spans="2:65" s="1" customFormat="1" ht="22.5" customHeight="1">
      <c r="B154" s="39"/>
      <c r="C154" s="191" t="s">
        <v>700</v>
      </c>
      <c r="D154" s="191" t="s">
        <v>165</v>
      </c>
      <c r="E154" s="192" t="s">
        <v>3963</v>
      </c>
      <c r="F154" s="193" t="s">
        <v>3964</v>
      </c>
      <c r="G154" s="194" t="s">
        <v>412</v>
      </c>
      <c r="H154" s="195">
        <v>1</v>
      </c>
      <c r="I154" s="196"/>
      <c r="J154" s="197">
        <f t="shared" si="40"/>
        <v>0</v>
      </c>
      <c r="K154" s="193" t="s">
        <v>169</v>
      </c>
      <c r="L154" s="59"/>
      <c r="M154" s="198" t="s">
        <v>23</v>
      </c>
      <c r="N154" s="199" t="s">
        <v>46</v>
      </c>
      <c r="O154" s="40"/>
      <c r="P154" s="200">
        <f t="shared" si="41"/>
        <v>0</v>
      </c>
      <c r="Q154" s="200">
        <v>2.87E-2</v>
      </c>
      <c r="R154" s="200">
        <f t="shared" si="42"/>
        <v>2.87E-2</v>
      </c>
      <c r="S154" s="200">
        <v>0</v>
      </c>
      <c r="T154" s="201">
        <f t="shared" si="43"/>
        <v>0</v>
      </c>
      <c r="AR154" s="22" t="s">
        <v>164</v>
      </c>
      <c r="AT154" s="22" t="s">
        <v>165</v>
      </c>
      <c r="AU154" s="22" t="s">
        <v>10</v>
      </c>
      <c r="AY154" s="22" t="s">
        <v>162</v>
      </c>
      <c r="BE154" s="202">
        <f t="shared" si="44"/>
        <v>0</v>
      </c>
      <c r="BF154" s="202">
        <f t="shared" si="45"/>
        <v>0</v>
      </c>
      <c r="BG154" s="202">
        <f t="shared" si="46"/>
        <v>0</v>
      </c>
      <c r="BH154" s="202">
        <f t="shared" si="47"/>
        <v>0</v>
      </c>
      <c r="BI154" s="202">
        <f t="shared" si="48"/>
        <v>0</v>
      </c>
      <c r="BJ154" s="22" t="s">
        <v>10</v>
      </c>
      <c r="BK154" s="202">
        <f t="shared" si="49"/>
        <v>0</v>
      </c>
      <c r="BL154" s="22" t="s">
        <v>164</v>
      </c>
      <c r="BM154" s="22" t="s">
        <v>3965</v>
      </c>
    </row>
    <row r="155" spans="2:65" s="1" customFormat="1" ht="22.5" customHeight="1">
      <c r="B155" s="39"/>
      <c r="C155" s="191" t="s">
        <v>708</v>
      </c>
      <c r="D155" s="191" t="s">
        <v>165</v>
      </c>
      <c r="E155" s="192" t="s">
        <v>3966</v>
      </c>
      <c r="F155" s="193" t="s">
        <v>3967</v>
      </c>
      <c r="G155" s="194" t="s">
        <v>412</v>
      </c>
      <c r="H155" s="195">
        <v>1</v>
      </c>
      <c r="I155" s="196"/>
      <c r="J155" s="197">
        <f t="shared" si="40"/>
        <v>0</v>
      </c>
      <c r="K155" s="193" t="s">
        <v>169</v>
      </c>
      <c r="L155" s="59"/>
      <c r="M155" s="198" t="s">
        <v>23</v>
      </c>
      <c r="N155" s="199" t="s">
        <v>46</v>
      </c>
      <c r="O155" s="40"/>
      <c r="P155" s="200">
        <f t="shared" si="41"/>
        <v>0</v>
      </c>
      <c r="Q155" s="200">
        <v>3.0200000000000001E-2</v>
      </c>
      <c r="R155" s="200">
        <f t="shared" si="42"/>
        <v>3.0200000000000001E-2</v>
      </c>
      <c r="S155" s="200">
        <v>0</v>
      </c>
      <c r="T155" s="201">
        <f t="shared" si="43"/>
        <v>0</v>
      </c>
      <c r="AR155" s="22" t="s">
        <v>164</v>
      </c>
      <c r="AT155" s="22" t="s">
        <v>165</v>
      </c>
      <c r="AU155" s="22" t="s">
        <v>10</v>
      </c>
      <c r="AY155" s="22" t="s">
        <v>162</v>
      </c>
      <c r="BE155" s="202">
        <f t="shared" si="44"/>
        <v>0</v>
      </c>
      <c r="BF155" s="202">
        <f t="shared" si="45"/>
        <v>0</v>
      </c>
      <c r="BG155" s="202">
        <f t="shared" si="46"/>
        <v>0</v>
      </c>
      <c r="BH155" s="202">
        <f t="shared" si="47"/>
        <v>0</v>
      </c>
      <c r="BI155" s="202">
        <f t="shared" si="48"/>
        <v>0</v>
      </c>
      <c r="BJ155" s="22" t="s">
        <v>10</v>
      </c>
      <c r="BK155" s="202">
        <f t="shared" si="49"/>
        <v>0</v>
      </c>
      <c r="BL155" s="22" t="s">
        <v>164</v>
      </c>
      <c r="BM155" s="22" t="s">
        <v>3968</v>
      </c>
    </row>
    <row r="156" spans="2:65" s="1" customFormat="1" ht="22.5" customHeight="1">
      <c r="B156" s="39"/>
      <c r="C156" s="191" t="s">
        <v>713</v>
      </c>
      <c r="D156" s="191" t="s">
        <v>165</v>
      </c>
      <c r="E156" s="192" t="s">
        <v>3969</v>
      </c>
      <c r="F156" s="193" t="s">
        <v>3970</v>
      </c>
      <c r="G156" s="194" t="s">
        <v>412</v>
      </c>
      <c r="H156" s="195">
        <v>1</v>
      </c>
      <c r="I156" s="196"/>
      <c r="J156" s="197">
        <f t="shared" si="40"/>
        <v>0</v>
      </c>
      <c r="K156" s="193" t="s">
        <v>169</v>
      </c>
      <c r="L156" s="59"/>
      <c r="M156" s="198" t="s">
        <v>23</v>
      </c>
      <c r="N156" s="199" t="s">
        <v>46</v>
      </c>
      <c r="O156" s="40"/>
      <c r="P156" s="200">
        <f t="shared" si="41"/>
        <v>0</v>
      </c>
      <c r="Q156" s="200">
        <v>3.4000000000000002E-2</v>
      </c>
      <c r="R156" s="200">
        <f t="shared" si="42"/>
        <v>3.4000000000000002E-2</v>
      </c>
      <c r="S156" s="200">
        <v>0</v>
      </c>
      <c r="T156" s="201">
        <f t="shared" si="43"/>
        <v>0</v>
      </c>
      <c r="AR156" s="22" t="s">
        <v>164</v>
      </c>
      <c r="AT156" s="22" t="s">
        <v>165</v>
      </c>
      <c r="AU156" s="22" t="s">
        <v>10</v>
      </c>
      <c r="AY156" s="22" t="s">
        <v>162</v>
      </c>
      <c r="BE156" s="202">
        <f t="shared" si="44"/>
        <v>0</v>
      </c>
      <c r="BF156" s="202">
        <f t="shared" si="45"/>
        <v>0</v>
      </c>
      <c r="BG156" s="202">
        <f t="shared" si="46"/>
        <v>0</v>
      </c>
      <c r="BH156" s="202">
        <f t="shared" si="47"/>
        <v>0</v>
      </c>
      <c r="BI156" s="202">
        <f t="shared" si="48"/>
        <v>0</v>
      </c>
      <c r="BJ156" s="22" t="s">
        <v>10</v>
      </c>
      <c r="BK156" s="202">
        <f t="shared" si="49"/>
        <v>0</v>
      </c>
      <c r="BL156" s="22" t="s">
        <v>164</v>
      </c>
      <c r="BM156" s="22" t="s">
        <v>3971</v>
      </c>
    </row>
    <row r="157" spans="2:65" s="1" customFormat="1" ht="22.5" customHeight="1">
      <c r="B157" s="39"/>
      <c r="C157" s="191" t="s">
        <v>721</v>
      </c>
      <c r="D157" s="191" t="s">
        <v>165</v>
      </c>
      <c r="E157" s="192" t="s">
        <v>3972</v>
      </c>
      <c r="F157" s="193" t="s">
        <v>3973</v>
      </c>
      <c r="G157" s="194" t="s">
        <v>412</v>
      </c>
      <c r="H157" s="195">
        <v>3</v>
      </c>
      <c r="I157" s="196"/>
      <c r="J157" s="197">
        <f t="shared" si="40"/>
        <v>0</v>
      </c>
      <c r="K157" s="193" t="s">
        <v>169</v>
      </c>
      <c r="L157" s="59"/>
      <c r="M157" s="198" t="s">
        <v>23</v>
      </c>
      <c r="N157" s="199" t="s">
        <v>46</v>
      </c>
      <c r="O157" s="40"/>
      <c r="P157" s="200">
        <f t="shared" si="41"/>
        <v>0</v>
      </c>
      <c r="Q157" s="200">
        <v>3.9300000000000002E-2</v>
      </c>
      <c r="R157" s="200">
        <f t="shared" si="42"/>
        <v>0.1179</v>
      </c>
      <c r="S157" s="200">
        <v>0</v>
      </c>
      <c r="T157" s="201">
        <f t="shared" si="43"/>
        <v>0</v>
      </c>
      <c r="AR157" s="22" t="s">
        <v>164</v>
      </c>
      <c r="AT157" s="22" t="s">
        <v>165</v>
      </c>
      <c r="AU157" s="22" t="s">
        <v>10</v>
      </c>
      <c r="AY157" s="22" t="s">
        <v>162</v>
      </c>
      <c r="BE157" s="202">
        <f t="shared" si="44"/>
        <v>0</v>
      </c>
      <c r="BF157" s="202">
        <f t="shared" si="45"/>
        <v>0</v>
      </c>
      <c r="BG157" s="202">
        <f t="shared" si="46"/>
        <v>0</v>
      </c>
      <c r="BH157" s="202">
        <f t="shared" si="47"/>
        <v>0</v>
      </c>
      <c r="BI157" s="202">
        <f t="shared" si="48"/>
        <v>0</v>
      </c>
      <c r="BJ157" s="22" t="s">
        <v>10</v>
      </c>
      <c r="BK157" s="202">
        <f t="shared" si="49"/>
        <v>0</v>
      </c>
      <c r="BL157" s="22" t="s">
        <v>164</v>
      </c>
      <c r="BM157" s="22" t="s">
        <v>3974</v>
      </c>
    </row>
    <row r="158" spans="2:65" s="1" customFormat="1" ht="22.5" customHeight="1">
      <c r="B158" s="39"/>
      <c r="C158" s="191" t="s">
        <v>729</v>
      </c>
      <c r="D158" s="191" t="s">
        <v>165</v>
      </c>
      <c r="E158" s="192" t="s">
        <v>3975</v>
      </c>
      <c r="F158" s="193" t="s">
        <v>3976</v>
      </c>
      <c r="G158" s="194" t="s">
        <v>412</v>
      </c>
      <c r="H158" s="195">
        <v>3</v>
      </c>
      <c r="I158" s="196"/>
      <c r="J158" s="197">
        <f t="shared" si="40"/>
        <v>0</v>
      </c>
      <c r="K158" s="193" t="s">
        <v>169</v>
      </c>
      <c r="L158" s="59"/>
      <c r="M158" s="198" t="s">
        <v>23</v>
      </c>
      <c r="N158" s="199" t="s">
        <v>46</v>
      </c>
      <c r="O158" s="40"/>
      <c r="P158" s="200">
        <f t="shared" si="41"/>
        <v>0</v>
      </c>
      <c r="Q158" s="200">
        <v>4.4600000000000001E-2</v>
      </c>
      <c r="R158" s="200">
        <f t="shared" si="42"/>
        <v>0.1338</v>
      </c>
      <c r="S158" s="200">
        <v>0</v>
      </c>
      <c r="T158" s="201">
        <f t="shared" si="43"/>
        <v>0</v>
      </c>
      <c r="AR158" s="22" t="s">
        <v>164</v>
      </c>
      <c r="AT158" s="22" t="s">
        <v>165</v>
      </c>
      <c r="AU158" s="22" t="s">
        <v>10</v>
      </c>
      <c r="AY158" s="22" t="s">
        <v>162</v>
      </c>
      <c r="BE158" s="202">
        <f t="shared" si="44"/>
        <v>0</v>
      </c>
      <c r="BF158" s="202">
        <f t="shared" si="45"/>
        <v>0</v>
      </c>
      <c r="BG158" s="202">
        <f t="shared" si="46"/>
        <v>0</v>
      </c>
      <c r="BH158" s="202">
        <f t="shared" si="47"/>
        <v>0</v>
      </c>
      <c r="BI158" s="202">
        <f t="shared" si="48"/>
        <v>0</v>
      </c>
      <c r="BJ158" s="22" t="s">
        <v>10</v>
      </c>
      <c r="BK158" s="202">
        <f t="shared" si="49"/>
        <v>0</v>
      </c>
      <c r="BL158" s="22" t="s">
        <v>164</v>
      </c>
      <c r="BM158" s="22" t="s">
        <v>3977</v>
      </c>
    </row>
    <row r="159" spans="2:65" s="1" customFormat="1" ht="22.5" customHeight="1">
      <c r="B159" s="39"/>
      <c r="C159" s="191" t="s">
        <v>735</v>
      </c>
      <c r="D159" s="191" t="s">
        <v>165</v>
      </c>
      <c r="E159" s="192" t="s">
        <v>3978</v>
      </c>
      <c r="F159" s="193" t="s">
        <v>3979</v>
      </c>
      <c r="G159" s="194" t="s">
        <v>412</v>
      </c>
      <c r="H159" s="195">
        <v>7</v>
      </c>
      <c r="I159" s="196"/>
      <c r="J159" s="197">
        <f t="shared" si="40"/>
        <v>0</v>
      </c>
      <c r="K159" s="193" t="s">
        <v>169</v>
      </c>
      <c r="L159" s="59"/>
      <c r="M159" s="198" t="s">
        <v>23</v>
      </c>
      <c r="N159" s="199" t="s">
        <v>46</v>
      </c>
      <c r="O159" s="40"/>
      <c r="P159" s="200">
        <f t="shared" si="41"/>
        <v>0</v>
      </c>
      <c r="Q159" s="200">
        <v>5.0999999999999997E-2</v>
      </c>
      <c r="R159" s="200">
        <f t="shared" si="42"/>
        <v>0.35699999999999998</v>
      </c>
      <c r="S159" s="200">
        <v>0</v>
      </c>
      <c r="T159" s="201">
        <f t="shared" si="43"/>
        <v>0</v>
      </c>
      <c r="AR159" s="22" t="s">
        <v>164</v>
      </c>
      <c r="AT159" s="22" t="s">
        <v>165</v>
      </c>
      <c r="AU159" s="22" t="s">
        <v>10</v>
      </c>
      <c r="AY159" s="22" t="s">
        <v>162</v>
      </c>
      <c r="BE159" s="202">
        <f t="shared" si="44"/>
        <v>0</v>
      </c>
      <c r="BF159" s="202">
        <f t="shared" si="45"/>
        <v>0</v>
      </c>
      <c r="BG159" s="202">
        <f t="shared" si="46"/>
        <v>0</v>
      </c>
      <c r="BH159" s="202">
        <f t="shared" si="47"/>
        <v>0</v>
      </c>
      <c r="BI159" s="202">
        <f t="shared" si="48"/>
        <v>0</v>
      </c>
      <c r="BJ159" s="22" t="s">
        <v>10</v>
      </c>
      <c r="BK159" s="202">
        <f t="shared" si="49"/>
        <v>0</v>
      </c>
      <c r="BL159" s="22" t="s">
        <v>164</v>
      </c>
      <c r="BM159" s="22" t="s">
        <v>3980</v>
      </c>
    </row>
    <row r="160" spans="2:65" s="1" customFormat="1" ht="22.5" customHeight="1">
      <c r="B160" s="39"/>
      <c r="C160" s="191" t="s">
        <v>741</v>
      </c>
      <c r="D160" s="191" t="s">
        <v>165</v>
      </c>
      <c r="E160" s="192" t="s">
        <v>3981</v>
      </c>
      <c r="F160" s="193" t="s">
        <v>3982</v>
      </c>
      <c r="G160" s="194" t="s">
        <v>412</v>
      </c>
      <c r="H160" s="195">
        <v>7</v>
      </c>
      <c r="I160" s="196"/>
      <c r="J160" s="197">
        <f t="shared" si="40"/>
        <v>0</v>
      </c>
      <c r="K160" s="193" t="s">
        <v>169</v>
      </c>
      <c r="L160" s="59"/>
      <c r="M160" s="198" t="s">
        <v>23</v>
      </c>
      <c r="N160" s="199" t="s">
        <v>46</v>
      </c>
      <c r="O160" s="40"/>
      <c r="P160" s="200">
        <f t="shared" si="41"/>
        <v>0</v>
      </c>
      <c r="Q160" s="200">
        <v>5.6300000000000003E-2</v>
      </c>
      <c r="R160" s="200">
        <f t="shared" si="42"/>
        <v>0.39410000000000001</v>
      </c>
      <c r="S160" s="200">
        <v>0</v>
      </c>
      <c r="T160" s="201">
        <f t="shared" si="43"/>
        <v>0</v>
      </c>
      <c r="AR160" s="22" t="s">
        <v>164</v>
      </c>
      <c r="AT160" s="22" t="s">
        <v>165</v>
      </c>
      <c r="AU160" s="22" t="s">
        <v>10</v>
      </c>
      <c r="AY160" s="22" t="s">
        <v>162</v>
      </c>
      <c r="BE160" s="202">
        <f t="shared" si="44"/>
        <v>0</v>
      </c>
      <c r="BF160" s="202">
        <f t="shared" si="45"/>
        <v>0</v>
      </c>
      <c r="BG160" s="202">
        <f t="shared" si="46"/>
        <v>0</v>
      </c>
      <c r="BH160" s="202">
        <f t="shared" si="47"/>
        <v>0</v>
      </c>
      <c r="BI160" s="202">
        <f t="shared" si="48"/>
        <v>0</v>
      </c>
      <c r="BJ160" s="22" t="s">
        <v>10</v>
      </c>
      <c r="BK160" s="202">
        <f t="shared" si="49"/>
        <v>0</v>
      </c>
      <c r="BL160" s="22" t="s">
        <v>164</v>
      </c>
      <c r="BM160" s="22" t="s">
        <v>3983</v>
      </c>
    </row>
    <row r="161" spans="2:65" s="1" customFormat="1" ht="22.5" customHeight="1">
      <c r="B161" s="39"/>
      <c r="C161" s="191" t="s">
        <v>755</v>
      </c>
      <c r="D161" s="191" t="s">
        <v>165</v>
      </c>
      <c r="E161" s="192" t="s">
        <v>3984</v>
      </c>
      <c r="F161" s="193" t="s">
        <v>3985</v>
      </c>
      <c r="G161" s="194" t="s">
        <v>412</v>
      </c>
      <c r="H161" s="195">
        <v>1</v>
      </c>
      <c r="I161" s="196"/>
      <c r="J161" s="197">
        <f t="shared" si="40"/>
        <v>0</v>
      </c>
      <c r="K161" s="193" t="s">
        <v>169</v>
      </c>
      <c r="L161" s="59"/>
      <c r="M161" s="198" t="s">
        <v>23</v>
      </c>
      <c r="N161" s="199" t="s">
        <v>46</v>
      </c>
      <c r="O161" s="40"/>
      <c r="P161" s="200">
        <f t="shared" si="41"/>
        <v>0</v>
      </c>
      <c r="Q161" s="200">
        <v>3.1539999999999999E-2</v>
      </c>
      <c r="R161" s="200">
        <f t="shared" si="42"/>
        <v>3.1539999999999999E-2</v>
      </c>
      <c r="S161" s="200">
        <v>0</v>
      </c>
      <c r="T161" s="201">
        <f t="shared" si="43"/>
        <v>0</v>
      </c>
      <c r="AR161" s="22" t="s">
        <v>164</v>
      </c>
      <c r="AT161" s="22" t="s">
        <v>165</v>
      </c>
      <c r="AU161" s="22" t="s">
        <v>10</v>
      </c>
      <c r="AY161" s="22" t="s">
        <v>162</v>
      </c>
      <c r="BE161" s="202">
        <f t="shared" si="44"/>
        <v>0</v>
      </c>
      <c r="BF161" s="202">
        <f t="shared" si="45"/>
        <v>0</v>
      </c>
      <c r="BG161" s="202">
        <f t="shared" si="46"/>
        <v>0</v>
      </c>
      <c r="BH161" s="202">
        <f t="shared" si="47"/>
        <v>0</v>
      </c>
      <c r="BI161" s="202">
        <f t="shared" si="48"/>
        <v>0</v>
      </c>
      <c r="BJ161" s="22" t="s">
        <v>10</v>
      </c>
      <c r="BK161" s="202">
        <f t="shared" si="49"/>
        <v>0</v>
      </c>
      <c r="BL161" s="22" t="s">
        <v>164</v>
      </c>
      <c r="BM161" s="22" t="s">
        <v>3986</v>
      </c>
    </row>
    <row r="162" spans="2:65" s="1" customFormat="1" ht="22.5" customHeight="1">
      <c r="B162" s="39"/>
      <c r="C162" s="191" t="s">
        <v>763</v>
      </c>
      <c r="D162" s="191" t="s">
        <v>165</v>
      </c>
      <c r="E162" s="192" t="s">
        <v>3987</v>
      </c>
      <c r="F162" s="193" t="s">
        <v>3988</v>
      </c>
      <c r="G162" s="194" t="s">
        <v>412</v>
      </c>
      <c r="H162" s="195">
        <v>3</v>
      </c>
      <c r="I162" s="196"/>
      <c r="J162" s="197">
        <f t="shared" si="40"/>
        <v>0</v>
      </c>
      <c r="K162" s="193" t="s">
        <v>169</v>
      </c>
      <c r="L162" s="59"/>
      <c r="M162" s="198" t="s">
        <v>23</v>
      </c>
      <c r="N162" s="199" t="s">
        <v>46</v>
      </c>
      <c r="O162" s="40"/>
      <c r="P162" s="200">
        <f t="shared" si="41"/>
        <v>0</v>
      </c>
      <c r="Q162" s="200">
        <v>5.8340000000000003E-2</v>
      </c>
      <c r="R162" s="200">
        <f t="shared" si="42"/>
        <v>0.17502000000000001</v>
      </c>
      <c r="S162" s="200">
        <v>0</v>
      </c>
      <c r="T162" s="201">
        <f t="shared" si="43"/>
        <v>0</v>
      </c>
      <c r="AR162" s="22" t="s">
        <v>164</v>
      </c>
      <c r="AT162" s="22" t="s">
        <v>165</v>
      </c>
      <c r="AU162" s="22" t="s">
        <v>10</v>
      </c>
      <c r="AY162" s="22" t="s">
        <v>162</v>
      </c>
      <c r="BE162" s="202">
        <f t="shared" si="44"/>
        <v>0</v>
      </c>
      <c r="BF162" s="202">
        <f t="shared" si="45"/>
        <v>0</v>
      </c>
      <c r="BG162" s="202">
        <f t="shared" si="46"/>
        <v>0</v>
      </c>
      <c r="BH162" s="202">
        <f t="shared" si="47"/>
        <v>0</v>
      </c>
      <c r="BI162" s="202">
        <f t="shared" si="48"/>
        <v>0</v>
      </c>
      <c r="BJ162" s="22" t="s">
        <v>10</v>
      </c>
      <c r="BK162" s="202">
        <f t="shared" si="49"/>
        <v>0</v>
      </c>
      <c r="BL162" s="22" t="s">
        <v>164</v>
      </c>
      <c r="BM162" s="22" t="s">
        <v>3989</v>
      </c>
    </row>
    <row r="163" spans="2:65" s="1" customFormat="1" ht="22.5" customHeight="1">
      <c r="B163" s="39"/>
      <c r="C163" s="191" t="s">
        <v>769</v>
      </c>
      <c r="D163" s="191" t="s">
        <v>165</v>
      </c>
      <c r="E163" s="192" t="s">
        <v>3990</v>
      </c>
      <c r="F163" s="193" t="s">
        <v>3991</v>
      </c>
      <c r="G163" s="194" t="s">
        <v>412</v>
      </c>
      <c r="H163" s="195">
        <v>1</v>
      </c>
      <c r="I163" s="196"/>
      <c r="J163" s="197">
        <f t="shared" si="40"/>
        <v>0</v>
      </c>
      <c r="K163" s="193" t="s">
        <v>169</v>
      </c>
      <c r="L163" s="59"/>
      <c r="M163" s="198" t="s">
        <v>23</v>
      </c>
      <c r="N163" s="199" t="s">
        <v>46</v>
      </c>
      <c r="O163" s="40"/>
      <c r="P163" s="200">
        <f t="shared" si="41"/>
        <v>0</v>
      </c>
      <c r="Q163" s="200">
        <v>7.5480000000000005E-2</v>
      </c>
      <c r="R163" s="200">
        <f t="shared" si="42"/>
        <v>7.5480000000000005E-2</v>
      </c>
      <c r="S163" s="200">
        <v>0</v>
      </c>
      <c r="T163" s="201">
        <f t="shared" si="43"/>
        <v>0</v>
      </c>
      <c r="AR163" s="22" t="s">
        <v>164</v>
      </c>
      <c r="AT163" s="22" t="s">
        <v>165</v>
      </c>
      <c r="AU163" s="22" t="s">
        <v>10</v>
      </c>
      <c r="AY163" s="22" t="s">
        <v>162</v>
      </c>
      <c r="BE163" s="202">
        <f t="shared" si="44"/>
        <v>0</v>
      </c>
      <c r="BF163" s="202">
        <f t="shared" si="45"/>
        <v>0</v>
      </c>
      <c r="BG163" s="202">
        <f t="shared" si="46"/>
        <v>0</v>
      </c>
      <c r="BH163" s="202">
        <f t="shared" si="47"/>
        <v>0</v>
      </c>
      <c r="BI163" s="202">
        <f t="shared" si="48"/>
        <v>0</v>
      </c>
      <c r="BJ163" s="22" t="s">
        <v>10</v>
      </c>
      <c r="BK163" s="202">
        <f t="shared" si="49"/>
        <v>0</v>
      </c>
      <c r="BL163" s="22" t="s">
        <v>164</v>
      </c>
      <c r="BM163" s="22" t="s">
        <v>3992</v>
      </c>
    </row>
    <row r="164" spans="2:65" s="1" customFormat="1" ht="22.5" customHeight="1">
      <c r="B164" s="39"/>
      <c r="C164" s="191" t="s">
        <v>775</v>
      </c>
      <c r="D164" s="191" t="s">
        <v>165</v>
      </c>
      <c r="E164" s="192" t="s">
        <v>3993</v>
      </c>
      <c r="F164" s="193" t="s">
        <v>3994</v>
      </c>
      <c r="G164" s="194" t="s">
        <v>241</v>
      </c>
      <c r="H164" s="195">
        <v>1.734</v>
      </c>
      <c r="I164" s="196"/>
      <c r="J164" s="197">
        <f t="shared" si="40"/>
        <v>0</v>
      </c>
      <c r="K164" s="193" t="s">
        <v>169</v>
      </c>
      <c r="L164" s="59"/>
      <c r="M164" s="198" t="s">
        <v>23</v>
      </c>
      <c r="N164" s="199" t="s">
        <v>46</v>
      </c>
      <c r="O164" s="40"/>
      <c r="P164" s="200">
        <f t="shared" si="41"/>
        <v>0</v>
      </c>
      <c r="Q164" s="200">
        <v>0</v>
      </c>
      <c r="R164" s="200">
        <f t="shared" si="42"/>
        <v>0</v>
      </c>
      <c r="S164" s="200">
        <v>0</v>
      </c>
      <c r="T164" s="201">
        <f t="shared" si="43"/>
        <v>0</v>
      </c>
      <c r="AR164" s="22" t="s">
        <v>164</v>
      </c>
      <c r="AT164" s="22" t="s">
        <v>165</v>
      </c>
      <c r="AU164" s="22" t="s">
        <v>10</v>
      </c>
      <c r="AY164" s="22" t="s">
        <v>162</v>
      </c>
      <c r="BE164" s="202">
        <f t="shared" si="44"/>
        <v>0</v>
      </c>
      <c r="BF164" s="202">
        <f t="shared" si="45"/>
        <v>0</v>
      </c>
      <c r="BG164" s="202">
        <f t="shared" si="46"/>
        <v>0</v>
      </c>
      <c r="BH164" s="202">
        <f t="shared" si="47"/>
        <v>0</v>
      </c>
      <c r="BI164" s="202">
        <f t="shared" si="48"/>
        <v>0</v>
      </c>
      <c r="BJ164" s="22" t="s">
        <v>10</v>
      </c>
      <c r="BK164" s="202">
        <f t="shared" si="49"/>
        <v>0</v>
      </c>
      <c r="BL164" s="22" t="s">
        <v>164</v>
      </c>
      <c r="BM164" s="22" t="s">
        <v>3995</v>
      </c>
    </row>
    <row r="165" spans="2:65" s="10" customFormat="1" ht="37.35" customHeight="1">
      <c r="B165" s="174"/>
      <c r="C165" s="175"/>
      <c r="D165" s="188" t="s">
        <v>74</v>
      </c>
      <c r="E165" s="245" t="s">
        <v>235</v>
      </c>
      <c r="F165" s="245" t="s">
        <v>3996</v>
      </c>
      <c r="G165" s="175"/>
      <c r="H165" s="175"/>
      <c r="I165" s="178"/>
      <c r="J165" s="246">
        <f>BK165</f>
        <v>0</v>
      </c>
      <c r="K165" s="175"/>
      <c r="L165" s="180"/>
      <c r="M165" s="181"/>
      <c r="N165" s="182"/>
      <c r="O165" s="182"/>
      <c r="P165" s="183">
        <f>SUM(P166:P173)</f>
        <v>0</v>
      </c>
      <c r="Q165" s="182"/>
      <c r="R165" s="183">
        <f>SUM(R166:R173)</f>
        <v>0</v>
      </c>
      <c r="S165" s="182"/>
      <c r="T165" s="184">
        <f>SUM(T166:T173)</f>
        <v>0</v>
      </c>
      <c r="AR165" s="185" t="s">
        <v>164</v>
      </c>
      <c r="AT165" s="186" t="s">
        <v>74</v>
      </c>
      <c r="AU165" s="186" t="s">
        <v>75</v>
      </c>
      <c r="AY165" s="185" t="s">
        <v>162</v>
      </c>
      <c r="BK165" s="187">
        <f>SUM(BK166:BK173)</f>
        <v>0</v>
      </c>
    </row>
    <row r="166" spans="2:65" s="1" customFormat="1" ht="22.5" customHeight="1">
      <c r="B166" s="39"/>
      <c r="C166" s="191" t="s">
        <v>10</v>
      </c>
      <c r="D166" s="191" t="s">
        <v>165</v>
      </c>
      <c r="E166" s="192" t="s">
        <v>3997</v>
      </c>
      <c r="F166" s="193" t="s">
        <v>3998</v>
      </c>
      <c r="G166" s="194" t="s">
        <v>683</v>
      </c>
      <c r="H166" s="195">
        <v>6</v>
      </c>
      <c r="I166" s="196"/>
      <c r="J166" s="197">
        <f t="shared" ref="J166:J173" si="50">ROUND(I166*H166,0)</f>
        <v>0</v>
      </c>
      <c r="K166" s="193" t="s">
        <v>23</v>
      </c>
      <c r="L166" s="59"/>
      <c r="M166" s="198" t="s">
        <v>23</v>
      </c>
      <c r="N166" s="199" t="s">
        <v>46</v>
      </c>
      <c r="O166" s="40"/>
      <c r="P166" s="200">
        <f t="shared" ref="P166:P173" si="51">O166*H166</f>
        <v>0</v>
      </c>
      <c r="Q166" s="200">
        <v>0</v>
      </c>
      <c r="R166" s="200">
        <f t="shared" ref="R166:R173" si="52">Q166*H166</f>
        <v>0</v>
      </c>
      <c r="S166" s="200">
        <v>0</v>
      </c>
      <c r="T166" s="201">
        <f t="shared" ref="T166:T173" si="53">S166*H166</f>
        <v>0</v>
      </c>
      <c r="AR166" s="22" t="s">
        <v>164</v>
      </c>
      <c r="AT166" s="22" t="s">
        <v>165</v>
      </c>
      <c r="AU166" s="22" t="s">
        <v>10</v>
      </c>
      <c r="AY166" s="22" t="s">
        <v>162</v>
      </c>
      <c r="BE166" s="202">
        <f t="shared" ref="BE166:BE173" si="54">IF(N166="základní",J166,0)</f>
        <v>0</v>
      </c>
      <c r="BF166" s="202">
        <f t="shared" ref="BF166:BF173" si="55">IF(N166="snížená",J166,0)</f>
        <v>0</v>
      </c>
      <c r="BG166" s="202">
        <f t="shared" ref="BG166:BG173" si="56">IF(N166="zákl. přenesená",J166,0)</f>
        <v>0</v>
      </c>
      <c r="BH166" s="202">
        <f t="shared" ref="BH166:BH173" si="57">IF(N166="sníž. přenesená",J166,0)</f>
        <v>0</v>
      </c>
      <c r="BI166" s="202">
        <f t="shared" ref="BI166:BI173" si="58">IF(N166="nulová",J166,0)</f>
        <v>0</v>
      </c>
      <c r="BJ166" s="22" t="s">
        <v>10</v>
      </c>
      <c r="BK166" s="202">
        <f t="shared" ref="BK166:BK173" si="59">ROUND(I166*H166,0)</f>
        <v>0</v>
      </c>
      <c r="BL166" s="22" t="s">
        <v>164</v>
      </c>
      <c r="BM166" s="22" t="s">
        <v>3999</v>
      </c>
    </row>
    <row r="167" spans="2:65" s="1" customFormat="1" ht="22.5" customHeight="1">
      <c r="B167" s="39"/>
      <c r="C167" s="191" t="s">
        <v>84</v>
      </c>
      <c r="D167" s="191" t="s">
        <v>165</v>
      </c>
      <c r="E167" s="192" t="s">
        <v>4000</v>
      </c>
      <c r="F167" s="193" t="s">
        <v>4001</v>
      </c>
      <c r="G167" s="194" t="s">
        <v>683</v>
      </c>
      <c r="H167" s="195">
        <v>64</v>
      </c>
      <c r="I167" s="196"/>
      <c r="J167" s="197">
        <f t="shared" si="50"/>
        <v>0</v>
      </c>
      <c r="K167" s="193" t="s">
        <v>23</v>
      </c>
      <c r="L167" s="59"/>
      <c r="M167" s="198" t="s">
        <v>23</v>
      </c>
      <c r="N167" s="199" t="s">
        <v>46</v>
      </c>
      <c r="O167" s="40"/>
      <c r="P167" s="200">
        <f t="shared" si="51"/>
        <v>0</v>
      </c>
      <c r="Q167" s="200">
        <v>0</v>
      </c>
      <c r="R167" s="200">
        <f t="shared" si="52"/>
        <v>0</v>
      </c>
      <c r="S167" s="200">
        <v>0</v>
      </c>
      <c r="T167" s="201">
        <f t="shared" si="53"/>
        <v>0</v>
      </c>
      <c r="AR167" s="22" t="s">
        <v>164</v>
      </c>
      <c r="AT167" s="22" t="s">
        <v>165</v>
      </c>
      <c r="AU167" s="22" t="s">
        <v>10</v>
      </c>
      <c r="AY167" s="22" t="s">
        <v>162</v>
      </c>
      <c r="BE167" s="202">
        <f t="shared" si="54"/>
        <v>0</v>
      </c>
      <c r="BF167" s="202">
        <f t="shared" si="55"/>
        <v>0</v>
      </c>
      <c r="BG167" s="202">
        <f t="shared" si="56"/>
        <v>0</v>
      </c>
      <c r="BH167" s="202">
        <f t="shared" si="57"/>
        <v>0</v>
      </c>
      <c r="BI167" s="202">
        <f t="shared" si="58"/>
        <v>0</v>
      </c>
      <c r="BJ167" s="22" t="s">
        <v>10</v>
      </c>
      <c r="BK167" s="202">
        <f t="shared" si="59"/>
        <v>0</v>
      </c>
      <c r="BL167" s="22" t="s">
        <v>164</v>
      </c>
      <c r="BM167" s="22" t="s">
        <v>4002</v>
      </c>
    </row>
    <row r="168" spans="2:65" s="1" customFormat="1" ht="22.5" customHeight="1">
      <c r="B168" s="39"/>
      <c r="C168" s="191" t="s">
        <v>183</v>
      </c>
      <c r="D168" s="191" t="s">
        <v>165</v>
      </c>
      <c r="E168" s="192" t="s">
        <v>4003</v>
      </c>
      <c r="F168" s="193" t="s">
        <v>4004</v>
      </c>
      <c r="G168" s="194" t="s">
        <v>683</v>
      </c>
      <c r="H168" s="195">
        <v>48</v>
      </c>
      <c r="I168" s="196"/>
      <c r="J168" s="197">
        <f t="shared" si="50"/>
        <v>0</v>
      </c>
      <c r="K168" s="193" t="s">
        <v>23</v>
      </c>
      <c r="L168" s="59"/>
      <c r="M168" s="198" t="s">
        <v>23</v>
      </c>
      <c r="N168" s="199" t="s">
        <v>46</v>
      </c>
      <c r="O168" s="40"/>
      <c r="P168" s="200">
        <f t="shared" si="51"/>
        <v>0</v>
      </c>
      <c r="Q168" s="200">
        <v>0</v>
      </c>
      <c r="R168" s="200">
        <f t="shared" si="52"/>
        <v>0</v>
      </c>
      <c r="S168" s="200">
        <v>0</v>
      </c>
      <c r="T168" s="201">
        <f t="shared" si="53"/>
        <v>0</v>
      </c>
      <c r="AR168" s="22" t="s">
        <v>164</v>
      </c>
      <c r="AT168" s="22" t="s">
        <v>165</v>
      </c>
      <c r="AU168" s="22" t="s">
        <v>10</v>
      </c>
      <c r="AY168" s="22" t="s">
        <v>162</v>
      </c>
      <c r="BE168" s="202">
        <f t="shared" si="54"/>
        <v>0</v>
      </c>
      <c r="BF168" s="202">
        <f t="shared" si="55"/>
        <v>0</v>
      </c>
      <c r="BG168" s="202">
        <f t="shared" si="56"/>
        <v>0</v>
      </c>
      <c r="BH168" s="202">
        <f t="shared" si="57"/>
        <v>0</v>
      </c>
      <c r="BI168" s="202">
        <f t="shared" si="58"/>
        <v>0</v>
      </c>
      <c r="BJ168" s="22" t="s">
        <v>10</v>
      </c>
      <c r="BK168" s="202">
        <f t="shared" si="59"/>
        <v>0</v>
      </c>
      <c r="BL168" s="22" t="s">
        <v>164</v>
      </c>
      <c r="BM168" s="22" t="s">
        <v>4005</v>
      </c>
    </row>
    <row r="169" spans="2:65" s="1" customFormat="1" ht="22.5" customHeight="1">
      <c r="B169" s="39"/>
      <c r="C169" s="191" t="s">
        <v>164</v>
      </c>
      <c r="D169" s="191" t="s">
        <v>165</v>
      </c>
      <c r="E169" s="192" t="s">
        <v>4006</v>
      </c>
      <c r="F169" s="193" t="s">
        <v>4007</v>
      </c>
      <c r="G169" s="194" t="s">
        <v>683</v>
      </c>
      <c r="H169" s="195">
        <v>29</v>
      </c>
      <c r="I169" s="196"/>
      <c r="J169" s="197">
        <f t="shared" si="50"/>
        <v>0</v>
      </c>
      <c r="K169" s="193" t="s">
        <v>23</v>
      </c>
      <c r="L169" s="59"/>
      <c r="M169" s="198" t="s">
        <v>23</v>
      </c>
      <c r="N169" s="199" t="s">
        <v>46</v>
      </c>
      <c r="O169" s="40"/>
      <c r="P169" s="200">
        <f t="shared" si="51"/>
        <v>0</v>
      </c>
      <c r="Q169" s="200">
        <v>0</v>
      </c>
      <c r="R169" s="200">
        <f t="shared" si="52"/>
        <v>0</v>
      </c>
      <c r="S169" s="200">
        <v>0</v>
      </c>
      <c r="T169" s="201">
        <f t="shared" si="53"/>
        <v>0</v>
      </c>
      <c r="AR169" s="22" t="s">
        <v>164</v>
      </c>
      <c r="AT169" s="22" t="s">
        <v>165</v>
      </c>
      <c r="AU169" s="22" t="s">
        <v>10</v>
      </c>
      <c r="AY169" s="22" t="s">
        <v>162</v>
      </c>
      <c r="BE169" s="202">
        <f t="shared" si="54"/>
        <v>0</v>
      </c>
      <c r="BF169" s="202">
        <f t="shared" si="55"/>
        <v>0</v>
      </c>
      <c r="BG169" s="202">
        <f t="shared" si="56"/>
        <v>0</v>
      </c>
      <c r="BH169" s="202">
        <f t="shared" si="57"/>
        <v>0</v>
      </c>
      <c r="BI169" s="202">
        <f t="shared" si="58"/>
        <v>0</v>
      </c>
      <c r="BJ169" s="22" t="s">
        <v>10</v>
      </c>
      <c r="BK169" s="202">
        <f t="shared" si="59"/>
        <v>0</v>
      </c>
      <c r="BL169" s="22" t="s">
        <v>164</v>
      </c>
      <c r="BM169" s="22" t="s">
        <v>4008</v>
      </c>
    </row>
    <row r="170" spans="2:65" s="1" customFormat="1" ht="22.5" customHeight="1">
      <c r="B170" s="39"/>
      <c r="C170" s="191" t="s">
        <v>207</v>
      </c>
      <c r="D170" s="191" t="s">
        <v>165</v>
      </c>
      <c r="E170" s="192" t="s">
        <v>4009</v>
      </c>
      <c r="F170" s="193" t="s">
        <v>4010</v>
      </c>
      <c r="G170" s="194" t="s">
        <v>683</v>
      </c>
      <c r="H170" s="195">
        <v>72</v>
      </c>
      <c r="I170" s="196"/>
      <c r="J170" s="197">
        <f t="shared" si="50"/>
        <v>0</v>
      </c>
      <c r="K170" s="193" t="s">
        <v>23</v>
      </c>
      <c r="L170" s="59"/>
      <c r="M170" s="198" t="s">
        <v>23</v>
      </c>
      <c r="N170" s="199" t="s">
        <v>46</v>
      </c>
      <c r="O170" s="40"/>
      <c r="P170" s="200">
        <f t="shared" si="51"/>
        <v>0</v>
      </c>
      <c r="Q170" s="200">
        <v>0</v>
      </c>
      <c r="R170" s="200">
        <f t="shared" si="52"/>
        <v>0</v>
      </c>
      <c r="S170" s="200">
        <v>0</v>
      </c>
      <c r="T170" s="201">
        <f t="shared" si="53"/>
        <v>0</v>
      </c>
      <c r="AR170" s="22" t="s">
        <v>164</v>
      </c>
      <c r="AT170" s="22" t="s">
        <v>165</v>
      </c>
      <c r="AU170" s="22" t="s">
        <v>10</v>
      </c>
      <c r="AY170" s="22" t="s">
        <v>162</v>
      </c>
      <c r="BE170" s="202">
        <f t="shared" si="54"/>
        <v>0</v>
      </c>
      <c r="BF170" s="202">
        <f t="shared" si="55"/>
        <v>0</v>
      </c>
      <c r="BG170" s="202">
        <f t="shared" si="56"/>
        <v>0</v>
      </c>
      <c r="BH170" s="202">
        <f t="shared" si="57"/>
        <v>0</v>
      </c>
      <c r="BI170" s="202">
        <f t="shared" si="58"/>
        <v>0</v>
      </c>
      <c r="BJ170" s="22" t="s">
        <v>10</v>
      </c>
      <c r="BK170" s="202">
        <f t="shared" si="59"/>
        <v>0</v>
      </c>
      <c r="BL170" s="22" t="s">
        <v>164</v>
      </c>
      <c r="BM170" s="22" t="s">
        <v>4011</v>
      </c>
    </row>
    <row r="171" spans="2:65" s="1" customFormat="1" ht="22.5" customHeight="1">
      <c r="B171" s="39"/>
      <c r="C171" s="191" t="s">
        <v>217</v>
      </c>
      <c r="D171" s="191" t="s">
        <v>165</v>
      </c>
      <c r="E171" s="192" t="s">
        <v>4012</v>
      </c>
      <c r="F171" s="193" t="s">
        <v>4013</v>
      </c>
      <c r="G171" s="194" t="s">
        <v>683</v>
      </c>
      <c r="H171" s="195">
        <v>24</v>
      </c>
      <c r="I171" s="196"/>
      <c r="J171" s="197">
        <f t="shared" si="50"/>
        <v>0</v>
      </c>
      <c r="K171" s="193" t="s">
        <v>23</v>
      </c>
      <c r="L171" s="59"/>
      <c r="M171" s="198" t="s">
        <v>23</v>
      </c>
      <c r="N171" s="199" t="s">
        <v>46</v>
      </c>
      <c r="O171" s="40"/>
      <c r="P171" s="200">
        <f t="shared" si="51"/>
        <v>0</v>
      </c>
      <c r="Q171" s="200">
        <v>0</v>
      </c>
      <c r="R171" s="200">
        <f t="shared" si="52"/>
        <v>0</v>
      </c>
      <c r="S171" s="200">
        <v>0</v>
      </c>
      <c r="T171" s="201">
        <f t="shared" si="53"/>
        <v>0</v>
      </c>
      <c r="AR171" s="22" t="s">
        <v>164</v>
      </c>
      <c r="AT171" s="22" t="s">
        <v>165</v>
      </c>
      <c r="AU171" s="22" t="s">
        <v>10</v>
      </c>
      <c r="AY171" s="22" t="s">
        <v>162</v>
      </c>
      <c r="BE171" s="202">
        <f t="shared" si="54"/>
        <v>0</v>
      </c>
      <c r="BF171" s="202">
        <f t="shared" si="55"/>
        <v>0</v>
      </c>
      <c r="BG171" s="202">
        <f t="shared" si="56"/>
        <v>0</v>
      </c>
      <c r="BH171" s="202">
        <f t="shared" si="57"/>
        <v>0</v>
      </c>
      <c r="BI171" s="202">
        <f t="shared" si="58"/>
        <v>0</v>
      </c>
      <c r="BJ171" s="22" t="s">
        <v>10</v>
      </c>
      <c r="BK171" s="202">
        <f t="shared" si="59"/>
        <v>0</v>
      </c>
      <c r="BL171" s="22" t="s">
        <v>164</v>
      </c>
      <c r="BM171" s="22" t="s">
        <v>4014</v>
      </c>
    </row>
    <row r="172" spans="2:65" s="1" customFormat="1" ht="22.5" customHeight="1">
      <c r="B172" s="39"/>
      <c r="C172" s="191" t="s">
        <v>223</v>
      </c>
      <c r="D172" s="191" t="s">
        <v>165</v>
      </c>
      <c r="E172" s="192" t="s">
        <v>4015</v>
      </c>
      <c r="F172" s="193" t="s">
        <v>4016</v>
      </c>
      <c r="G172" s="194" t="s">
        <v>683</v>
      </c>
      <c r="H172" s="195">
        <v>24</v>
      </c>
      <c r="I172" s="196"/>
      <c r="J172" s="197">
        <f t="shared" si="50"/>
        <v>0</v>
      </c>
      <c r="K172" s="193" t="s">
        <v>23</v>
      </c>
      <c r="L172" s="59"/>
      <c r="M172" s="198" t="s">
        <v>23</v>
      </c>
      <c r="N172" s="199" t="s">
        <v>46</v>
      </c>
      <c r="O172" s="40"/>
      <c r="P172" s="200">
        <f t="shared" si="51"/>
        <v>0</v>
      </c>
      <c r="Q172" s="200">
        <v>0</v>
      </c>
      <c r="R172" s="200">
        <f t="shared" si="52"/>
        <v>0</v>
      </c>
      <c r="S172" s="200">
        <v>0</v>
      </c>
      <c r="T172" s="201">
        <f t="shared" si="53"/>
        <v>0</v>
      </c>
      <c r="AR172" s="22" t="s">
        <v>164</v>
      </c>
      <c r="AT172" s="22" t="s">
        <v>165</v>
      </c>
      <c r="AU172" s="22" t="s">
        <v>10</v>
      </c>
      <c r="AY172" s="22" t="s">
        <v>162</v>
      </c>
      <c r="BE172" s="202">
        <f t="shared" si="54"/>
        <v>0</v>
      </c>
      <c r="BF172" s="202">
        <f t="shared" si="55"/>
        <v>0</v>
      </c>
      <c r="BG172" s="202">
        <f t="shared" si="56"/>
        <v>0</v>
      </c>
      <c r="BH172" s="202">
        <f t="shared" si="57"/>
        <v>0</v>
      </c>
      <c r="BI172" s="202">
        <f t="shared" si="58"/>
        <v>0</v>
      </c>
      <c r="BJ172" s="22" t="s">
        <v>10</v>
      </c>
      <c r="BK172" s="202">
        <f t="shared" si="59"/>
        <v>0</v>
      </c>
      <c r="BL172" s="22" t="s">
        <v>164</v>
      </c>
      <c r="BM172" s="22" t="s">
        <v>4017</v>
      </c>
    </row>
    <row r="173" spans="2:65" s="1" customFormat="1" ht="22.5" customHeight="1">
      <c r="B173" s="39"/>
      <c r="C173" s="191" t="s">
        <v>229</v>
      </c>
      <c r="D173" s="191" t="s">
        <v>165</v>
      </c>
      <c r="E173" s="192" t="s">
        <v>4018</v>
      </c>
      <c r="F173" s="193" t="s">
        <v>4019</v>
      </c>
      <c r="G173" s="194" t="s">
        <v>683</v>
      </c>
      <c r="H173" s="195">
        <v>142</v>
      </c>
      <c r="I173" s="196"/>
      <c r="J173" s="197">
        <f t="shared" si="50"/>
        <v>0</v>
      </c>
      <c r="K173" s="193" t="s">
        <v>23</v>
      </c>
      <c r="L173" s="59"/>
      <c r="M173" s="198" t="s">
        <v>23</v>
      </c>
      <c r="N173" s="241" t="s">
        <v>46</v>
      </c>
      <c r="O173" s="242"/>
      <c r="P173" s="243">
        <f t="shared" si="51"/>
        <v>0</v>
      </c>
      <c r="Q173" s="243">
        <v>0</v>
      </c>
      <c r="R173" s="243">
        <f t="shared" si="52"/>
        <v>0</v>
      </c>
      <c r="S173" s="243">
        <v>0</v>
      </c>
      <c r="T173" s="244">
        <f t="shared" si="53"/>
        <v>0</v>
      </c>
      <c r="AR173" s="22" t="s">
        <v>164</v>
      </c>
      <c r="AT173" s="22" t="s">
        <v>165</v>
      </c>
      <c r="AU173" s="22" t="s">
        <v>10</v>
      </c>
      <c r="AY173" s="22" t="s">
        <v>162</v>
      </c>
      <c r="BE173" s="202">
        <f t="shared" si="54"/>
        <v>0</v>
      </c>
      <c r="BF173" s="202">
        <f t="shared" si="55"/>
        <v>0</v>
      </c>
      <c r="BG173" s="202">
        <f t="shared" si="56"/>
        <v>0</v>
      </c>
      <c r="BH173" s="202">
        <f t="shared" si="57"/>
        <v>0</v>
      </c>
      <c r="BI173" s="202">
        <f t="shared" si="58"/>
        <v>0</v>
      </c>
      <c r="BJ173" s="22" t="s">
        <v>10</v>
      </c>
      <c r="BK173" s="202">
        <f t="shared" si="59"/>
        <v>0</v>
      </c>
      <c r="BL173" s="22" t="s">
        <v>164</v>
      </c>
      <c r="BM173" s="22" t="s">
        <v>4020</v>
      </c>
    </row>
    <row r="174" spans="2:65" s="1" customFormat="1" ht="6.95" customHeight="1">
      <c r="B174" s="54"/>
      <c r="C174" s="55"/>
      <c r="D174" s="55"/>
      <c r="E174" s="55"/>
      <c r="F174" s="55"/>
      <c r="G174" s="55"/>
      <c r="H174" s="55"/>
      <c r="I174" s="137"/>
      <c r="J174" s="55"/>
      <c r="K174" s="55"/>
      <c r="L174" s="59"/>
    </row>
  </sheetData>
  <sheetProtection password="CC35" sheet="1" objects="1" scenarios="1" formatCells="0" formatColumns="0" formatRows="0" sort="0" autoFilter="0"/>
  <autoFilter ref="C81:K173"/>
  <mergeCells count="9">
    <mergeCell ref="E72:H72"/>
    <mergeCell ref="E74:H74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4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100</v>
      </c>
      <c r="G1" s="370" t="s">
        <v>101</v>
      </c>
      <c r="H1" s="370"/>
      <c r="I1" s="113"/>
      <c r="J1" s="112" t="s">
        <v>102</v>
      </c>
      <c r="K1" s="111" t="s">
        <v>103</v>
      </c>
      <c r="L1" s="112" t="s">
        <v>104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2" t="s">
        <v>96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84</v>
      </c>
    </row>
    <row r="4" spans="1:70" ht="36.950000000000003" customHeight="1">
      <c r="B4" s="26"/>
      <c r="C4" s="27"/>
      <c r="D4" s="28" t="s">
        <v>105</v>
      </c>
      <c r="E4" s="27"/>
      <c r="F4" s="27"/>
      <c r="G4" s="27"/>
      <c r="H4" s="27"/>
      <c r="I4" s="115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20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63" t="str">
        <f>'Rekapitulace stavby'!K6</f>
        <v>Přístavba a nástavba MŠ Radomyšl na parcelách č.st.335, 210 a 186/1 v k.ú.Radomyšl</v>
      </c>
      <c r="F7" s="364"/>
      <c r="G7" s="364"/>
      <c r="H7" s="364"/>
      <c r="I7" s="115"/>
      <c r="J7" s="27"/>
      <c r="K7" s="29"/>
    </row>
    <row r="8" spans="1:70" s="1" customFormat="1">
      <c r="B8" s="39"/>
      <c r="C8" s="40"/>
      <c r="D8" s="35" t="s">
        <v>106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5" t="s">
        <v>4021</v>
      </c>
      <c r="F9" s="366"/>
      <c r="G9" s="366"/>
      <c r="H9" s="366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22</v>
      </c>
      <c r="E11" s="40"/>
      <c r="F11" s="33" t="s">
        <v>23</v>
      </c>
      <c r="G11" s="40"/>
      <c r="H11" s="40"/>
      <c r="I11" s="117" t="s">
        <v>24</v>
      </c>
      <c r="J11" s="33" t="s">
        <v>23</v>
      </c>
      <c r="K11" s="43"/>
    </row>
    <row r="12" spans="1:70" s="1" customFormat="1" ht="14.45" customHeight="1">
      <c r="B12" s="39"/>
      <c r="C12" s="40"/>
      <c r="D12" s="35" t="s">
        <v>25</v>
      </c>
      <c r="E12" s="40"/>
      <c r="F12" s="33" t="s">
        <v>26</v>
      </c>
      <c r="G12" s="40"/>
      <c r="H12" s="40"/>
      <c r="I12" s="117" t="s">
        <v>27</v>
      </c>
      <c r="J12" s="118" t="str">
        <f>'Rekapitulace stavby'!AN8</f>
        <v>15.2.2017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31</v>
      </c>
      <c r="E14" s="40"/>
      <c r="F14" s="40"/>
      <c r="G14" s="40"/>
      <c r="H14" s="40"/>
      <c r="I14" s="117" t="s">
        <v>32</v>
      </c>
      <c r="J14" s="33" t="s">
        <v>23</v>
      </c>
      <c r="K14" s="43"/>
    </row>
    <row r="15" spans="1:70" s="1" customFormat="1" ht="18" customHeight="1">
      <c r="B15" s="39"/>
      <c r="C15" s="40"/>
      <c r="D15" s="40"/>
      <c r="E15" s="33" t="s">
        <v>33</v>
      </c>
      <c r="F15" s="40"/>
      <c r="G15" s="40"/>
      <c r="H15" s="40"/>
      <c r="I15" s="117" t="s">
        <v>34</v>
      </c>
      <c r="J15" s="33" t="s">
        <v>23</v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35</v>
      </c>
      <c r="E17" s="40"/>
      <c r="F17" s="40"/>
      <c r="G17" s="40"/>
      <c r="H17" s="40"/>
      <c r="I17" s="117" t="s">
        <v>32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34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38</v>
      </c>
      <c r="E20" s="40"/>
      <c r="F20" s="40"/>
      <c r="G20" s="40"/>
      <c r="H20" s="40"/>
      <c r="I20" s="117" t="s">
        <v>32</v>
      </c>
      <c r="J20" s="33" t="s">
        <v>23</v>
      </c>
      <c r="K20" s="43"/>
    </row>
    <row r="21" spans="2:11" s="1" customFormat="1" ht="18" customHeight="1">
      <c r="B21" s="39"/>
      <c r="C21" s="40"/>
      <c r="D21" s="40"/>
      <c r="E21" s="33" t="s">
        <v>39</v>
      </c>
      <c r="F21" s="40"/>
      <c r="G21" s="40"/>
      <c r="H21" s="40"/>
      <c r="I21" s="117" t="s">
        <v>34</v>
      </c>
      <c r="J21" s="33" t="s">
        <v>23</v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40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32" t="s">
        <v>23</v>
      </c>
      <c r="F24" s="332"/>
      <c r="G24" s="332"/>
      <c r="H24" s="332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41</v>
      </c>
      <c r="E27" s="40"/>
      <c r="F27" s="40"/>
      <c r="G27" s="40"/>
      <c r="H27" s="40"/>
      <c r="I27" s="116"/>
      <c r="J27" s="126">
        <f>ROUND(J82,2)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43</v>
      </c>
      <c r="G29" s="40"/>
      <c r="H29" s="40"/>
      <c r="I29" s="127" t="s">
        <v>42</v>
      </c>
      <c r="J29" s="44" t="s">
        <v>44</v>
      </c>
      <c r="K29" s="43"/>
    </row>
    <row r="30" spans="2:11" s="1" customFormat="1" ht="14.45" customHeight="1">
      <c r="B30" s="39"/>
      <c r="C30" s="40"/>
      <c r="D30" s="47" t="s">
        <v>45</v>
      </c>
      <c r="E30" s="47" t="s">
        <v>46</v>
      </c>
      <c r="F30" s="128">
        <f>ROUND(SUM(BE82:BE240), 2)</f>
        <v>0</v>
      </c>
      <c r="G30" s="40"/>
      <c r="H30" s="40"/>
      <c r="I30" s="129">
        <v>0.21</v>
      </c>
      <c r="J30" s="128">
        <f>ROUND(ROUND((SUM(BE82:BE240)),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47</v>
      </c>
      <c r="F31" s="128">
        <f>ROUND(SUM(BF82:BF240), 2)</f>
        <v>0</v>
      </c>
      <c r="G31" s="40"/>
      <c r="H31" s="40"/>
      <c r="I31" s="129">
        <v>0.15</v>
      </c>
      <c r="J31" s="128">
        <f>ROUND(ROUND((SUM(BF82:BF240)),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48</v>
      </c>
      <c r="F32" s="128">
        <f>ROUND(SUM(BG82:BG240),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49</v>
      </c>
      <c r="F33" s="128">
        <f>ROUND(SUM(BH82:BH240),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50</v>
      </c>
      <c r="F34" s="128">
        <f>ROUND(SUM(BI82:BI240),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51</v>
      </c>
      <c r="E36" s="77"/>
      <c r="F36" s="77"/>
      <c r="G36" s="132" t="s">
        <v>52</v>
      </c>
      <c r="H36" s="133" t="s">
        <v>53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108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20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63" t="str">
        <f>E7</f>
        <v>Přístavba a nástavba MŠ Radomyšl na parcelách č.st.335, 210 a 186/1 v k.ú.Radomyšl</v>
      </c>
      <c r="F45" s="364"/>
      <c r="G45" s="364"/>
      <c r="H45" s="364"/>
      <c r="I45" s="116"/>
      <c r="J45" s="40"/>
      <c r="K45" s="43"/>
    </row>
    <row r="46" spans="2:11" s="1" customFormat="1" ht="14.45" customHeight="1">
      <c r="B46" s="39"/>
      <c r="C46" s="35" t="s">
        <v>106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65" t="str">
        <f>E9</f>
        <v>050 - Elektroinstalace</v>
      </c>
      <c r="F47" s="366"/>
      <c r="G47" s="366"/>
      <c r="H47" s="36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25</v>
      </c>
      <c r="D49" s="40"/>
      <c r="E49" s="40"/>
      <c r="F49" s="33" t="str">
        <f>F12</f>
        <v>Radomyšl</v>
      </c>
      <c r="G49" s="40"/>
      <c r="H49" s="40"/>
      <c r="I49" s="117" t="s">
        <v>27</v>
      </c>
      <c r="J49" s="118" t="str">
        <f>IF(J12="","",J12)</f>
        <v>15.2.2017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31</v>
      </c>
      <c r="D51" s="40"/>
      <c r="E51" s="40"/>
      <c r="F51" s="33" t="str">
        <f>E15</f>
        <v>Městys Radomyšl</v>
      </c>
      <c r="G51" s="40"/>
      <c r="H51" s="40"/>
      <c r="I51" s="117" t="s">
        <v>38</v>
      </c>
      <c r="J51" s="33" t="str">
        <f>E21</f>
        <v>Ing. Škoda Martin</v>
      </c>
      <c r="K51" s="43"/>
    </row>
    <row r="52" spans="2:47" s="1" customFormat="1" ht="14.45" customHeight="1">
      <c r="B52" s="39"/>
      <c r="C52" s="35" t="s">
        <v>35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109</v>
      </c>
      <c r="D54" s="130"/>
      <c r="E54" s="130"/>
      <c r="F54" s="130"/>
      <c r="G54" s="130"/>
      <c r="H54" s="130"/>
      <c r="I54" s="143"/>
      <c r="J54" s="144" t="s">
        <v>110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111</v>
      </c>
      <c r="D56" s="40"/>
      <c r="E56" s="40"/>
      <c r="F56" s="40"/>
      <c r="G56" s="40"/>
      <c r="H56" s="40"/>
      <c r="I56" s="116"/>
      <c r="J56" s="126">
        <f>J82</f>
        <v>0</v>
      </c>
      <c r="K56" s="43"/>
      <c r="AU56" s="22" t="s">
        <v>112</v>
      </c>
    </row>
    <row r="57" spans="2:47" s="7" customFormat="1" ht="24.95" customHeight="1">
      <c r="B57" s="147"/>
      <c r="C57" s="148"/>
      <c r="D57" s="149" t="s">
        <v>143</v>
      </c>
      <c r="E57" s="150"/>
      <c r="F57" s="150"/>
      <c r="G57" s="150"/>
      <c r="H57" s="150"/>
      <c r="I57" s="151"/>
      <c r="J57" s="152">
        <f>J83</f>
        <v>0</v>
      </c>
      <c r="K57" s="153"/>
    </row>
    <row r="58" spans="2:47" s="8" customFormat="1" ht="19.899999999999999" customHeight="1">
      <c r="B58" s="154"/>
      <c r="C58" s="155"/>
      <c r="D58" s="156" t="s">
        <v>4022</v>
      </c>
      <c r="E58" s="157"/>
      <c r="F58" s="157"/>
      <c r="G58" s="157"/>
      <c r="H58" s="157"/>
      <c r="I58" s="158"/>
      <c r="J58" s="159">
        <f>J84</f>
        <v>0</v>
      </c>
      <c r="K58" s="160"/>
    </row>
    <row r="59" spans="2:47" s="8" customFormat="1" ht="19.899999999999999" customHeight="1">
      <c r="B59" s="154"/>
      <c r="C59" s="155"/>
      <c r="D59" s="156" t="s">
        <v>4023</v>
      </c>
      <c r="E59" s="157"/>
      <c r="F59" s="157"/>
      <c r="G59" s="157"/>
      <c r="H59" s="157"/>
      <c r="I59" s="158"/>
      <c r="J59" s="159">
        <f>J135</f>
        <v>0</v>
      </c>
      <c r="K59" s="160"/>
    </row>
    <row r="60" spans="2:47" s="8" customFormat="1" ht="19.899999999999999" customHeight="1">
      <c r="B60" s="154"/>
      <c r="C60" s="155"/>
      <c r="D60" s="156" t="s">
        <v>4024</v>
      </c>
      <c r="E60" s="157"/>
      <c r="F60" s="157"/>
      <c r="G60" s="157"/>
      <c r="H60" s="157"/>
      <c r="I60" s="158"/>
      <c r="J60" s="159">
        <f>J193</f>
        <v>0</v>
      </c>
      <c r="K60" s="160"/>
    </row>
    <row r="61" spans="2:47" s="8" customFormat="1" ht="19.899999999999999" customHeight="1">
      <c r="B61" s="154"/>
      <c r="C61" s="155"/>
      <c r="D61" s="156" t="s">
        <v>4025</v>
      </c>
      <c r="E61" s="157"/>
      <c r="F61" s="157"/>
      <c r="G61" s="157"/>
      <c r="H61" s="157"/>
      <c r="I61" s="158"/>
      <c r="J61" s="159">
        <f>J215</f>
        <v>0</v>
      </c>
      <c r="K61" s="160"/>
    </row>
    <row r="62" spans="2:47" s="8" customFormat="1" ht="19.899999999999999" customHeight="1">
      <c r="B62" s="154"/>
      <c r="C62" s="155"/>
      <c r="D62" s="156" t="s">
        <v>145</v>
      </c>
      <c r="E62" s="157"/>
      <c r="F62" s="157"/>
      <c r="G62" s="157"/>
      <c r="H62" s="157"/>
      <c r="I62" s="158"/>
      <c r="J62" s="159">
        <f>J237</f>
        <v>0</v>
      </c>
      <c r="K62" s="160"/>
    </row>
    <row r="63" spans="2:47" s="1" customFormat="1" ht="21.75" customHeight="1">
      <c r="B63" s="39"/>
      <c r="C63" s="40"/>
      <c r="D63" s="40"/>
      <c r="E63" s="40"/>
      <c r="F63" s="40"/>
      <c r="G63" s="40"/>
      <c r="H63" s="40"/>
      <c r="I63" s="116"/>
      <c r="J63" s="40"/>
      <c r="K63" s="43"/>
    </row>
    <row r="64" spans="2:47" s="1" customFormat="1" ht="6.95" customHeight="1">
      <c r="B64" s="54"/>
      <c r="C64" s="55"/>
      <c r="D64" s="55"/>
      <c r="E64" s="55"/>
      <c r="F64" s="55"/>
      <c r="G64" s="55"/>
      <c r="H64" s="55"/>
      <c r="I64" s="137"/>
      <c r="J64" s="55"/>
      <c r="K64" s="56"/>
    </row>
    <row r="68" spans="2:12" s="1" customFormat="1" ht="6.95" customHeight="1">
      <c r="B68" s="57"/>
      <c r="C68" s="58"/>
      <c r="D68" s="58"/>
      <c r="E68" s="58"/>
      <c r="F68" s="58"/>
      <c r="G68" s="58"/>
      <c r="H68" s="58"/>
      <c r="I68" s="140"/>
      <c r="J68" s="58"/>
      <c r="K68" s="58"/>
      <c r="L68" s="59"/>
    </row>
    <row r="69" spans="2:12" s="1" customFormat="1" ht="36.950000000000003" customHeight="1">
      <c r="B69" s="39"/>
      <c r="C69" s="60" t="s">
        <v>146</v>
      </c>
      <c r="D69" s="61"/>
      <c r="E69" s="61"/>
      <c r="F69" s="61"/>
      <c r="G69" s="61"/>
      <c r="H69" s="61"/>
      <c r="I69" s="161"/>
      <c r="J69" s="61"/>
      <c r="K69" s="61"/>
      <c r="L69" s="59"/>
    </row>
    <row r="70" spans="2:12" s="1" customFormat="1" ht="6.95" customHeight="1">
      <c r="B70" s="39"/>
      <c r="C70" s="61"/>
      <c r="D70" s="61"/>
      <c r="E70" s="61"/>
      <c r="F70" s="61"/>
      <c r="G70" s="61"/>
      <c r="H70" s="61"/>
      <c r="I70" s="161"/>
      <c r="J70" s="61"/>
      <c r="K70" s="61"/>
      <c r="L70" s="59"/>
    </row>
    <row r="71" spans="2:12" s="1" customFormat="1" ht="14.45" customHeight="1">
      <c r="B71" s="39"/>
      <c r="C71" s="63" t="s">
        <v>20</v>
      </c>
      <c r="D71" s="61"/>
      <c r="E71" s="61"/>
      <c r="F71" s="61"/>
      <c r="G71" s="61"/>
      <c r="H71" s="61"/>
      <c r="I71" s="161"/>
      <c r="J71" s="61"/>
      <c r="K71" s="61"/>
      <c r="L71" s="59"/>
    </row>
    <row r="72" spans="2:12" s="1" customFormat="1" ht="22.5" customHeight="1">
      <c r="B72" s="39"/>
      <c r="C72" s="61"/>
      <c r="D72" s="61"/>
      <c r="E72" s="367" t="str">
        <f>E7</f>
        <v>Přístavba a nástavba MŠ Radomyšl na parcelách č.st.335, 210 a 186/1 v k.ú.Radomyšl</v>
      </c>
      <c r="F72" s="368"/>
      <c r="G72" s="368"/>
      <c r="H72" s="368"/>
      <c r="I72" s="161"/>
      <c r="J72" s="61"/>
      <c r="K72" s="61"/>
      <c r="L72" s="59"/>
    </row>
    <row r="73" spans="2:12" s="1" customFormat="1" ht="14.45" customHeight="1">
      <c r="B73" s="39"/>
      <c r="C73" s="63" t="s">
        <v>106</v>
      </c>
      <c r="D73" s="61"/>
      <c r="E73" s="61"/>
      <c r="F73" s="61"/>
      <c r="G73" s="61"/>
      <c r="H73" s="61"/>
      <c r="I73" s="161"/>
      <c r="J73" s="61"/>
      <c r="K73" s="61"/>
      <c r="L73" s="59"/>
    </row>
    <row r="74" spans="2:12" s="1" customFormat="1" ht="23.25" customHeight="1">
      <c r="B74" s="39"/>
      <c r="C74" s="61"/>
      <c r="D74" s="61"/>
      <c r="E74" s="343" t="str">
        <f>E9</f>
        <v>050 - Elektroinstalace</v>
      </c>
      <c r="F74" s="369"/>
      <c r="G74" s="369"/>
      <c r="H74" s="369"/>
      <c r="I74" s="161"/>
      <c r="J74" s="61"/>
      <c r="K74" s="61"/>
      <c r="L74" s="59"/>
    </row>
    <row r="75" spans="2:12" s="1" customFormat="1" ht="6.95" customHeight="1">
      <c r="B75" s="39"/>
      <c r="C75" s="61"/>
      <c r="D75" s="61"/>
      <c r="E75" s="61"/>
      <c r="F75" s="61"/>
      <c r="G75" s="61"/>
      <c r="H75" s="61"/>
      <c r="I75" s="161"/>
      <c r="J75" s="61"/>
      <c r="K75" s="61"/>
      <c r="L75" s="59"/>
    </row>
    <row r="76" spans="2:12" s="1" customFormat="1" ht="18" customHeight="1">
      <c r="B76" s="39"/>
      <c r="C76" s="63" t="s">
        <v>25</v>
      </c>
      <c r="D76" s="61"/>
      <c r="E76" s="61"/>
      <c r="F76" s="162" t="str">
        <f>F12</f>
        <v>Radomyšl</v>
      </c>
      <c r="G76" s="61"/>
      <c r="H76" s="61"/>
      <c r="I76" s="163" t="s">
        <v>27</v>
      </c>
      <c r="J76" s="71" t="str">
        <f>IF(J12="","",J12)</f>
        <v>15.2.2017</v>
      </c>
      <c r="K76" s="61"/>
      <c r="L76" s="59"/>
    </row>
    <row r="77" spans="2:12" s="1" customFormat="1" ht="6.95" customHeight="1">
      <c r="B77" s="39"/>
      <c r="C77" s="61"/>
      <c r="D77" s="61"/>
      <c r="E77" s="61"/>
      <c r="F77" s="61"/>
      <c r="G77" s="61"/>
      <c r="H77" s="61"/>
      <c r="I77" s="161"/>
      <c r="J77" s="61"/>
      <c r="K77" s="61"/>
      <c r="L77" s="59"/>
    </row>
    <row r="78" spans="2:12" s="1" customFormat="1">
      <c r="B78" s="39"/>
      <c r="C78" s="63" t="s">
        <v>31</v>
      </c>
      <c r="D78" s="61"/>
      <c r="E78" s="61"/>
      <c r="F78" s="162" t="str">
        <f>E15</f>
        <v>Městys Radomyšl</v>
      </c>
      <c r="G78" s="61"/>
      <c r="H78" s="61"/>
      <c r="I78" s="163" t="s">
        <v>38</v>
      </c>
      <c r="J78" s="162" t="str">
        <f>E21</f>
        <v>Ing. Škoda Martin</v>
      </c>
      <c r="K78" s="61"/>
      <c r="L78" s="59"/>
    </row>
    <row r="79" spans="2:12" s="1" customFormat="1" ht="14.45" customHeight="1">
      <c r="B79" s="39"/>
      <c r="C79" s="63" t="s">
        <v>35</v>
      </c>
      <c r="D79" s="61"/>
      <c r="E79" s="61"/>
      <c r="F79" s="162" t="str">
        <f>IF(E18="","",E18)</f>
        <v/>
      </c>
      <c r="G79" s="61"/>
      <c r="H79" s="61"/>
      <c r="I79" s="161"/>
      <c r="J79" s="61"/>
      <c r="K79" s="61"/>
      <c r="L79" s="59"/>
    </row>
    <row r="80" spans="2:12" s="1" customFormat="1" ht="10.35" customHeight="1">
      <c r="B80" s="39"/>
      <c r="C80" s="61"/>
      <c r="D80" s="61"/>
      <c r="E80" s="61"/>
      <c r="F80" s="61"/>
      <c r="G80" s="61"/>
      <c r="H80" s="61"/>
      <c r="I80" s="161"/>
      <c r="J80" s="61"/>
      <c r="K80" s="61"/>
      <c r="L80" s="59"/>
    </row>
    <row r="81" spans="2:65" s="9" customFormat="1" ht="29.25" customHeight="1">
      <c r="B81" s="164"/>
      <c r="C81" s="165" t="s">
        <v>147</v>
      </c>
      <c r="D81" s="166" t="s">
        <v>60</v>
      </c>
      <c r="E81" s="166" t="s">
        <v>56</v>
      </c>
      <c r="F81" s="166" t="s">
        <v>148</v>
      </c>
      <c r="G81" s="166" t="s">
        <v>149</v>
      </c>
      <c r="H81" s="166" t="s">
        <v>150</v>
      </c>
      <c r="I81" s="167" t="s">
        <v>151</v>
      </c>
      <c r="J81" s="166" t="s">
        <v>110</v>
      </c>
      <c r="K81" s="168" t="s">
        <v>152</v>
      </c>
      <c r="L81" s="169"/>
      <c r="M81" s="79" t="s">
        <v>153</v>
      </c>
      <c r="N81" s="80" t="s">
        <v>45</v>
      </c>
      <c r="O81" s="80" t="s">
        <v>154</v>
      </c>
      <c r="P81" s="80" t="s">
        <v>155</v>
      </c>
      <c r="Q81" s="80" t="s">
        <v>156</v>
      </c>
      <c r="R81" s="80" t="s">
        <v>157</v>
      </c>
      <c r="S81" s="80" t="s">
        <v>158</v>
      </c>
      <c r="T81" s="81" t="s">
        <v>159</v>
      </c>
    </row>
    <row r="82" spans="2:65" s="1" customFormat="1" ht="29.25" customHeight="1">
      <c r="B82" s="39"/>
      <c r="C82" s="85" t="s">
        <v>111</v>
      </c>
      <c r="D82" s="61"/>
      <c r="E82" s="61"/>
      <c r="F82" s="61"/>
      <c r="G82" s="61"/>
      <c r="H82" s="61"/>
      <c r="I82" s="161"/>
      <c r="J82" s="170">
        <f>BK82</f>
        <v>0</v>
      </c>
      <c r="K82" s="61"/>
      <c r="L82" s="59"/>
      <c r="M82" s="82"/>
      <c r="N82" s="83"/>
      <c r="O82" s="83"/>
      <c r="P82" s="171">
        <f>P83</f>
        <v>0</v>
      </c>
      <c r="Q82" s="83"/>
      <c r="R82" s="171">
        <f>R83</f>
        <v>2.6467839999999998</v>
      </c>
      <c r="S82" s="83"/>
      <c r="T82" s="172">
        <f>T83</f>
        <v>0</v>
      </c>
      <c r="AT82" s="22" t="s">
        <v>74</v>
      </c>
      <c r="AU82" s="22" t="s">
        <v>112</v>
      </c>
      <c r="BK82" s="173">
        <f>BK83</f>
        <v>0</v>
      </c>
    </row>
    <row r="83" spans="2:65" s="10" customFormat="1" ht="37.35" customHeight="1">
      <c r="B83" s="174"/>
      <c r="C83" s="175"/>
      <c r="D83" s="176" t="s">
        <v>74</v>
      </c>
      <c r="E83" s="177" t="s">
        <v>273</v>
      </c>
      <c r="F83" s="177" t="s">
        <v>2966</v>
      </c>
      <c r="G83" s="175"/>
      <c r="H83" s="175"/>
      <c r="I83" s="178"/>
      <c r="J83" s="179">
        <f>BK83</f>
        <v>0</v>
      </c>
      <c r="K83" s="175"/>
      <c r="L83" s="180"/>
      <c r="M83" s="181"/>
      <c r="N83" s="182"/>
      <c r="O83" s="182"/>
      <c r="P83" s="183">
        <f>P84+P135+P193+P215+P237</f>
        <v>0</v>
      </c>
      <c r="Q83" s="182"/>
      <c r="R83" s="183">
        <f>R84+R135+R193+R215+R237</f>
        <v>2.6467839999999998</v>
      </c>
      <c r="S83" s="182"/>
      <c r="T83" s="184">
        <f>T84+T135+T193+T215+T237</f>
        <v>0</v>
      </c>
      <c r="AR83" s="185" t="s">
        <v>183</v>
      </c>
      <c r="AT83" s="186" t="s">
        <v>74</v>
      </c>
      <c r="AU83" s="186" t="s">
        <v>75</v>
      </c>
      <c r="AY83" s="185" t="s">
        <v>162</v>
      </c>
      <c r="BK83" s="187">
        <f>BK84+BK135+BK193+BK215+BK237</f>
        <v>0</v>
      </c>
    </row>
    <row r="84" spans="2:65" s="10" customFormat="1" ht="19.899999999999999" customHeight="1">
      <c r="B84" s="174"/>
      <c r="C84" s="175"/>
      <c r="D84" s="188" t="s">
        <v>74</v>
      </c>
      <c r="E84" s="189" t="s">
        <v>4026</v>
      </c>
      <c r="F84" s="189" t="s">
        <v>4027</v>
      </c>
      <c r="G84" s="175"/>
      <c r="H84" s="175"/>
      <c r="I84" s="178"/>
      <c r="J84" s="190">
        <f>BK84</f>
        <v>0</v>
      </c>
      <c r="K84" s="175"/>
      <c r="L84" s="180"/>
      <c r="M84" s="181"/>
      <c r="N84" s="182"/>
      <c r="O84" s="182"/>
      <c r="P84" s="183">
        <f>SUM(P85:P134)</f>
        <v>0</v>
      </c>
      <c r="Q84" s="182"/>
      <c r="R84" s="183">
        <f>SUM(R85:R134)</f>
        <v>0</v>
      </c>
      <c r="S84" s="182"/>
      <c r="T84" s="184">
        <f>SUM(T85:T134)</f>
        <v>0</v>
      </c>
      <c r="AR84" s="185" t="s">
        <v>164</v>
      </c>
      <c r="AT84" s="186" t="s">
        <v>74</v>
      </c>
      <c r="AU84" s="186" t="s">
        <v>10</v>
      </c>
      <c r="AY84" s="185" t="s">
        <v>162</v>
      </c>
      <c r="BK84" s="187">
        <f>SUM(BK85:BK134)</f>
        <v>0</v>
      </c>
    </row>
    <row r="85" spans="2:65" s="1" customFormat="1" ht="31.5" customHeight="1">
      <c r="B85" s="39"/>
      <c r="C85" s="191" t="s">
        <v>10</v>
      </c>
      <c r="D85" s="191" t="s">
        <v>165</v>
      </c>
      <c r="E85" s="192" t="s">
        <v>4028</v>
      </c>
      <c r="F85" s="193" t="s">
        <v>4029</v>
      </c>
      <c r="G85" s="194" t="s">
        <v>273</v>
      </c>
      <c r="H85" s="195">
        <v>1800</v>
      </c>
      <c r="I85" s="196"/>
      <c r="J85" s="197">
        <f t="shared" ref="J85:J116" si="0">ROUND(I85*H85,0)</f>
        <v>0</v>
      </c>
      <c r="K85" s="193" t="s">
        <v>951</v>
      </c>
      <c r="L85" s="59"/>
      <c r="M85" s="198" t="s">
        <v>23</v>
      </c>
      <c r="N85" s="199" t="s">
        <v>46</v>
      </c>
      <c r="O85" s="40"/>
      <c r="P85" s="200">
        <f t="shared" ref="P85:P116" si="1">O85*H85</f>
        <v>0</v>
      </c>
      <c r="Q85" s="200">
        <v>0</v>
      </c>
      <c r="R85" s="200">
        <f t="shared" ref="R85:R116" si="2">Q85*H85</f>
        <v>0</v>
      </c>
      <c r="S85" s="200">
        <v>0</v>
      </c>
      <c r="T85" s="201">
        <f t="shared" ref="T85:T116" si="3">S85*H85</f>
        <v>0</v>
      </c>
      <c r="AR85" s="22" t="s">
        <v>164</v>
      </c>
      <c r="AT85" s="22" t="s">
        <v>165</v>
      </c>
      <c r="AU85" s="22" t="s">
        <v>84</v>
      </c>
      <c r="AY85" s="22" t="s">
        <v>162</v>
      </c>
      <c r="BE85" s="202">
        <f t="shared" ref="BE85:BE116" si="4">IF(N85="základní",J85,0)</f>
        <v>0</v>
      </c>
      <c r="BF85" s="202">
        <f t="shared" ref="BF85:BF116" si="5">IF(N85="snížená",J85,0)</f>
        <v>0</v>
      </c>
      <c r="BG85" s="202">
        <f t="shared" ref="BG85:BG116" si="6">IF(N85="zákl. přenesená",J85,0)</f>
        <v>0</v>
      </c>
      <c r="BH85" s="202">
        <f t="shared" ref="BH85:BH116" si="7">IF(N85="sníž. přenesená",J85,0)</f>
        <v>0</v>
      </c>
      <c r="BI85" s="202">
        <f t="shared" ref="BI85:BI116" si="8">IF(N85="nulová",J85,0)</f>
        <v>0</v>
      </c>
      <c r="BJ85" s="22" t="s">
        <v>10</v>
      </c>
      <c r="BK85" s="202">
        <f t="shared" ref="BK85:BK116" si="9">ROUND(I85*H85,0)</f>
        <v>0</v>
      </c>
      <c r="BL85" s="22" t="s">
        <v>164</v>
      </c>
      <c r="BM85" s="22" t="s">
        <v>4030</v>
      </c>
    </row>
    <row r="86" spans="2:65" s="1" customFormat="1" ht="31.5" customHeight="1">
      <c r="B86" s="39"/>
      <c r="C86" s="191" t="s">
        <v>84</v>
      </c>
      <c r="D86" s="191" t="s">
        <v>165</v>
      </c>
      <c r="E86" s="192" t="s">
        <v>4031</v>
      </c>
      <c r="F86" s="193" t="s">
        <v>4029</v>
      </c>
      <c r="G86" s="194" t="s">
        <v>273</v>
      </c>
      <c r="H86" s="195">
        <v>600</v>
      </c>
      <c r="I86" s="196"/>
      <c r="J86" s="197">
        <f t="shared" si="0"/>
        <v>0</v>
      </c>
      <c r="K86" s="193" t="s">
        <v>951</v>
      </c>
      <c r="L86" s="59"/>
      <c r="M86" s="198" t="s">
        <v>23</v>
      </c>
      <c r="N86" s="199" t="s">
        <v>46</v>
      </c>
      <c r="O86" s="40"/>
      <c r="P86" s="200">
        <f t="shared" si="1"/>
        <v>0</v>
      </c>
      <c r="Q86" s="200">
        <v>0</v>
      </c>
      <c r="R86" s="200">
        <f t="shared" si="2"/>
        <v>0</v>
      </c>
      <c r="S86" s="200">
        <v>0</v>
      </c>
      <c r="T86" s="201">
        <f t="shared" si="3"/>
        <v>0</v>
      </c>
      <c r="AR86" s="22" t="s">
        <v>164</v>
      </c>
      <c r="AT86" s="22" t="s">
        <v>165</v>
      </c>
      <c r="AU86" s="22" t="s">
        <v>84</v>
      </c>
      <c r="AY86" s="22" t="s">
        <v>162</v>
      </c>
      <c r="BE86" s="202">
        <f t="shared" si="4"/>
        <v>0</v>
      </c>
      <c r="BF86" s="202">
        <f t="shared" si="5"/>
        <v>0</v>
      </c>
      <c r="BG86" s="202">
        <f t="shared" si="6"/>
        <v>0</v>
      </c>
      <c r="BH86" s="202">
        <f t="shared" si="7"/>
        <v>0</v>
      </c>
      <c r="BI86" s="202">
        <f t="shared" si="8"/>
        <v>0</v>
      </c>
      <c r="BJ86" s="22" t="s">
        <v>10</v>
      </c>
      <c r="BK86" s="202">
        <f t="shared" si="9"/>
        <v>0</v>
      </c>
      <c r="BL86" s="22" t="s">
        <v>164</v>
      </c>
      <c r="BM86" s="22" t="s">
        <v>4032</v>
      </c>
    </row>
    <row r="87" spans="2:65" s="1" customFormat="1" ht="31.5" customHeight="1">
      <c r="B87" s="39"/>
      <c r="C87" s="191" t="s">
        <v>183</v>
      </c>
      <c r="D87" s="191" t="s">
        <v>165</v>
      </c>
      <c r="E87" s="192" t="s">
        <v>4033</v>
      </c>
      <c r="F87" s="193" t="s">
        <v>4034</v>
      </c>
      <c r="G87" s="194" t="s">
        <v>273</v>
      </c>
      <c r="H87" s="195">
        <v>1610</v>
      </c>
      <c r="I87" s="196"/>
      <c r="J87" s="197">
        <f t="shared" si="0"/>
        <v>0</v>
      </c>
      <c r="K87" s="193" t="s">
        <v>951</v>
      </c>
      <c r="L87" s="59"/>
      <c r="M87" s="198" t="s">
        <v>23</v>
      </c>
      <c r="N87" s="199" t="s">
        <v>46</v>
      </c>
      <c r="O87" s="40"/>
      <c r="P87" s="200">
        <f t="shared" si="1"/>
        <v>0</v>
      </c>
      <c r="Q87" s="200">
        <v>0</v>
      </c>
      <c r="R87" s="200">
        <f t="shared" si="2"/>
        <v>0</v>
      </c>
      <c r="S87" s="200">
        <v>0</v>
      </c>
      <c r="T87" s="201">
        <f t="shared" si="3"/>
        <v>0</v>
      </c>
      <c r="AR87" s="22" t="s">
        <v>164</v>
      </c>
      <c r="AT87" s="22" t="s">
        <v>165</v>
      </c>
      <c r="AU87" s="22" t="s">
        <v>84</v>
      </c>
      <c r="AY87" s="22" t="s">
        <v>162</v>
      </c>
      <c r="BE87" s="202">
        <f t="shared" si="4"/>
        <v>0</v>
      </c>
      <c r="BF87" s="202">
        <f t="shared" si="5"/>
        <v>0</v>
      </c>
      <c r="BG87" s="202">
        <f t="shared" si="6"/>
        <v>0</v>
      </c>
      <c r="BH87" s="202">
        <f t="shared" si="7"/>
        <v>0</v>
      </c>
      <c r="BI87" s="202">
        <f t="shared" si="8"/>
        <v>0</v>
      </c>
      <c r="BJ87" s="22" t="s">
        <v>10</v>
      </c>
      <c r="BK87" s="202">
        <f t="shared" si="9"/>
        <v>0</v>
      </c>
      <c r="BL87" s="22" t="s">
        <v>164</v>
      </c>
      <c r="BM87" s="22" t="s">
        <v>4035</v>
      </c>
    </row>
    <row r="88" spans="2:65" s="1" customFormat="1" ht="31.5" customHeight="1">
      <c r="B88" s="39"/>
      <c r="C88" s="191" t="s">
        <v>164</v>
      </c>
      <c r="D88" s="191" t="s">
        <v>165</v>
      </c>
      <c r="E88" s="192" t="s">
        <v>4036</v>
      </c>
      <c r="F88" s="193" t="s">
        <v>4037</v>
      </c>
      <c r="G88" s="194" t="s">
        <v>273</v>
      </c>
      <c r="H88" s="195">
        <v>20</v>
      </c>
      <c r="I88" s="196"/>
      <c r="J88" s="197">
        <f t="shared" si="0"/>
        <v>0</v>
      </c>
      <c r="K88" s="193" t="s">
        <v>951</v>
      </c>
      <c r="L88" s="59"/>
      <c r="M88" s="198" t="s">
        <v>23</v>
      </c>
      <c r="N88" s="199" t="s">
        <v>46</v>
      </c>
      <c r="O88" s="40"/>
      <c r="P88" s="200">
        <f t="shared" si="1"/>
        <v>0</v>
      </c>
      <c r="Q88" s="200">
        <v>0</v>
      </c>
      <c r="R88" s="200">
        <f t="shared" si="2"/>
        <v>0</v>
      </c>
      <c r="S88" s="200">
        <v>0</v>
      </c>
      <c r="T88" s="201">
        <f t="shared" si="3"/>
        <v>0</v>
      </c>
      <c r="AR88" s="22" t="s">
        <v>164</v>
      </c>
      <c r="AT88" s="22" t="s">
        <v>165</v>
      </c>
      <c r="AU88" s="22" t="s">
        <v>84</v>
      </c>
      <c r="AY88" s="22" t="s">
        <v>162</v>
      </c>
      <c r="BE88" s="202">
        <f t="shared" si="4"/>
        <v>0</v>
      </c>
      <c r="BF88" s="202">
        <f t="shared" si="5"/>
        <v>0</v>
      </c>
      <c r="BG88" s="202">
        <f t="shared" si="6"/>
        <v>0</v>
      </c>
      <c r="BH88" s="202">
        <f t="shared" si="7"/>
        <v>0</v>
      </c>
      <c r="BI88" s="202">
        <f t="shared" si="8"/>
        <v>0</v>
      </c>
      <c r="BJ88" s="22" t="s">
        <v>10</v>
      </c>
      <c r="BK88" s="202">
        <f t="shared" si="9"/>
        <v>0</v>
      </c>
      <c r="BL88" s="22" t="s">
        <v>164</v>
      </c>
      <c r="BM88" s="22" t="s">
        <v>4038</v>
      </c>
    </row>
    <row r="89" spans="2:65" s="1" customFormat="1" ht="31.5" customHeight="1">
      <c r="B89" s="39"/>
      <c r="C89" s="191" t="s">
        <v>207</v>
      </c>
      <c r="D89" s="191" t="s">
        <v>165</v>
      </c>
      <c r="E89" s="192" t="s">
        <v>4039</v>
      </c>
      <c r="F89" s="193" t="s">
        <v>4040</v>
      </c>
      <c r="G89" s="194" t="s">
        <v>273</v>
      </c>
      <c r="H89" s="195">
        <v>70</v>
      </c>
      <c r="I89" s="196"/>
      <c r="J89" s="197">
        <f t="shared" si="0"/>
        <v>0</v>
      </c>
      <c r="K89" s="193" t="s">
        <v>951</v>
      </c>
      <c r="L89" s="59"/>
      <c r="M89" s="198" t="s">
        <v>23</v>
      </c>
      <c r="N89" s="199" t="s">
        <v>46</v>
      </c>
      <c r="O89" s="40"/>
      <c r="P89" s="200">
        <f t="shared" si="1"/>
        <v>0</v>
      </c>
      <c r="Q89" s="200">
        <v>0</v>
      </c>
      <c r="R89" s="200">
        <f t="shared" si="2"/>
        <v>0</v>
      </c>
      <c r="S89" s="200">
        <v>0</v>
      </c>
      <c r="T89" s="201">
        <f t="shared" si="3"/>
        <v>0</v>
      </c>
      <c r="AR89" s="22" t="s">
        <v>164</v>
      </c>
      <c r="AT89" s="22" t="s">
        <v>165</v>
      </c>
      <c r="AU89" s="22" t="s">
        <v>84</v>
      </c>
      <c r="AY89" s="22" t="s">
        <v>162</v>
      </c>
      <c r="BE89" s="202">
        <f t="shared" si="4"/>
        <v>0</v>
      </c>
      <c r="BF89" s="202">
        <f t="shared" si="5"/>
        <v>0</v>
      </c>
      <c r="BG89" s="202">
        <f t="shared" si="6"/>
        <v>0</v>
      </c>
      <c r="BH89" s="202">
        <f t="shared" si="7"/>
        <v>0</v>
      </c>
      <c r="BI89" s="202">
        <f t="shared" si="8"/>
        <v>0</v>
      </c>
      <c r="BJ89" s="22" t="s">
        <v>10</v>
      </c>
      <c r="BK89" s="202">
        <f t="shared" si="9"/>
        <v>0</v>
      </c>
      <c r="BL89" s="22" t="s">
        <v>164</v>
      </c>
      <c r="BM89" s="22" t="s">
        <v>4041</v>
      </c>
    </row>
    <row r="90" spans="2:65" s="1" customFormat="1" ht="31.5" customHeight="1">
      <c r="B90" s="39"/>
      <c r="C90" s="191" t="s">
        <v>217</v>
      </c>
      <c r="D90" s="191" t="s">
        <v>165</v>
      </c>
      <c r="E90" s="192" t="s">
        <v>4042</v>
      </c>
      <c r="F90" s="193" t="s">
        <v>4043</v>
      </c>
      <c r="G90" s="194" t="s">
        <v>273</v>
      </c>
      <c r="H90" s="195">
        <v>100</v>
      </c>
      <c r="I90" s="196"/>
      <c r="J90" s="197">
        <f t="shared" si="0"/>
        <v>0</v>
      </c>
      <c r="K90" s="193" t="s">
        <v>951</v>
      </c>
      <c r="L90" s="59"/>
      <c r="M90" s="198" t="s">
        <v>23</v>
      </c>
      <c r="N90" s="199" t="s">
        <v>46</v>
      </c>
      <c r="O90" s="40"/>
      <c r="P90" s="200">
        <f t="shared" si="1"/>
        <v>0</v>
      </c>
      <c r="Q90" s="200">
        <v>0</v>
      </c>
      <c r="R90" s="200">
        <f t="shared" si="2"/>
        <v>0</v>
      </c>
      <c r="S90" s="200">
        <v>0</v>
      </c>
      <c r="T90" s="201">
        <f t="shared" si="3"/>
        <v>0</v>
      </c>
      <c r="AR90" s="22" t="s">
        <v>164</v>
      </c>
      <c r="AT90" s="22" t="s">
        <v>165</v>
      </c>
      <c r="AU90" s="22" t="s">
        <v>84</v>
      </c>
      <c r="AY90" s="22" t="s">
        <v>162</v>
      </c>
      <c r="BE90" s="202">
        <f t="shared" si="4"/>
        <v>0</v>
      </c>
      <c r="BF90" s="202">
        <f t="shared" si="5"/>
        <v>0</v>
      </c>
      <c r="BG90" s="202">
        <f t="shared" si="6"/>
        <v>0</v>
      </c>
      <c r="BH90" s="202">
        <f t="shared" si="7"/>
        <v>0</v>
      </c>
      <c r="BI90" s="202">
        <f t="shared" si="8"/>
        <v>0</v>
      </c>
      <c r="BJ90" s="22" t="s">
        <v>10</v>
      </c>
      <c r="BK90" s="202">
        <f t="shared" si="9"/>
        <v>0</v>
      </c>
      <c r="BL90" s="22" t="s">
        <v>164</v>
      </c>
      <c r="BM90" s="22" t="s">
        <v>4044</v>
      </c>
    </row>
    <row r="91" spans="2:65" s="1" customFormat="1" ht="31.5" customHeight="1">
      <c r="B91" s="39"/>
      <c r="C91" s="191" t="s">
        <v>223</v>
      </c>
      <c r="D91" s="191" t="s">
        <v>165</v>
      </c>
      <c r="E91" s="192" t="s">
        <v>4045</v>
      </c>
      <c r="F91" s="193" t="s">
        <v>4046</v>
      </c>
      <c r="G91" s="194" t="s">
        <v>273</v>
      </c>
      <c r="H91" s="195">
        <v>130</v>
      </c>
      <c r="I91" s="196"/>
      <c r="J91" s="197">
        <f t="shared" si="0"/>
        <v>0</v>
      </c>
      <c r="K91" s="193" t="s">
        <v>951</v>
      </c>
      <c r="L91" s="59"/>
      <c r="M91" s="198" t="s">
        <v>23</v>
      </c>
      <c r="N91" s="199" t="s">
        <v>46</v>
      </c>
      <c r="O91" s="40"/>
      <c r="P91" s="200">
        <f t="shared" si="1"/>
        <v>0</v>
      </c>
      <c r="Q91" s="200">
        <v>0</v>
      </c>
      <c r="R91" s="200">
        <f t="shared" si="2"/>
        <v>0</v>
      </c>
      <c r="S91" s="200">
        <v>0</v>
      </c>
      <c r="T91" s="201">
        <f t="shared" si="3"/>
        <v>0</v>
      </c>
      <c r="AR91" s="22" t="s">
        <v>164</v>
      </c>
      <c r="AT91" s="22" t="s">
        <v>165</v>
      </c>
      <c r="AU91" s="22" t="s">
        <v>84</v>
      </c>
      <c r="AY91" s="22" t="s">
        <v>162</v>
      </c>
      <c r="BE91" s="202">
        <f t="shared" si="4"/>
        <v>0</v>
      </c>
      <c r="BF91" s="202">
        <f t="shared" si="5"/>
        <v>0</v>
      </c>
      <c r="BG91" s="202">
        <f t="shared" si="6"/>
        <v>0</v>
      </c>
      <c r="BH91" s="202">
        <f t="shared" si="7"/>
        <v>0</v>
      </c>
      <c r="BI91" s="202">
        <f t="shared" si="8"/>
        <v>0</v>
      </c>
      <c r="BJ91" s="22" t="s">
        <v>10</v>
      </c>
      <c r="BK91" s="202">
        <f t="shared" si="9"/>
        <v>0</v>
      </c>
      <c r="BL91" s="22" t="s">
        <v>164</v>
      </c>
      <c r="BM91" s="22" t="s">
        <v>4047</v>
      </c>
    </row>
    <row r="92" spans="2:65" s="1" customFormat="1" ht="31.5" customHeight="1">
      <c r="B92" s="39"/>
      <c r="C92" s="191" t="s">
        <v>229</v>
      </c>
      <c r="D92" s="191" t="s">
        <v>165</v>
      </c>
      <c r="E92" s="192" t="s">
        <v>4048</v>
      </c>
      <c r="F92" s="193" t="s">
        <v>4049</v>
      </c>
      <c r="G92" s="194" t="s">
        <v>273</v>
      </c>
      <c r="H92" s="195">
        <v>20</v>
      </c>
      <c r="I92" s="196"/>
      <c r="J92" s="197">
        <f t="shared" si="0"/>
        <v>0</v>
      </c>
      <c r="K92" s="193" t="s">
        <v>951</v>
      </c>
      <c r="L92" s="59"/>
      <c r="M92" s="198" t="s">
        <v>23</v>
      </c>
      <c r="N92" s="199" t="s">
        <v>46</v>
      </c>
      <c r="O92" s="40"/>
      <c r="P92" s="200">
        <f t="shared" si="1"/>
        <v>0</v>
      </c>
      <c r="Q92" s="200">
        <v>0</v>
      </c>
      <c r="R92" s="200">
        <f t="shared" si="2"/>
        <v>0</v>
      </c>
      <c r="S92" s="200">
        <v>0</v>
      </c>
      <c r="T92" s="201">
        <f t="shared" si="3"/>
        <v>0</v>
      </c>
      <c r="AR92" s="22" t="s">
        <v>164</v>
      </c>
      <c r="AT92" s="22" t="s">
        <v>165</v>
      </c>
      <c r="AU92" s="22" t="s">
        <v>84</v>
      </c>
      <c r="AY92" s="22" t="s">
        <v>162</v>
      </c>
      <c r="BE92" s="202">
        <f t="shared" si="4"/>
        <v>0</v>
      </c>
      <c r="BF92" s="202">
        <f t="shared" si="5"/>
        <v>0</v>
      </c>
      <c r="BG92" s="202">
        <f t="shared" si="6"/>
        <v>0</v>
      </c>
      <c r="BH92" s="202">
        <f t="shared" si="7"/>
        <v>0</v>
      </c>
      <c r="BI92" s="202">
        <f t="shared" si="8"/>
        <v>0</v>
      </c>
      <c r="BJ92" s="22" t="s">
        <v>10</v>
      </c>
      <c r="BK92" s="202">
        <f t="shared" si="9"/>
        <v>0</v>
      </c>
      <c r="BL92" s="22" t="s">
        <v>164</v>
      </c>
      <c r="BM92" s="22" t="s">
        <v>4050</v>
      </c>
    </row>
    <row r="93" spans="2:65" s="1" customFormat="1" ht="31.5" customHeight="1">
      <c r="B93" s="39"/>
      <c r="C93" s="191" t="s">
        <v>235</v>
      </c>
      <c r="D93" s="191" t="s">
        <v>165</v>
      </c>
      <c r="E93" s="192" t="s">
        <v>4051</v>
      </c>
      <c r="F93" s="193" t="s">
        <v>4049</v>
      </c>
      <c r="G93" s="194" t="s">
        <v>273</v>
      </c>
      <c r="H93" s="195">
        <v>70</v>
      </c>
      <c r="I93" s="196"/>
      <c r="J93" s="197">
        <f t="shared" si="0"/>
        <v>0</v>
      </c>
      <c r="K93" s="193" t="s">
        <v>951</v>
      </c>
      <c r="L93" s="59"/>
      <c r="M93" s="198" t="s">
        <v>23</v>
      </c>
      <c r="N93" s="199" t="s">
        <v>46</v>
      </c>
      <c r="O93" s="40"/>
      <c r="P93" s="200">
        <f t="shared" si="1"/>
        <v>0</v>
      </c>
      <c r="Q93" s="200">
        <v>0</v>
      </c>
      <c r="R93" s="200">
        <f t="shared" si="2"/>
        <v>0</v>
      </c>
      <c r="S93" s="200">
        <v>0</v>
      </c>
      <c r="T93" s="201">
        <f t="shared" si="3"/>
        <v>0</v>
      </c>
      <c r="AR93" s="22" t="s">
        <v>164</v>
      </c>
      <c r="AT93" s="22" t="s">
        <v>165</v>
      </c>
      <c r="AU93" s="22" t="s">
        <v>84</v>
      </c>
      <c r="AY93" s="22" t="s">
        <v>162</v>
      </c>
      <c r="BE93" s="202">
        <f t="shared" si="4"/>
        <v>0</v>
      </c>
      <c r="BF93" s="202">
        <f t="shared" si="5"/>
        <v>0</v>
      </c>
      <c r="BG93" s="202">
        <f t="shared" si="6"/>
        <v>0</v>
      </c>
      <c r="BH93" s="202">
        <f t="shared" si="7"/>
        <v>0</v>
      </c>
      <c r="BI93" s="202">
        <f t="shared" si="8"/>
        <v>0</v>
      </c>
      <c r="BJ93" s="22" t="s">
        <v>10</v>
      </c>
      <c r="BK93" s="202">
        <f t="shared" si="9"/>
        <v>0</v>
      </c>
      <c r="BL93" s="22" t="s">
        <v>164</v>
      </c>
      <c r="BM93" s="22" t="s">
        <v>4052</v>
      </c>
    </row>
    <row r="94" spans="2:65" s="1" customFormat="1" ht="22.5" customHeight="1">
      <c r="B94" s="39"/>
      <c r="C94" s="191" t="s">
        <v>29</v>
      </c>
      <c r="D94" s="191" t="s">
        <v>165</v>
      </c>
      <c r="E94" s="192" t="s">
        <v>4053</v>
      </c>
      <c r="F94" s="193" t="s">
        <v>4054</v>
      </c>
      <c r="G94" s="194" t="s">
        <v>273</v>
      </c>
      <c r="H94" s="195">
        <v>110</v>
      </c>
      <c r="I94" s="196"/>
      <c r="J94" s="197">
        <f t="shared" si="0"/>
        <v>0</v>
      </c>
      <c r="K94" s="193" t="s">
        <v>951</v>
      </c>
      <c r="L94" s="59"/>
      <c r="M94" s="198" t="s">
        <v>23</v>
      </c>
      <c r="N94" s="199" t="s">
        <v>46</v>
      </c>
      <c r="O94" s="40"/>
      <c r="P94" s="200">
        <f t="shared" si="1"/>
        <v>0</v>
      </c>
      <c r="Q94" s="200">
        <v>0</v>
      </c>
      <c r="R94" s="200">
        <f t="shared" si="2"/>
        <v>0</v>
      </c>
      <c r="S94" s="200">
        <v>0</v>
      </c>
      <c r="T94" s="201">
        <f t="shared" si="3"/>
        <v>0</v>
      </c>
      <c r="AR94" s="22" t="s">
        <v>164</v>
      </c>
      <c r="AT94" s="22" t="s">
        <v>165</v>
      </c>
      <c r="AU94" s="22" t="s">
        <v>84</v>
      </c>
      <c r="AY94" s="22" t="s">
        <v>162</v>
      </c>
      <c r="BE94" s="202">
        <f t="shared" si="4"/>
        <v>0</v>
      </c>
      <c r="BF94" s="202">
        <f t="shared" si="5"/>
        <v>0</v>
      </c>
      <c r="BG94" s="202">
        <f t="shared" si="6"/>
        <v>0</v>
      </c>
      <c r="BH94" s="202">
        <f t="shared" si="7"/>
        <v>0</v>
      </c>
      <c r="BI94" s="202">
        <f t="shared" si="8"/>
        <v>0</v>
      </c>
      <c r="BJ94" s="22" t="s">
        <v>10</v>
      </c>
      <c r="BK94" s="202">
        <f t="shared" si="9"/>
        <v>0</v>
      </c>
      <c r="BL94" s="22" t="s">
        <v>164</v>
      </c>
      <c r="BM94" s="22" t="s">
        <v>4055</v>
      </c>
    </row>
    <row r="95" spans="2:65" s="1" customFormat="1" ht="31.5" customHeight="1">
      <c r="B95" s="39"/>
      <c r="C95" s="191" t="s">
        <v>245</v>
      </c>
      <c r="D95" s="191" t="s">
        <v>165</v>
      </c>
      <c r="E95" s="192" t="s">
        <v>4056</v>
      </c>
      <c r="F95" s="193" t="s">
        <v>4057</v>
      </c>
      <c r="G95" s="194" t="s">
        <v>880</v>
      </c>
      <c r="H95" s="195">
        <v>271</v>
      </c>
      <c r="I95" s="196"/>
      <c r="J95" s="197">
        <f t="shared" si="0"/>
        <v>0</v>
      </c>
      <c r="K95" s="193" t="s">
        <v>951</v>
      </c>
      <c r="L95" s="59"/>
      <c r="M95" s="198" t="s">
        <v>23</v>
      </c>
      <c r="N95" s="199" t="s">
        <v>46</v>
      </c>
      <c r="O95" s="40"/>
      <c r="P95" s="200">
        <f t="shared" si="1"/>
        <v>0</v>
      </c>
      <c r="Q95" s="200">
        <v>0</v>
      </c>
      <c r="R95" s="200">
        <f t="shared" si="2"/>
        <v>0</v>
      </c>
      <c r="S95" s="200">
        <v>0</v>
      </c>
      <c r="T95" s="201">
        <f t="shared" si="3"/>
        <v>0</v>
      </c>
      <c r="AR95" s="22" t="s">
        <v>164</v>
      </c>
      <c r="AT95" s="22" t="s">
        <v>165</v>
      </c>
      <c r="AU95" s="22" t="s">
        <v>84</v>
      </c>
      <c r="AY95" s="22" t="s">
        <v>162</v>
      </c>
      <c r="BE95" s="202">
        <f t="shared" si="4"/>
        <v>0</v>
      </c>
      <c r="BF95" s="202">
        <f t="shared" si="5"/>
        <v>0</v>
      </c>
      <c r="BG95" s="202">
        <f t="shared" si="6"/>
        <v>0</v>
      </c>
      <c r="BH95" s="202">
        <f t="shared" si="7"/>
        <v>0</v>
      </c>
      <c r="BI95" s="202">
        <f t="shared" si="8"/>
        <v>0</v>
      </c>
      <c r="BJ95" s="22" t="s">
        <v>10</v>
      </c>
      <c r="BK95" s="202">
        <f t="shared" si="9"/>
        <v>0</v>
      </c>
      <c r="BL95" s="22" t="s">
        <v>164</v>
      </c>
      <c r="BM95" s="22" t="s">
        <v>4058</v>
      </c>
    </row>
    <row r="96" spans="2:65" s="1" customFormat="1" ht="31.5" customHeight="1">
      <c r="B96" s="39"/>
      <c r="C96" s="191" t="s">
        <v>251</v>
      </c>
      <c r="D96" s="191" t="s">
        <v>165</v>
      </c>
      <c r="E96" s="192" t="s">
        <v>4059</v>
      </c>
      <c r="F96" s="193" t="s">
        <v>4060</v>
      </c>
      <c r="G96" s="194" t="s">
        <v>880</v>
      </c>
      <c r="H96" s="195">
        <v>100</v>
      </c>
      <c r="I96" s="196"/>
      <c r="J96" s="197">
        <f t="shared" si="0"/>
        <v>0</v>
      </c>
      <c r="K96" s="193" t="s">
        <v>951</v>
      </c>
      <c r="L96" s="59"/>
      <c r="M96" s="198" t="s">
        <v>23</v>
      </c>
      <c r="N96" s="199" t="s">
        <v>46</v>
      </c>
      <c r="O96" s="40"/>
      <c r="P96" s="200">
        <f t="shared" si="1"/>
        <v>0</v>
      </c>
      <c r="Q96" s="200">
        <v>0</v>
      </c>
      <c r="R96" s="200">
        <f t="shared" si="2"/>
        <v>0</v>
      </c>
      <c r="S96" s="200">
        <v>0</v>
      </c>
      <c r="T96" s="201">
        <f t="shared" si="3"/>
        <v>0</v>
      </c>
      <c r="AR96" s="22" t="s">
        <v>164</v>
      </c>
      <c r="AT96" s="22" t="s">
        <v>165</v>
      </c>
      <c r="AU96" s="22" t="s">
        <v>84</v>
      </c>
      <c r="AY96" s="22" t="s">
        <v>162</v>
      </c>
      <c r="BE96" s="202">
        <f t="shared" si="4"/>
        <v>0</v>
      </c>
      <c r="BF96" s="202">
        <f t="shared" si="5"/>
        <v>0</v>
      </c>
      <c r="BG96" s="202">
        <f t="shared" si="6"/>
        <v>0</v>
      </c>
      <c r="BH96" s="202">
        <f t="shared" si="7"/>
        <v>0</v>
      </c>
      <c r="BI96" s="202">
        <f t="shared" si="8"/>
        <v>0</v>
      </c>
      <c r="BJ96" s="22" t="s">
        <v>10</v>
      </c>
      <c r="BK96" s="202">
        <f t="shared" si="9"/>
        <v>0</v>
      </c>
      <c r="BL96" s="22" t="s">
        <v>164</v>
      </c>
      <c r="BM96" s="22" t="s">
        <v>4061</v>
      </c>
    </row>
    <row r="97" spans="2:65" s="1" customFormat="1" ht="22.5" customHeight="1">
      <c r="B97" s="39"/>
      <c r="C97" s="191" t="s">
        <v>265</v>
      </c>
      <c r="D97" s="191" t="s">
        <v>165</v>
      </c>
      <c r="E97" s="192" t="s">
        <v>4062</v>
      </c>
      <c r="F97" s="193" t="s">
        <v>4063</v>
      </c>
      <c r="G97" s="194" t="s">
        <v>880</v>
      </c>
      <c r="H97" s="195">
        <v>130</v>
      </c>
      <c r="I97" s="196"/>
      <c r="J97" s="197">
        <f t="shared" si="0"/>
        <v>0</v>
      </c>
      <c r="K97" s="193" t="s">
        <v>951</v>
      </c>
      <c r="L97" s="59"/>
      <c r="M97" s="198" t="s">
        <v>23</v>
      </c>
      <c r="N97" s="199" t="s">
        <v>46</v>
      </c>
      <c r="O97" s="40"/>
      <c r="P97" s="200">
        <f t="shared" si="1"/>
        <v>0</v>
      </c>
      <c r="Q97" s="200">
        <v>0</v>
      </c>
      <c r="R97" s="200">
        <f t="shared" si="2"/>
        <v>0</v>
      </c>
      <c r="S97" s="200">
        <v>0</v>
      </c>
      <c r="T97" s="201">
        <f t="shared" si="3"/>
        <v>0</v>
      </c>
      <c r="AR97" s="22" t="s">
        <v>164</v>
      </c>
      <c r="AT97" s="22" t="s">
        <v>165</v>
      </c>
      <c r="AU97" s="22" t="s">
        <v>84</v>
      </c>
      <c r="AY97" s="22" t="s">
        <v>162</v>
      </c>
      <c r="BE97" s="202">
        <f t="shared" si="4"/>
        <v>0</v>
      </c>
      <c r="BF97" s="202">
        <f t="shared" si="5"/>
        <v>0</v>
      </c>
      <c r="BG97" s="202">
        <f t="shared" si="6"/>
        <v>0</v>
      </c>
      <c r="BH97" s="202">
        <f t="shared" si="7"/>
        <v>0</v>
      </c>
      <c r="BI97" s="202">
        <f t="shared" si="8"/>
        <v>0</v>
      </c>
      <c r="BJ97" s="22" t="s">
        <v>10</v>
      </c>
      <c r="BK97" s="202">
        <f t="shared" si="9"/>
        <v>0</v>
      </c>
      <c r="BL97" s="22" t="s">
        <v>164</v>
      </c>
      <c r="BM97" s="22" t="s">
        <v>4064</v>
      </c>
    </row>
    <row r="98" spans="2:65" s="1" customFormat="1" ht="22.5" customHeight="1">
      <c r="B98" s="39"/>
      <c r="C98" s="191" t="s">
        <v>272</v>
      </c>
      <c r="D98" s="191" t="s">
        <v>165</v>
      </c>
      <c r="E98" s="192" t="s">
        <v>4065</v>
      </c>
      <c r="F98" s="193" t="s">
        <v>4066</v>
      </c>
      <c r="G98" s="194" t="s">
        <v>880</v>
      </c>
      <c r="H98" s="195">
        <v>2</v>
      </c>
      <c r="I98" s="196"/>
      <c r="J98" s="197">
        <f t="shared" si="0"/>
        <v>0</v>
      </c>
      <c r="K98" s="193" t="s">
        <v>951</v>
      </c>
      <c r="L98" s="59"/>
      <c r="M98" s="198" t="s">
        <v>23</v>
      </c>
      <c r="N98" s="199" t="s">
        <v>46</v>
      </c>
      <c r="O98" s="40"/>
      <c r="P98" s="200">
        <f t="shared" si="1"/>
        <v>0</v>
      </c>
      <c r="Q98" s="200">
        <v>0</v>
      </c>
      <c r="R98" s="200">
        <f t="shared" si="2"/>
        <v>0</v>
      </c>
      <c r="S98" s="200">
        <v>0</v>
      </c>
      <c r="T98" s="201">
        <f t="shared" si="3"/>
        <v>0</v>
      </c>
      <c r="AR98" s="22" t="s">
        <v>164</v>
      </c>
      <c r="AT98" s="22" t="s">
        <v>165</v>
      </c>
      <c r="AU98" s="22" t="s">
        <v>84</v>
      </c>
      <c r="AY98" s="22" t="s">
        <v>162</v>
      </c>
      <c r="BE98" s="202">
        <f t="shared" si="4"/>
        <v>0</v>
      </c>
      <c r="BF98" s="202">
        <f t="shared" si="5"/>
        <v>0</v>
      </c>
      <c r="BG98" s="202">
        <f t="shared" si="6"/>
        <v>0</v>
      </c>
      <c r="BH98" s="202">
        <f t="shared" si="7"/>
        <v>0</v>
      </c>
      <c r="BI98" s="202">
        <f t="shared" si="8"/>
        <v>0</v>
      </c>
      <c r="BJ98" s="22" t="s">
        <v>10</v>
      </c>
      <c r="BK98" s="202">
        <f t="shared" si="9"/>
        <v>0</v>
      </c>
      <c r="BL98" s="22" t="s">
        <v>164</v>
      </c>
      <c r="BM98" s="22" t="s">
        <v>4067</v>
      </c>
    </row>
    <row r="99" spans="2:65" s="1" customFormat="1" ht="22.5" customHeight="1">
      <c r="B99" s="39"/>
      <c r="C99" s="191" t="s">
        <v>11</v>
      </c>
      <c r="D99" s="191" t="s">
        <v>165</v>
      </c>
      <c r="E99" s="192" t="s">
        <v>4068</v>
      </c>
      <c r="F99" s="193" t="s">
        <v>4069</v>
      </c>
      <c r="G99" s="194" t="s">
        <v>880</v>
      </c>
      <c r="H99" s="195">
        <v>310</v>
      </c>
      <c r="I99" s="196"/>
      <c r="J99" s="197">
        <f t="shared" si="0"/>
        <v>0</v>
      </c>
      <c r="K99" s="193" t="s">
        <v>23</v>
      </c>
      <c r="L99" s="59"/>
      <c r="M99" s="198" t="s">
        <v>23</v>
      </c>
      <c r="N99" s="199" t="s">
        <v>46</v>
      </c>
      <c r="O99" s="40"/>
      <c r="P99" s="200">
        <f t="shared" si="1"/>
        <v>0</v>
      </c>
      <c r="Q99" s="200">
        <v>0</v>
      </c>
      <c r="R99" s="200">
        <f t="shared" si="2"/>
        <v>0</v>
      </c>
      <c r="S99" s="200">
        <v>0</v>
      </c>
      <c r="T99" s="201">
        <f t="shared" si="3"/>
        <v>0</v>
      </c>
      <c r="AR99" s="22" t="s">
        <v>164</v>
      </c>
      <c r="AT99" s="22" t="s">
        <v>165</v>
      </c>
      <c r="AU99" s="22" t="s">
        <v>84</v>
      </c>
      <c r="AY99" s="22" t="s">
        <v>162</v>
      </c>
      <c r="BE99" s="202">
        <f t="shared" si="4"/>
        <v>0</v>
      </c>
      <c r="BF99" s="202">
        <f t="shared" si="5"/>
        <v>0</v>
      </c>
      <c r="BG99" s="202">
        <f t="shared" si="6"/>
        <v>0</v>
      </c>
      <c r="BH99" s="202">
        <f t="shared" si="7"/>
        <v>0</v>
      </c>
      <c r="BI99" s="202">
        <f t="shared" si="8"/>
        <v>0</v>
      </c>
      <c r="BJ99" s="22" t="s">
        <v>10</v>
      </c>
      <c r="BK99" s="202">
        <f t="shared" si="9"/>
        <v>0</v>
      </c>
      <c r="BL99" s="22" t="s">
        <v>164</v>
      </c>
      <c r="BM99" s="22" t="s">
        <v>4070</v>
      </c>
    </row>
    <row r="100" spans="2:65" s="1" customFormat="1" ht="22.5" customHeight="1">
      <c r="B100" s="39"/>
      <c r="C100" s="191" t="s">
        <v>283</v>
      </c>
      <c r="D100" s="191" t="s">
        <v>165</v>
      </c>
      <c r="E100" s="192" t="s">
        <v>4071</v>
      </c>
      <c r="F100" s="193" t="s">
        <v>4072</v>
      </c>
      <c r="G100" s="194" t="s">
        <v>880</v>
      </c>
      <c r="H100" s="195">
        <v>1</v>
      </c>
      <c r="I100" s="196"/>
      <c r="J100" s="197">
        <f t="shared" si="0"/>
        <v>0</v>
      </c>
      <c r="K100" s="193" t="s">
        <v>951</v>
      </c>
      <c r="L100" s="59"/>
      <c r="M100" s="198" t="s">
        <v>23</v>
      </c>
      <c r="N100" s="199" t="s">
        <v>46</v>
      </c>
      <c r="O100" s="40"/>
      <c r="P100" s="200">
        <f t="shared" si="1"/>
        <v>0</v>
      </c>
      <c r="Q100" s="200">
        <v>0</v>
      </c>
      <c r="R100" s="200">
        <f t="shared" si="2"/>
        <v>0</v>
      </c>
      <c r="S100" s="200">
        <v>0</v>
      </c>
      <c r="T100" s="201">
        <f t="shared" si="3"/>
        <v>0</v>
      </c>
      <c r="AR100" s="22" t="s">
        <v>164</v>
      </c>
      <c r="AT100" s="22" t="s">
        <v>165</v>
      </c>
      <c r="AU100" s="22" t="s">
        <v>84</v>
      </c>
      <c r="AY100" s="22" t="s">
        <v>162</v>
      </c>
      <c r="BE100" s="202">
        <f t="shared" si="4"/>
        <v>0</v>
      </c>
      <c r="BF100" s="202">
        <f t="shared" si="5"/>
        <v>0</v>
      </c>
      <c r="BG100" s="202">
        <f t="shared" si="6"/>
        <v>0</v>
      </c>
      <c r="BH100" s="202">
        <f t="shared" si="7"/>
        <v>0</v>
      </c>
      <c r="BI100" s="202">
        <f t="shared" si="8"/>
        <v>0</v>
      </c>
      <c r="BJ100" s="22" t="s">
        <v>10</v>
      </c>
      <c r="BK100" s="202">
        <f t="shared" si="9"/>
        <v>0</v>
      </c>
      <c r="BL100" s="22" t="s">
        <v>164</v>
      </c>
      <c r="BM100" s="22" t="s">
        <v>4073</v>
      </c>
    </row>
    <row r="101" spans="2:65" s="1" customFormat="1" ht="22.5" customHeight="1">
      <c r="B101" s="39"/>
      <c r="C101" s="191" t="s">
        <v>289</v>
      </c>
      <c r="D101" s="191" t="s">
        <v>165</v>
      </c>
      <c r="E101" s="192" t="s">
        <v>4074</v>
      </c>
      <c r="F101" s="193" t="s">
        <v>4075</v>
      </c>
      <c r="G101" s="194" t="s">
        <v>880</v>
      </c>
      <c r="H101" s="195">
        <v>32</v>
      </c>
      <c r="I101" s="196"/>
      <c r="J101" s="197">
        <f t="shared" si="0"/>
        <v>0</v>
      </c>
      <c r="K101" s="193" t="s">
        <v>951</v>
      </c>
      <c r="L101" s="59"/>
      <c r="M101" s="198" t="s">
        <v>23</v>
      </c>
      <c r="N101" s="199" t="s">
        <v>46</v>
      </c>
      <c r="O101" s="40"/>
      <c r="P101" s="200">
        <f t="shared" si="1"/>
        <v>0</v>
      </c>
      <c r="Q101" s="200">
        <v>0</v>
      </c>
      <c r="R101" s="200">
        <f t="shared" si="2"/>
        <v>0</v>
      </c>
      <c r="S101" s="200">
        <v>0</v>
      </c>
      <c r="T101" s="201">
        <f t="shared" si="3"/>
        <v>0</v>
      </c>
      <c r="AR101" s="22" t="s">
        <v>164</v>
      </c>
      <c r="AT101" s="22" t="s">
        <v>165</v>
      </c>
      <c r="AU101" s="22" t="s">
        <v>84</v>
      </c>
      <c r="AY101" s="22" t="s">
        <v>162</v>
      </c>
      <c r="BE101" s="202">
        <f t="shared" si="4"/>
        <v>0</v>
      </c>
      <c r="BF101" s="202">
        <f t="shared" si="5"/>
        <v>0</v>
      </c>
      <c r="BG101" s="202">
        <f t="shared" si="6"/>
        <v>0</v>
      </c>
      <c r="BH101" s="202">
        <f t="shared" si="7"/>
        <v>0</v>
      </c>
      <c r="BI101" s="202">
        <f t="shared" si="8"/>
        <v>0</v>
      </c>
      <c r="BJ101" s="22" t="s">
        <v>10</v>
      </c>
      <c r="BK101" s="202">
        <f t="shared" si="9"/>
        <v>0</v>
      </c>
      <c r="BL101" s="22" t="s">
        <v>164</v>
      </c>
      <c r="BM101" s="22" t="s">
        <v>4076</v>
      </c>
    </row>
    <row r="102" spans="2:65" s="1" customFormat="1" ht="22.5" customHeight="1">
      <c r="B102" s="39"/>
      <c r="C102" s="191" t="s">
        <v>293</v>
      </c>
      <c r="D102" s="191" t="s">
        <v>165</v>
      </c>
      <c r="E102" s="192" t="s">
        <v>4077</v>
      </c>
      <c r="F102" s="193" t="s">
        <v>4078</v>
      </c>
      <c r="G102" s="194" t="s">
        <v>880</v>
      </c>
      <c r="H102" s="195">
        <v>3</v>
      </c>
      <c r="I102" s="196"/>
      <c r="J102" s="197">
        <f t="shared" si="0"/>
        <v>0</v>
      </c>
      <c r="K102" s="193" t="s">
        <v>951</v>
      </c>
      <c r="L102" s="59"/>
      <c r="M102" s="198" t="s">
        <v>23</v>
      </c>
      <c r="N102" s="199" t="s">
        <v>46</v>
      </c>
      <c r="O102" s="40"/>
      <c r="P102" s="200">
        <f t="shared" si="1"/>
        <v>0</v>
      </c>
      <c r="Q102" s="200">
        <v>0</v>
      </c>
      <c r="R102" s="200">
        <f t="shared" si="2"/>
        <v>0</v>
      </c>
      <c r="S102" s="200">
        <v>0</v>
      </c>
      <c r="T102" s="201">
        <f t="shared" si="3"/>
        <v>0</v>
      </c>
      <c r="AR102" s="22" t="s">
        <v>164</v>
      </c>
      <c r="AT102" s="22" t="s">
        <v>165</v>
      </c>
      <c r="AU102" s="22" t="s">
        <v>84</v>
      </c>
      <c r="AY102" s="22" t="s">
        <v>162</v>
      </c>
      <c r="BE102" s="202">
        <f t="shared" si="4"/>
        <v>0</v>
      </c>
      <c r="BF102" s="202">
        <f t="shared" si="5"/>
        <v>0</v>
      </c>
      <c r="BG102" s="202">
        <f t="shared" si="6"/>
        <v>0</v>
      </c>
      <c r="BH102" s="202">
        <f t="shared" si="7"/>
        <v>0</v>
      </c>
      <c r="BI102" s="202">
        <f t="shared" si="8"/>
        <v>0</v>
      </c>
      <c r="BJ102" s="22" t="s">
        <v>10</v>
      </c>
      <c r="BK102" s="202">
        <f t="shared" si="9"/>
        <v>0</v>
      </c>
      <c r="BL102" s="22" t="s">
        <v>164</v>
      </c>
      <c r="BM102" s="22" t="s">
        <v>4079</v>
      </c>
    </row>
    <row r="103" spans="2:65" s="1" customFormat="1" ht="22.5" customHeight="1">
      <c r="B103" s="39"/>
      <c r="C103" s="191" t="s">
        <v>304</v>
      </c>
      <c r="D103" s="191" t="s">
        <v>165</v>
      </c>
      <c r="E103" s="192" t="s">
        <v>4080</v>
      </c>
      <c r="F103" s="193" t="s">
        <v>4081</v>
      </c>
      <c r="G103" s="194" t="s">
        <v>880</v>
      </c>
      <c r="H103" s="195">
        <v>52</v>
      </c>
      <c r="I103" s="196"/>
      <c r="J103" s="197">
        <f t="shared" si="0"/>
        <v>0</v>
      </c>
      <c r="K103" s="193" t="s">
        <v>951</v>
      </c>
      <c r="L103" s="59"/>
      <c r="M103" s="198" t="s">
        <v>23</v>
      </c>
      <c r="N103" s="199" t="s">
        <v>46</v>
      </c>
      <c r="O103" s="40"/>
      <c r="P103" s="200">
        <f t="shared" si="1"/>
        <v>0</v>
      </c>
      <c r="Q103" s="200">
        <v>0</v>
      </c>
      <c r="R103" s="200">
        <f t="shared" si="2"/>
        <v>0</v>
      </c>
      <c r="S103" s="200">
        <v>0</v>
      </c>
      <c r="T103" s="201">
        <f t="shared" si="3"/>
        <v>0</v>
      </c>
      <c r="AR103" s="22" t="s">
        <v>164</v>
      </c>
      <c r="AT103" s="22" t="s">
        <v>165</v>
      </c>
      <c r="AU103" s="22" t="s">
        <v>84</v>
      </c>
      <c r="AY103" s="22" t="s">
        <v>162</v>
      </c>
      <c r="BE103" s="202">
        <f t="shared" si="4"/>
        <v>0</v>
      </c>
      <c r="BF103" s="202">
        <f t="shared" si="5"/>
        <v>0</v>
      </c>
      <c r="BG103" s="202">
        <f t="shared" si="6"/>
        <v>0</v>
      </c>
      <c r="BH103" s="202">
        <f t="shared" si="7"/>
        <v>0</v>
      </c>
      <c r="BI103" s="202">
        <f t="shared" si="8"/>
        <v>0</v>
      </c>
      <c r="BJ103" s="22" t="s">
        <v>10</v>
      </c>
      <c r="BK103" s="202">
        <f t="shared" si="9"/>
        <v>0</v>
      </c>
      <c r="BL103" s="22" t="s">
        <v>164</v>
      </c>
      <c r="BM103" s="22" t="s">
        <v>4082</v>
      </c>
    </row>
    <row r="104" spans="2:65" s="1" customFormat="1" ht="22.5" customHeight="1">
      <c r="B104" s="39"/>
      <c r="C104" s="191" t="s">
        <v>322</v>
      </c>
      <c r="D104" s="191" t="s">
        <v>165</v>
      </c>
      <c r="E104" s="192" t="s">
        <v>4083</v>
      </c>
      <c r="F104" s="193" t="s">
        <v>4084</v>
      </c>
      <c r="G104" s="194" t="s">
        <v>880</v>
      </c>
      <c r="H104" s="195">
        <v>23</v>
      </c>
      <c r="I104" s="196"/>
      <c r="J104" s="197">
        <f t="shared" si="0"/>
        <v>0</v>
      </c>
      <c r="K104" s="193" t="s">
        <v>951</v>
      </c>
      <c r="L104" s="59"/>
      <c r="M104" s="198" t="s">
        <v>23</v>
      </c>
      <c r="N104" s="199" t="s">
        <v>46</v>
      </c>
      <c r="O104" s="40"/>
      <c r="P104" s="200">
        <f t="shared" si="1"/>
        <v>0</v>
      </c>
      <c r="Q104" s="200">
        <v>0</v>
      </c>
      <c r="R104" s="200">
        <f t="shared" si="2"/>
        <v>0</v>
      </c>
      <c r="S104" s="200">
        <v>0</v>
      </c>
      <c r="T104" s="201">
        <f t="shared" si="3"/>
        <v>0</v>
      </c>
      <c r="AR104" s="22" t="s">
        <v>164</v>
      </c>
      <c r="AT104" s="22" t="s">
        <v>165</v>
      </c>
      <c r="AU104" s="22" t="s">
        <v>84</v>
      </c>
      <c r="AY104" s="22" t="s">
        <v>162</v>
      </c>
      <c r="BE104" s="202">
        <f t="shared" si="4"/>
        <v>0</v>
      </c>
      <c r="BF104" s="202">
        <f t="shared" si="5"/>
        <v>0</v>
      </c>
      <c r="BG104" s="202">
        <f t="shared" si="6"/>
        <v>0</v>
      </c>
      <c r="BH104" s="202">
        <f t="shared" si="7"/>
        <v>0</v>
      </c>
      <c r="BI104" s="202">
        <f t="shared" si="8"/>
        <v>0</v>
      </c>
      <c r="BJ104" s="22" t="s">
        <v>10</v>
      </c>
      <c r="BK104" s="202">
        <f t="shared" si="9"/>
        <v>0</v>
      </c>
      <c r="BL104" s="22" t="s">
        <v>164</v>
      </c>
      <c r="BM104" s="22" t="s">
        <v>4085</v>
      </c>
    </row>
    <row r="105" spans="2:65" s="1" customFormat="1" ht="22.5" customHeight="1">
      <c r="B105" s="39"/>
      <c r="C105" s="191" t="s">
        <v>9</v>
      </c>
      <c r="D105" s="191" t="s">
        <v>165</v>
      </c>
      <c r="E105" s="192" t="s">
        <v>4086</v>
      </c>
      <c r="F105" s="193" t="s">
        <v>4087</v>
      </c>
      <c r="G105" s="194" t="s">
        <v>880</v>
      </c>
      <c r="H105" s="195">
        <v>5</v>
      </c>
      <c r="I105" s="196"/>
      <c r="J105" s="197">
        <f t="shared" si="0"/>
        <v>0</v>
      </c>
      <c r="K105" s="193" t="s">
        <v>951</v>
      </c>
      <c r="L105" s="59"/>
      <c r="M105" s="198" t="s">
        <v>23</v>
      </c>
      <c r="N105" s="199" t="s">
        <v>46</v>
      </c>
      <c r="O105" s="40"/>
      <c r="P105" s="200">
        <f t="shared" si="1"/>
        <v>0</v>
      </c>
      <c r="Q105" s="200">
        <v>0</v>
      </c>
      <c r="R105" s="200">
        <f t="shared" si="2"/>
        <v>0</v>
      </c>
      <c r="S105" s="200">
        <v>0</v>
      </c>
      <c r="T105" s="201">
        <f t="shared" si="3"/>
        <v>0</v>
      </c>
      <c r="AR105" s="22" t="s">
        <v>164</v>
      </c>
      <c r="AT105" s="22" t="s">
        <v>165</v>
      </c>
      <c r="AU105" s="22" t="s">
        <v>84</v>
      </c>
      <c r="AY105" s="22" t="s">
        <v>162</v>
      </c>
      <c r="BE105" s="202">
        <f t="shared" si="4"/>
        <v>0</v>
      </c>
      <c r="BF105" s="202">
        <f t="shared" si="5"/>
        <v>0</v>
      </c>
      <c r="BG105" s="202">
        <f t="shared" si="6"/>
        <v>0</v>
      </c>
      <c r="BH105" s="202">
        <f t="shared" si="7"/>
        <v>0</v>
      </c>
      <c r="BI105" s="202">
        <f t="shared" si="8"/>
        <v>0</v>
      </c>
      <c r="BJ105" s="22" t="s">
        <v>10</v>
      </c>
      <c r="BK105" s="202">
        <f t="shared" si="9"/>
        <v>0</v>
      </c>
      <c r="BL105" s="22" t="s">
        <v>164</v>
      </c>
      <c r="BM105" s="22" t="s">
        <v>4088</v>
      </c>
    </row>
    <row r="106" spans="2:65" s="1" customFormat="1" ht="22.5" customHeight="1">
      <c r="B106" s="39"/>
      <c r="C106" s="191" t="s">
        <v>333</v>
      </c>
      <c r="D106" s="191" t="s">
        <v>165</v>
      </c>
      <c r="E106" s="192" t="s">
        <v>4089</v>
      </c>
      <c r="F106" s="193" t="s">
        <v>4090</v>
      </c>
      <c r="G106" s="194" t="s">
        <v>880</v>
      </c>
      <c r="H106" s="195">
        <v>55</v>
      </c>
      <c r="I106" s="196"/>
      <c r="J106" s="197">
        <f t="shared" si="0"/>
        <v>0</v>
      </c>
      <c r="K106" s="193" t="s">
        <v>951</v>
      </c>
      <c r="L106" s="59"/>
      <c r="M106" s="198" t="s">
        <v>23</v>
      </c>
      <c r="N106" s="199" t="s">
        <v>46</v>
      </c>
      <c r="O106" s="40"/>
      <c r="P106" s="200">
        <f t="shared" si="1"/>
        <v>0</v>
      </c>
      <c r="Q106" s="200">
        <v>0</v>
      </c>
      <c r="R106" s="200">
        <f t="shared" si="2"/>
        <v>0</v>
      </c>
      <c r="S106" s="200">
        <v>0</v>
      </c>
      <c r="T106" s="201">
        <f t="shared" si="3"/>
        <v>0</v>
      </c>
      <c r="AR106" s="22" t="s">
        <v>164</v>
      </c>
      <c r="AT106" s="22" t="s">
        <v>165</v>
      </c>
      <c r="AU106" s="22" t="s">
        <v>84</v>
      </c>
      <c r="AY106" s="22" t="s">
        <v>162</v>
      </c>
      <c r="BE106" s="202">
        <f t="shared" si="4"/>
        <v>0</v>
      </c>
      <c r="BF106" s="202">
        <f t="shared" si="5"/>
        <v>0</v>
      </c>
      <c r="BG106" s="202">
        <f t="shared" si="6"/>
        <v>0</v>
      </c>
      <c r="BH106" s="202">
        <f t="shared" si="7"/>
        <v>0</v>
      </c>
      <c r="BI106" s="202">
        <f t="shared" si="8"/>
        <v>0</v>
      </c>
      <c r="BJ106" s="22" t="s">
        <v>10</v>
      </c>
      <c r="BK106" s="202">
        <f t="shared" si="9"/>
        <v>0</v>
      </c>
      <c r="BL106" s="22" t="s">
        <v>164</v>
      </c>
      <c r="BM106" s="22" t="s">
        <v>4091</v>
      </c>
    </row>
    <row r="107" spans="2:65" s="1" customFormat="1" ht="22.5" customHeight="1">
      <c r="B107" s="39"/>
      <c r="C107" s="191" t="s">
        <v>339</v>
      </c>
      <c r="D107" s="191" t="s">
        <v>165</v>
      </c>
      <c r="E107" s="192" t="s">
        <v>4092</v>
      </c>
      <c r="F107" s="193" t="s">
        <v>4093</v>
      </c>
      <c r="G107" s="194" t="s">
        <v>880</v>
      </c>
      <c r="H107" s="195">
        <v>74</v>
      </c>
      <c r="I107" s="196"/>
      <c r="J107" s="197">
        <f t="shared" si="0"/>
        <v>0</v>
      </c>
      <c r="K107" s="193" t="s">
        <v>951</v>
      </c>
      <c r="L107" s="59"/>
      <c r="M107" s="198" t="s">
        <v>23</v>
      </c>
      <c r="N107" s="199" t="s">
        <v>46</v>
      </c>
      <c r="O107" s="40"/>
      <c r="P107" s="200">
        <f t="shared" si="1"/>
        <v>0</v>
      </c>
      <c r="Q107" s="200">
        <v>0</v>
      </c>
      <c r="R107" s="200">
        <f t="shared" si="2"/>
        <v>0</v>
      </c>
      <c r="S107" s="200">
        <v>0</v>
      </c>
      <c r="T107" s="201">
        <f t="shared" si="3"/>
        <v>0</v>
      </c>
      <c r="AR107" s="22" t="s">
        <v>164</v>
      </c>
      <c r="AT107" s="22" t="s">
        <v>165</v>
      </c>
      <c r="AU107" s="22" t="s">
        <v>84</v>
      </c>
      <c r="AY107" s="22" t="s">
        <v>162</v>
      </c>
      <c r="BE107" s="202">
        <f t="shared" si="4"/>
        <v>0</v>
      </c>
      <c r="BF107" s="202">
        <f t="shared" si="5"/>
        <v>0</v>
      </c>
      <c r="BG107" s="202">
        <f t="shared" si="6"/>
        <v>0</v>
      </c>
      <c r="BH107" s="202">
        <f t="shared" si="7"/>
        <v>0</v>
      </c>
      <c r="BI107" s="202">
        <f t="shared" si="8"/>
        <v>0</v>
      </c>
      <c r="BJ107" s="22" t="s">
        <v>10</v>
      </c>
      <c r="BK107" s="202">
        <f t="shared" si="9"/>
        <v>0</v>
      </c>
      <c r="BL107" s="22" t="s">
        <v>164</v>
      </c>
      <c r="BM107" s="22" t="s">
        <v>4094</v>
      </c>
    </row>
    <row r="108" spans="2:65" s="1" customFormat="1" ht="31.5" customHeight="1">
      <c r="B108" s="39"/>
      <c r="C108" s="191" t="s">
        <v>343</v>
      </c>
      <c r="D108" s="191" t="s">
        <v>165</v>
      </c>
      <c r="E108" s="192" t="s">
        <v>4095</v>
      </c>
      <c r="F108" s="193" t="s">
        <v>4096</v>
      </c>
      <c r="G108" s="194" t="s">
        <v>880</v>
      </c>
      <c r="H108" s="195">
        <v>1</v>
      </c>
      <c r="I108" s="196"/>
      <c r="J108" s="197">
        <f t="shared" si="0"/>
        <v>0</v>
      </c>
      <c r="K108" s="193" t="s">
        <v>951</v>
      </c>
      <c r="L108" s="59"/>
      <c r="M108" s="198" t="s">
        <v>23</v>
      </c>
      <c r="N108" s="199" t="s">
        <v>46</v>
      </c>
      <c r="O108" s="40"/>
      <c r="P108" s="200">
        <f t="shared" si="1"/>
        <v>0</v>
      </c>
      <c r="Q108" s="200">
        <v>0</v>
      </c>
      <c r="R108" s="200">
        <f t="shared" si="2"/>
        <v>0</v>
      </c>
      <c r="S108" s="200">
        <v>0</v>
      </c>
      <c r="T108" s="201">
        <f t="shared" si="3"/>
        <v>0</v>
      </c>
      <c r="AR108" s="22" t="s">
        <v>164</v>
      </c>
      <c r="AT108" s="22" t="s">
        <v>165</v>
      </c>
      <c r="AU108" s="22" t="s">
        <v>84</v>
      </c>
      <c r="AY108" s="22" t="s">
        <v>162</v>
      </c>
      <c r="BE108" s="202">
        <f t="shared" si="4"/>
        <v>0</v>
      </c>
      <c r="BF108" s="202">
        <f t="shared" si="5"/>
        <v>0</v>
      </c>
      <c r="BG108" s="202">
        <f t="shared" si="6"/>
        <v>0</v>
      </c>
      <c r="BH108" s="202">
        <f t="shared" si="7"/>
        <v>0</v>
      </c>
      <c r="BI108" s="202">
        <f t="shared" si="8"/>
        <v>0</v>
      </c>
      <c r="BJ108" s="22" t="s">
        <v>10</v>
      </c>
      <c r="BK108" s="202">
        <f t="shared" si="9"/>
        <v>0</v>
      </c>
      <c r="BL108" s="22" t="s">
        <v>164</v>
      </c>
      <c r="BM108" s="22" t="s">
        <v>4097</v>
      </c>
    </row>
    <row r="109" spans="2:65" s="1" customFormat="1" ht="22.5" customHeight="1">
      <c r="B109" s="39"/>
      <c r="C109" s="191" t="s">
        <v>351</v>
      </c>
      <c r="D109" s="191" t="s">
        <v>165</v>
      </c>
      <c r="E109" s="192" t="s">
        <v>4098</v>
      </c>
      <c r="F109" s="193" t="s">
        <v>4099</v>
      </c>
      <c r="G109" s="194" t="s">
        <v>880</v>
      </c>
      <c r="H109" s="195">
        <v>1</v>
      </c>
      <c r="I109" s="196"/>
      <c r="J109" s="197">
        <f t="shared" si="0"/>
        <v>0</v>
      </c>
      <c r="K109" s="193" t="s">
        <v>951</v>
      </c>
      <c r="L109" s="59"/>
      <c r="M109" s="198" t="s">
        <v>23</v>
      </c>
      <c r="N109" s="199" t="s">
        <v>46</v>
      </c>
      <c r="O109" s="40"/>
      <c r="P109" s="200">
        <f t="shared" si="1"/>
        <v>0</v>
      </c>
      <c r="Q109" s="200">
        <v>0</v>
      </c>
      <c r="R109" s="200">
        <f t="shared" si="2"/>
        <v>0</v>
      </c>
      <c r="S109" s="200">
        <v>0</v>
      </c>
      <c r="T109" s="201">
        <f t="shared" si="3"/>
        <v>0</v>
      </c>
      <c r="AR109" s="22" t="s">
        <v>164</v>
      </c>
      <c r="AT109" s="22" t="s">
        <v>165</v>
      </c>
      <c r="AU109" s="22" t="s">
        <v>84</v>
      </c>
      <c r="AY109" s="22" t="s">
        <v>162</v>
      </c>
      <c r="BE109" s="202">
        <f t="shared" si="4"/>
        <v>0</v>
      </c>
      <c r="BF109" s="202">
        <f t="shared" si="5"/>
        <v>0</v>
      </c>
      <c r="BG109" s="202">
        <f t="shared" si="6"/>
        <v>0</v>
      </c>
      <c r="BH109" s="202">
        <f t="shared" si="7"/>
        <v>0</v>
      </c>
      <c r="BI109" s="202">
        <f t="shared" si="8"/>
        <v>0</v>
      </c>
      <c r="BJ109" s="22" t="s">
        <v>10</v>
      </c>
      <c r="BK109" s="202">
        <f t="shared" si="9"/>
        <v>0</v>
      </c>
      <c r="BL109" s="22" t="s">
        <v>164</v>
      </c>
      <c r="BM109" s="22" t="s">
        <v>4100</v>
      </c>
    </row>
    <row r="110" spans="2:65" s="1" customFormat="1" ht="22.5" customHeight="1">
      <c r="B110" s="39"/>
      <c r="C110" s="191" t="s">
        <v>359</v>
      </c>
      <c r="D110" s="191" t="s">
        <v>165</v>
      </c>
      <c r="E110" s="192" t="s">
        <v>4101</v>
      </c>
      <c r="F110" s="193" t="s">
        <v>4099</v>
      </c>
      <c r="G110" s="194" t="s">
        <v>880</v>
      </c>
      <c r="H110" s="195">
        <v>1</v>
      </c>
      <c r="I110" s="196"/>
      <c r="J110" s="197">
        <f t="shared" si="0"/>
        <v>0</v>
      </c>
      <c r="K110" s="193" t="s">
        <v>951</v>
      </c>
      <c r="L110" s="59"/>
      <c r="M110" s="198" t="s">
        <v>23</v>
      </c>
      <c r="N110" s="199" t="s">
        <v>46</v>
      </c>
      <c r="O110" s="40"/>
      <c r="P110" s="200">
        <f t="shared" si="1"/>
        <v>0</v>
      </c>
      <c r="Q110" s="200">
        <v>0</v>
      </c>
      <c r="R110" s="200">
        <f t="shared" si="2"/>
        <v>0</v>
      </c>
      <c r="S110" s="200">
        <v>0</v>
      </c>
      <c r="T110" s="201">
        <f t="shared" si="3"/>
        <v>0</v>
      </c>
      <c r="AR110" s="22" t="s">
        <v>164</v>
      </c>
      <c r="AT110" s="22" t="s">
        <v>165</v>
      </c>
      <c r="AU110" s="22" t="s">
        <v>84</v>
      </c>
      <c r="AY110" s="22" t="s">
        <v>162</v>
      </c>
      <c r="BE110" s="202">
        <f t="shared" si="4"/>
        <v>0</v>
      </c>
      <c r="BF110" s="202">
        <f t="shared" si="5"/>
        <v>0</v>
      </c>
      <c r="BG110" s="202">
        <f t="shared" si="6"/>
        <v>0</v>
      </c>
      <c r="BH110" s="202">
        <f t="shared" si="7"/>
        <v>0</v>
      </c>
      <c r="BI110" s="202">
        <f t="shared" si="8"/>
        <v>0</v>
      </c>
      <c r="BJ110" s="22" t="s">
        <v>10</v>
      </c>
      <c r="BK110" s="202">
        <f t="shared" si="9"/>
        <v>0</v>
      </c>
      <c r="BL110" s="22" t="s">
        <v>164</v>
      </c>
      <c r="BM110" s="22" t="s">
        <v>4102</v>
      </c>
    </row>
    <row r="111" spans="2:65" s="1" customFormat="1" ht="22.5" customHeight="1">
      <c r="B111" s="39"/>
      <c r="C111" s="191" t="s">
        <v>373</v>
      </c>
      <c r="D111" s="191" t="s">
        <v>165</v>
      </c>
      <c r="E111" s="192" t="s">
        <v>4103</v>
      </c>
      <c r="F111" s="193" t="s">
        <v>4099</v>
      </c>
      <c r="G111" s="194" t="s">
        <v>880</v>
      </c>
      <c r="H111" s="195">
        <v>1</v>
      </c>
      <c r="I111" s="196"/>
      <c r="J111" s="197">
        <f t="shared" si="0"/>
        <v>0</v>
      </c>
      <c r="K111" s="193" t="s">
        <v>951</v>
      </c>
      <c r="L111" s="59"/>
      <c r="M111" s="198" t="s">
        <v>23</v>
      </c>
      <c r="N111" s="199" t="s">
        <v>46</v>
      </c>
      <c r="O111" s="40"/>
      <c r="P111" s="200">
        <f t="shared" si="1"/>
        <v>0</v>
      </c>
      <c r="Q111" s="200">
        <v>0</v>
      </c>
      <c r="R111" s="200">
        <f t="shared" si="2"/>
        <v>0</v>
      </c>
      <c r="S111" s="200">
        <v>0</v>
      </c>
      <c r="T111" s="201">
        <f t="shared" si="3"/>
        <v>0</v>
      </c>
      <c r="AR111" s="22" t="s">
        <v>164</v>
      </c>
      <c r="AT111" s="22" t="s">
        <v>165</v>
      </c>
      <c r="AU111" s="22" t="s">
        <v>84</v>
      </c>
      <c r="AY111" s="22" t="s">
        <v>162</v>
      </c>
      <c r="BE111" s="202">
        <f t="shared" si="4"/>
        <v>0</v>
      </c>
      <c r="BF111" s="202">
        <f t="shared" si="5"/>
        <v>0</v>
      </c>
      <c r="BG111" s="202">
        <f t="shared" si="6"/>
        <v>0</v>
      </c>
      <c r="BH111" s="202">
        <f t="shared" si="7"/>
        <v>0</v>
      </c>
      <c r="BI111" s="202">
        <f t="shared" si="8"/>
        <v>0</v>
      </c>
      <c r="BJ111" s="22" t="s">
        <v>10</v>
      </c>
      <c r="BK111" s="202">
        <f t="shared" si="9"/>
        <v>0</v>
      </c>
      <c r="BL111" s="22" t="s">
        <v>164</v>
      </c>
      <c r="BM111" s="22" t="s">
        <v>4104</v>
      </c>
    </row>
    <row r="112" spans="2:65" s="1" customFormat="1" ht="22.5" customHeight="1">
      <c r="B112" s="39"/>
      <c r="C112" s="191" t="s">
        <v>378</v>
      </c>
      <c r="D112" s="191" t="s">
        <v>165</v>
      </c>
      <c r="E112" s="192" t="s">
        <v>4105</v>
      </c>
      <c r="F112" s="193" t="s">
        <v>4106</v>
      </c>
      <c r="G112" s="194" t="s">
        <v>880</v>
      </c>
      <c r="H112" s="195">
        <v>6</v>
      </c>
      <c r="I112" s="196"/>
      <c r="J112" s="197">
        <f t="shared" si="0"/>
        <v>0</v>
      </c>
      <c r="K112" s="193" t="s">
        <v>951</v>
      </c>
      <c r="L112" s="59"/>
      <c r="M112" s="198" t="s">
        <v>23</v>
      </c>
      <c r="N112" s="199" t="s">
        <v>46</v>
      </c>
      <c r="O112" s="40"/>
      <c r="P112" s="200">
        <f t="shared" si="1"/>
        <v>0</v>
      </c>
      <c r="Q112" s="200">
        <v>0</v>
      </c>
      <c r="R112" s="200">
        <f t="shared" si="2"/>
        <v>0</v>
      </c>
      <c r="S112" s="200">
        <v>0</v>
      </c>
      <c r="T112" s="201">
        <f t="shared" si="3"/>
        <v>0</v>
      </c>
      <c r="AR112" s="22" t="s">
        <v>164</v>
      </c>
      <c r="AT112" s="22" t="s">
        <v>165</v>
      </c>
      <c r="AU112" s="22" t="s">
        <v>84</v>
      </c>
      <c r="AY112" s="22" t="s">
        <v>162</v>
      </c>
      <c r="BE112" s="202">
        <f t="shared" si="4"/>
        <v>0</v>
      </c>
      <c r="BF112" s="202">
        <f t="shared" si="5"/>
        <v>0</v>
      </c>
      <c r="BG112" s="202">
        <f t="shared" si="6"/>
        <v>0</v>
      </c>
      <c r="BH112" s="202">
        <f t="shared" si="7"/>
        <v>0</v>
      </c>
      <c r="BI112" s="202">
        <f t="shared" si="8"/>
        <v>0</v>
      </c>
      <c r="BJ112" s="22" t="s">
        <v>10</v>
      </c>
      <c r="BK112" s="202">
        <f t="shared" si="9"/>
        <v>0</v>
      </c>
      <c r="BL112" s="22" t="s">
        <v>164</v>
      </c>
      <c r="BM112" s="22" t="s">
        <v>4107</v>
      </c>
    </row>
    <row r="113" spans="2:65" s="1" customFormat="1" ht="22.5" customHeight="1">
      <c r="B113" s="39"/>
      <c r="C113" s="191" t="s">
        <v>384</v>
      </c>
      <c r="D113" s="191" t="s">
        <v>165</v>
      </c>
      <c r="E113" s="192" t="s">
        <v>4108</v>
      </c>
      <c r="F113" s="193" t="s">
        <v>4109</v>
      </c>
      <c r="G113" s="194" t="s">
        <v>880</v>
      </c>
      <c r="H113" s="195">
        <v>12</v>
      </c>
      <c r="I113" s="196"/>
      <c r="J113" s="197">
        <f t="shared" si="0"/>
        <v>0</v>
      </c>
      <c r="K113" s="193" t="s">
        <v>951</v>
      </c>
      <c r="L113" s="59"/>
      <c r="M113" s="198" t="s">
        <v>23</v>
      </c>
      <c r="N113" s="199" t="s">
        <v>46</v>
      </c>
      <c r="O113" s="40"/>
      <c r="P113" s="200">
        <f t="shared" si="1"/>
        <v>0</v>
      </c>
      <c r="Q113" s="200">
        <v>0</v>
      </c>
      <c r="R113" s="200">
        <f t="shared" si="2"/>
        <v>0</v>
      </c>
      <c r="S113" s="200">
        <v>0</v>
      </c>
      <c r="T113" s="201">
        <f t="shared" si="3"/>
        <v>0</v>
      </c>
      <c r="AR113" s="22" t="s">
        <v>164</v>
      </c>
      <c r="AT113" s="22" t="s">
        <v>165</v>
      </c>
      <c r="AU113" s="22" t="s">
        <v>84</v>
      </c>
      <c r="AY113" s="22" t="s">
        <v>162</v>
      </c>
      <c r="BE113" s="202">
        <f t="shared" si="4"/>
        <v>0</v>
      </c>
      <c r="BF113" s="202">
        <f t="shared" si="5"/>
        <v>0</v>
      </c>
      <c r="BG113" s="202">
        <f t="shared" si="6"/>
        <v>0</v>
      </c>
      <c r="BH113" s="202">
        <f t="shared" si="7"/>
        <v>0</v>
      </c>
      <c r="BI113" s="202">
        <f t="shared" si="8"/>
        <v>0</v>
      </c>
      <c r="BJ113" s="22" t="s">
        <v>10</v>
      </c>
      <c r="BK113" s="202">
        <f t="shared" si="9"/>
        <v>0</v>
      </c>
      <c r="BL113" s="22" t="s">
        <v>164</v>
      </c>
      <c r="BM113" s="22" t="s">
        <v>4110</v>
      </c>
    </row>
    <row r="114" spans="2:65" s="1" customFormat="1" ht="22.5" customHeight="1">
      <c r="B114" s="39"/>
      <c r="C114" s="191" t="s">
        <v>398</v>
      </c>
      <c r="D114" s="191" t="s">
        <v>165</v>
      </c>
      <c r="E114" s="192" t="s">
        <v>4111</v>
      </c>
      <c r="F114" s="193" t="s">
        <v>4112</v>
      </c>
      <c r="G114" s="194" t="s">
        <v>880</v>
      </c>
      <c r="H114" s="195">
        <v>107</v>
      </c>
      <c r="I114" s="196"/>
      <c r="J114" s="197">
        <f t="shared" si="0"/>
        <v>0</v>
      </c>
      <c r="K114" s="193" t="s">
        <v>951</v>
      </c>
      <c r="L114" s="59"/>
      <c r="M114" s="198" t="s">
        <v>23</v>
      </c>
      <c r="N114" s="199" t="s">
        <v>46</v>
      </c>
      <c r="O114" s="40"/>
      <c r="P114" s="200">
        <f t="shared" si="1"/>
        <v>0</v>
      </c>
      <c r="Q114" s="200">
        <v>0</v>
      </c>
      <c r="R114" s="200">
        <f t="shared" si="2"/>
        <v>0</v>
      </c>
      <c r="S114" s="200">
        <v>0</v>
      </c>
      <c r="T114" s="201">
        <f t="shared" si="3"/>
        <v>0</v>
      </c>
      <c r="AR114" s="22" t="s">
        <v>164</v>
      </c>
      <c r="AT114" s="22" t="s">
        <v>165</v>
      </c>
      <c r="AU114" s="22" t="s">
        <v>84</v>
      </c>
      <c r="AY114" s="22" t="s">
        <v>162</v>
      </c>
      <c r="BE114" s="202">
        <f t="shared" si="4"/>
        <v>0</v>
      </c>
      <c r="BF114" s="202">
        <f t="shared" si="5"/>
        <v>0</v>
      </c>
      <c r="BG114" s="202">
        <f t="shared" si="6"/>
        <v>0</v>
      </c>
      <c r="BH114" s="202">
        <f t="shared" si="7"/>
        <v>0</v>
      </c>
      <c r="BI114" s="202">
        <f t="shared" si="8"/>
        <v>0</v>
      </c>
      <c r="BJ114" s="22" t="s">
        <v>10</v>
      </c>
      <c r="BK114" s="202">
        <f t="shared" si="9"/>
        <v>0</v>
      </c>
      <c r="BL114" s="22" t="s">
        <v>164</v>
      </c>
      <c r="BM114" s="22" t="s">
        <v>4113</v>
      </c>
    </row>
    <row r="115" spans="2:65" s="1" customFormat="1" ht="22.5" customHeight="1">
      <c r="B115" s="39"/>
      <c r="C115" s="191" t="s">
        <v>403</v>
      </c>
      <c r="D115" s="191" t="s">
        <v>165</v>
      </c>
      <c r="E115" s="192" t="s">
        <v>4114</v>
      </c>
      <c r="F115" s="193" t="s">
        <v>4112</v>
      </c>
      <c r="G115" s="194" t="s">
        <v>880</v>
      </c>
      <c r="H115" s="195">
        <v>6</v>
      </c>
      <c r="I115" s="196"/>
      <c r="J115" s="197">
        <f t="shared" si="0"/>
        <v>0</v>
      </c>
      <c r="K115" s="193" t="s">
        <v>951</v>
      </c>
      <c r="L115" s="59"/>
      <c r="M115" s="198" t="s">
        <v>23</v>
      </c>
      <c r="N115" s="199" t="s">
        <v>46</v>
      </c>
      <c r="O115" s="40"/>
      <c r="P115" s="200">
        <f t="shared" si="1"/>
        <v>0</v>
      </c>
      <c r="Q115" s="200">
        <v>0</v>
      </c>
      <c r="R115" s="200">
        <f t="shared" si="2"/>
        <v>0</v>
      </c>
      <c r="S115" s="200">
        <v>0</v>
      </c>
      <c r="T115" s="201">
        <f t="shared" si="3"/>
        <v>0</v>
      </c>
      <c r="AR115" s="22" t="s">
        <v>164</v>
      </c>
      <c r="AT115" s="22" t="s">
        <v>165</v>
      </c>
      <c r="AU115" s="22" t="s">
        <v>84</v>
      </c>
      <c r="AY115" s="22" t="s">
        <v>162</v>
      </c>
      <c r="BE115" s="202">
        <f t="shared" si="4"/>
        <v>0</v>
      </c>
      <c r="BF115" s="202">
        <f t="shared" si="5"/>
        <v>0</v>
      </c>
      <c r="BG115" s="202">
        <f t="shared" si="6"/>
        <v>0</v>
      </c>
      <c r="BH115" s="202">
        <f t="shared" si="7"/>
        <v>0</v>
      </c>
      <c r="BI115" s="202">
        <f t="shared" si="8"/>
        <v>0</v>
      </c>
      <c r="BJ115" s="22" t="s">
        <v>10</v>
      </c>
      <c r="BK115" s="202">
        <f t="shared" si="9"/>
        <v>0</v>
      </c>
      <c r="BL115" s="22" t="s">
        <v>164</v>
      </c>
      <c r="BM115" s="22" t="s">
        <v>4115</v>
      </c>
    </row>
    <row r="116" spans="2:65" s="1" customFormat="1" ht="22.5" customHeight="1">
      <c r="B116" s="39"/>
      <c r="C116" s="191" t="s">
        <v>409</v>
      </c>
      <c r="D116" s="191" t="s">
        <v>165</v>
      </c>
      <c r="E116" s="192" t="s">
        <v>4116</v>
      </c>
      <c r="F116" s="193" t="s">
        <v>4117</v>
      </c>
      <c r="G116" s="194" t="s">
        <v>880</v>
      </c>
      <c r="H116" s="195">
        <v>10</v>
      </c>
      <c r="I116" s="196"/>
      <c r="J116" s="197">
        <f t="shared" si="0"/>
        <v>0</v>
      </c>
      <c r="K116" s="193" t="s">
        <v>951</v>
      </c>
      <c r="L116" s="59"/>
      <c r="M116" s="198" t="s">
        <v>23</v>
      </c>
      <c r="N116" s="199" t="s">
        <v>46</v>
      </c>
      <c r="O116" s="40"/>
      <c r="P116" s="200">
        <f t="shared" si="1"/>
        <v>0</v>
      </c>
      <c r="Q116" s="200">
        <v>0</v>
      </c>
      <c r="R116" s="200">
        <f t="shared" si="2"/>
        <v>0</v>
      </c>
      <c r="S116" s="200">
        <v>0</v>
      </c>
      <c r="T116" s="201">
        <f t="shared" si="3"/>
        <v>0</v>
      </c>
      <c r="AR116" s="22" t="s">
        <v>164</v>
      </c>
      <c r="AT116" s="22" t="s">
        <v>165</v>
      </c>
      <c r="AU116" s="22" t="s">
        <v>84</v>
      </c>
      <c r="AY116" s="22" t="s">
        <v>162</v>
      </c>
      <c r="BE116" s="202">
        <f t="shared" si="4"/>
        <v>0</v>
      </c>
      <c r="BF116" s="202">
        <f t="shared" si="5"/>
        <v>0</v>
      </c>
      <c r="BG116" s="202">
        <f t="shared" si="6"/>
        <v>0</v>
      </c>
      <c r="BH116" s="202">
        <f t="shared" si="7"/>
        <v>0</v>
      </c>
      <c r="BI116" s="202">
        <f t="shared" si="8"/>
        <v>0</v>
      </c>
      <c r="BJ116" s="22" t="s">
        <v>10</v>
      </c>
      <c r="BK116" s="202">
        <f t="shared" si="9"/>
        <v>0</v>
      </c>
      <c r="BL116" s="22" t="s">
        <v>164</v>
      </c>
      <c r="BM116" s="22" t="s">
        <v>4118</v>
      </c>
    </row>
    <row r="117" spans="2:65" s="1" customFormat="1" ht="22.5" customHeight="1">
      <c r="B117" s="39"/>
      <c r="C117" s="191" t="s">
        <v>418</v>
      </c>
      <c r="D117" s="191" t="s">
        <v>165</v>
      </c>
      <c r="E117" s="192" t="s">
        <v>4119</v>
      </c>
      <c r="F117" s="193" t="s">
        <v>4120</v>
      </c>
      <c r="G117" s="194" t="s">
        <v>880</v>
      </c>
      <c r="H117" s="195">
        <v>11</v>
      </c>
      <c r="I117" s="196"/>
      <c r="J117" s="197">
        <f t="shared" ref="J117:J148" si="10">ROUND(I117*H117,0)</f>
        <v>0</v>
      </c>
      <c r="K117" s="193" t="s">
        <v>951</v>
      </c>
      <c r="L117" s="59"/>
      <c r="M117" s="198" t="s">
        <v>23</v>
      </c>
      <c r="N117" s="199" t="s">
        <v>46</v>
      </c>
      <c r="O117" s="40"/>
      <c r="P117" s="200">
        <f t="shared" ref="P117:P148" si="11">O117*H117</f>
        <v>0</v>
      </c>
      <c r="Q117" s="200">
        <v>0</v>
      </c>
      <c r="R117" s="200">
        <f t="shared" ref="R117:R148" si="12">Q117*H117</f>
        <v>0</v>
      </c>
      <c r="S117" s="200">
        <v>0</v>
      </c>
      <c r="T117" s="201">
        <f t="shared" ref="T117:T148" si="13">S117*H117</f>
        <v>0</v>
      </c>
      <c r="AR117" s="22" t="s">
        <v>164</v>
      </c>
      <c r="AT117" s="22" t="s">
        <v>165</v>
      </c>
      <c r="AU117" s="22" t="s">
        <v>84</v>
      </c>
      <c r="AY117" s="22" t="s">
        <v>162</v>
      </c>
      <c r="BE117" s="202">
        <f t="shared" ref="BE117:BE134" si="14">IF(N117="základní",J117,0)</f>
        <v>0</v>
      </c>
      <c r="BF117" s="202">
        <f t="shared" ref="BF117:BF134" si="15">IF(N117="snížená",J117,0)</f>
        <v>0</v>
      </c>
      <c r="BG117" s="202">
        <f t="shared" ref="BG117:BG134" si="16">IF(N117="zákl. přenesená",J117,0)</f>
        <v>0</v>
      </c>
      <c r="BH117" s="202">
        <f t="shared" ref="BH117:BH134" si="17">IF(N117="sníž. přenesená",J117,0)</f>
        <v>0</v>
      </c>
      <c r="BI117" s="202">
        <f t="shared" ref="BI117:BI134" si="18">IF(N117="nulová",J117,0)</f>
        <v>0</v>
      </c>
      <c r="BJ117" s="22" t="s">
        <v>10</v>
      </c>
      <c r="BK117" s="202">
        <f t="shared" ref="BK117:BK134" si="19">ROUND(I117*H117,0)</f>
        <v>0</v>
      </c>
      <c r="BL117" s="22" t="s">
        <v>164</v>
      </c>
      <c r="BM117" s="22" t="s">
        <v>4121</v>
      </c>
    </row>
    <row r="118" spans="2:65" s="1" customFormat="1" ht="22.5" customHeight="1">
      <c r="B118" s="39"/>
      <c r="C118" s="191" t="s">
        <v>428</v>
      </c>
      <c r="D118" s="191" t="s">
        <v>165</v>
      </c>
      <c r="E118" s="192" t="s">
        <v>4122</v>
      </c>
      <c r="F118" s="193" t="s">
        <v>4120</v>
      </c>
      <c r="G118" s="194" t="s">
        <v>880</v>
      </c>
      <c r="H118" s="195">
        <v>6</v>
      </c>
      <c r="I118" s="196"/>
      <c r="J118" s="197">
        <f t="shared" si="10"/>
        <v>0</v>
      </c>
      <c r="K118" s="193" t="s">
        <v>951</v>
      </c>
      <c r="L118" s="59"/>
      <c r="M118" s="198" t="s">
        <v>23</v>
      </c>
      <c r="N118" s="199" t="s">
        <v>46</v>
      </c>
      <c r="O118" s="40"/>
      <c r="P118" s="200">
        <f t="shared" si="11"/>
        <v>0</v>
      </c>
      <c r="Q118" s="200">
        <v>0</v>
      </c>
      <c r="R118" s="200">
        <f t="shared" si="12"/>
        <v>0</v>
      </c>
      <c r="S118" s="200">
        <v>0</v>
      </c>
      <c r="T118" s="201">
        <f t="shared" si="13"/>
        <v>0</v>
      </c>
      <c r="AR118" s="22" t="s">
        <v>164</v>
      </c>
      <c r="AT118" s="22" t="s">
        <v>165</v>
      </c>
      <c r="AU118" s="22" t="s">
        <v>84</v>
      </c>
      <c r="AY118" s="22" t="s">
        <v>162</v>
      </c>
      <c r="BE118" s="202">
        <f t="shared" si="14"/>
        <v>0</v>
      </c>
      <c r="BF118" s="202">
        <f t="shared" si="15"/>
        <v>0</v>
      </c>
      <c r="BG118" s="202">
        <f t="shared" si="16"/>
        <v>0</v>
      </c>
      <c r="BH118" s="202">
        <f t="shared" si="17"/>
        <v>0</v>
      </c>
      <c r="BI118" s="202">
        <f t="shared" si="18"/>
        <v>0</v>
      </c>
      <c r="BJ118" s="22" t="s">
        <v>10</v>
      </c>
      <c r="BK118" s="202">
        <f t="shared" si="19"/>
        <v>0</v>
      </c>
      <c r="BL118" s="22" t="s">
        <v>164</v>
      </c>
      <c r="BM118" s="22" t="s">
        <v>4123</v>
      </c>
    </row>
    <row r="119" spans="2:65" s="1" customFormat="1" ht="31.5" customHeight="1">
      <c r="B119" s="39"/>
      <c r="C119" s="191" t="s">
        <v>438</v>
      </c>
      <c r="D119" s="191" t="s">
        <v>165</v>
      </c>
      <c r="E119" s="192" t="s">
        <v>4124</v>
      </c>
      <c r="F119" s="193" t="s">
        <v>4125</v>
      </c>
      <c r="G119" s="194" t="s">
        <v>273</v>
      </c>
      <c r="H119" s="195">
        <v>150</v>
      </c>
      <c r="I119" s="196"/>
      <c r="J119" s="197">
        <f t="shared" si="10"/>
        <v>0</v>
      </c>
      <c r="K119" s="193" t="s">
        <v>951</v>
      </c>
      <c r="L119" s="59"/>
      <c r="M119" s="198" t="s">
        <v>23</v>
      </c>
      <c r="N119" s="199" t="s">
        <v>46</v>
      </c>
      <c r="O119" s="40"/>
      <c r="P119" s="200">
        <f t="shared" si="11"/>
        <v>0</v>
      </c>
      <c r="Q119" s="200">
        <v>0</v>
      </c>
      <c r="R119" s="200">
        <f t="shared" si="12"/>
        <v>0</v>
      </c>
      <c r="S119" s="200">
        <v>0</v>
      </c>
      <c r="T119" s="201">
        <f t="shared" si="13"/>
        <v>0</v>
      </c>
      <c r="AR119" s="22" t="s">
        <v>164</v>
      </c>
      <c r="AT119" s="22" t="s">
        <v>165</v>
      </c>
      <c r="AU119" s="22" t="s">
        <v>84</v>
      </c>
      <c r="AY119" s="22" t="s">
        <v>162</v>
      </c>
      <c r="BE119" s="202">
        <f t="shared" si="14"/>
        <v>0</v>
      </c>
      <c r="BF119" s="202">
        <f t="shared" si="15"/>
        <v>0</v>
      </c>
      <c r="BG119" s="202">
        <f t="shared" si="16"/>
        <v>0</v>
      </c>
      <c r="BH119" s="202">
        <f t="shared" si="17"/>
        <v>0</v>
      </c>
      <c r="BI119" s="202">
        <f t="shared" si="18"/>
        <v>0</v>
      </c>
      <c r="BJ119" s="22" t="s">
        <v>10</v>
      </c>
      <c r="BK119" s="202">
        <f t="shared" si="19"/>
        <v>0</v>
      </c>
      <c r="BL119" s="22" t="s">
        <v>164</v>
      </c>
      <c r="BM119" s="22" t="s">
        <v>4126</v>
      </c>
    </row>
    <row r="120" spans="2:65" s="1" customFormat="1" ht="31.5" customHeight="1">
      <c r="B120" s="39"/>
      <c r="C120" s="191" t="s">
        <v>444</v>
      </c>
      <c r="D120" s="191" t="s">
        <v>165</v>
      </c>
      <c r="E120" s="192" t="s">
        <v>4127</v>
      </c>
      <c r="F120" s="193" t="s">
        <v>4128</v>
      </c>
      <c r="G120" s="194" t="s">
        <v>273</v>
      </c>
      <c r="H120" s="195">
        <v>30</v>
      </c>
      <c r="I120" s="196"/>
      <c r="J120" s="197">
        <f t="shared" si="10"/>
        <v>0</v>
      </c>
      <c r="K120" s="193" t="s">
        <v>951</v>
      </c>
      <c r="L120" s="59"/>
      <c r="M120" s="198" t="s">
        <v>23</v>
      </c>
      <c r="N120" s="199" t="s">
        <v>46</v>
      </c>
      <c r="O120" s="40"/>
      <c r="P120" s="200">
        <f t="shared" si="11"/>
        <v>0</v>
      </c>
      <c r="Q120" s="200">
        <v>0</v>
      </c>
      <c r="R120" s="200">
        <f t="shared" si="12"/>
        <v>0</v>
      </c>
      <c r="S120" s="200">
        <v>0</v>
      </c>
      <c r="T120" s="201">
        <f t="shared" si="13"/>
        <v>0</v>
      </c>
      <c r="AR120" s="22" t="s">
        <v>164</v>
      </c>
      <c r="AT120" s="22" t="s">
        <v>165</v>
      </c>
      <c r="AU120" s="22" t="s">
        <v>84</v>
      </c>
      <c r="AY120" s="22" t="s">
        <v>162</v>
      </c>
      <c r="BE120" s="202">
        <f t="shared" si="14"/>
        <v>0</v>
      </c>
      <c r="BF120" s="202">
        <f t="shared" si="15"/>
        <v>0</v>
      </c>
      <c r="BG120" s="202">
        <f t="shared" si="16"/>
        <v>0</v>
      </c>
      <c r="BH120" s="202">
        <f t="shared" si="17"/>
        <v>0</v>
      </c>
      <c r="BI120" s="202">
        <f t="shared" si="18"/>
        <v>0</v>
      </c>
      <c r="BJ120" s="22" t="s">
        <v>10</v>
      </c>
      <c r="BK120" s="202">
        <f t="shared" si="19"/>
        <v>0</v>
      </c>
      <c r="BL120" s="22" t="s">
        <v>164</v>
      </c>
      <c r="BM120" s="22" t="s">
        <v>4129</v>
      </c>
    </row>
    <row r="121" spans="2:65" s="1" customFormat="1" ht="22.5" customHeight="1">
      <c r="B121" s="39"/>
      <c r="C121" s="191" t="s">
        <v>452</v>
      </c>
      <c r="D121" s="191" t="s">
        <v>165</v>
      </c>
      <c r="E121" s="192" t="s">
        <v>4130</v>
      </c>
      <c r="F121" s="193" t="s">
        <v>4131</v>
      </c>
      <c r="G121" s="194" t="s">
        <v>273</v>
      </c>
      <c r="H121" s="195">
        <v>400</v>
      </c>
      <c r="I121" s="196"/>
      <c r="J121" s="197">
        <f t="shared" si="10"/>
        <v>0</v>
      </c>
      <c r="K121" s="193" t="s">
        <v>951</v>
      </c>
      <c r="L121" s="59"/>
      <c r="M121" s="198" t="s">
        <v>23</v>
      </c>
      <c r="N121" s="199" t="s">
        <v>46</v>
      </c>
      <c r="O121" s="40"/>
      <c r="P121" s="200">
        <f t="shared" si="11"/>
        <v>0</v>
      </c>
      <c r="Q121" s="200">
        <v>0</v>
      </c>
      <c r="R121" s="200">
        <f t="shared" si="12"/>
        <v>0</v>
      </c>
      <c r="S121" s="200">
        <v>0</v>
      </c>
      <c r="T121" s="201">
        <f t="shared" si="13"/>
        <v>0</v>
      </c>
      <c r="AR121" s="22" t="s">
        <v>164</v>
      </c>
      <c r="AT121" s="22" t="s">
        <v>165</v>
      </c>
      <c r="AU121" s="22" t="s">
        <v>84</v>
      </c>
      <c r="AY121" s="22" t="s">
        <v>162</v>
      </c>
      <c r="BE121" s="202">
        <f t="shared" si="14"/>
        <v>0</v>
      </c>
      <c r="BF121" s="202">
        <f t="shared" si="15"/>
        <v>0</v>
      </c>
      <c r="BG121" s="202">
        <f t="shared" si="16"/>
        <v>0</v>
      </c>
      <c r="BH121" s="202">
        <f t="shared" si="17"/>
        <v>0</v>
      </c>
      <c r="BI121" s="202">
        <f t="shared" si="18"/>
        <v>0</v>
      </c>
      <c r="BJ121" s="22" t="s">
        <v>10</v>
      </c>
      <c r="BK121" s="202">
        <f t="shared" si="19"/>
        <v>0</v>
      </c>
      <c r="BL121" s="22" t="s">
        <v>164</v>
      </c>
      <c r="BM121" s="22" t="s">
        <v>4132</v>
      </c>
    </row>
    <row r="122" spans="2:65" s="1" customFormat="1" ht="22.5" customHeight="1">
      <c r="B122" s="39"/>
      <c r="C122" s="191" t="s">
        <v>458</v>
      </c>
      <c r="D122" s="191" t="s">
        <v>165</v>
      </c>
      <c r="E122" s="192" t="s">
        <v>4133</v>
      </c>
      <c r="F122" s="193" t="s">
        <v>4134</v>
      </c>
      <c r="G122" s="194" t="s">
        <v>880</v>
      </c>
      <c r="H122" s="195">
        <v>2</v>
      </c>
      <c r="I122" s="196"/>
      <c r="J122" s="197">
        <f t="shared" si="10"/>
        <v>0</v>
      </c>
      <c r="K122" s="193" t="s">
        <v>951</v>
      </c>
      <c r="L122" s="59"/>
      <c r="M122" s="198" t="s">
        <v>23</v>
      </c>
      <c r="N122" s="199" t="s">
        <v>46</v>
      </c>
      <c r="O122" s="40"/>
      <c r="P122" s="200">
        <f t="shared" si="11"/>
        <v>0</v>
      </c>
      <c r="Q122" s="200">
        <v>0</v>
      </c>
      <c r="R122" s="200">
        <f t="shared" si="12"/>
        <v>0</v>
      </c>
      <c r="S122" s="200">
        <v>0</v>
      </c>
      <c r="T122" s="201">
        <f t="shared" si="13"/>
        <v>0</v>
      </c>
      <c r="AR122" s="22" t="s">
        <v>164</v>
      </c>
      <c r="AT122" s="22" t="s">
        <v>165</v>
      </c>
      <c r="AU122" s="22" t="s">
        <v>84</v>
      </c>
      <c r="AY122" s="22" t="s">
        <v>162</v>
      </c>
      <c r="BE122" s="202">
        <f t="shared" si="14"/>
        <v>0</v>
      </c>
      <c r="BF122" s="202">
        <f t="shared" si="15"/>
        <v>0</v>
      </c>
      <c r="BG122" s="202">
        <f t="shared" si="16"/>
        <v>0</v>
      </c>
      <c r="BH122" s="202">
        <f t="shared" si="17"/>
        <v>0</v>
      </c>
      <c r="BI122" s="202">
        <f t="shared" si="18"/>
        <v>0</v>
      </c>
      <c r="BJ122" s="22" t="s">
        <v>10</v>
      </c>
      <c r="BK122" s="202">
        <f t="shared" si="19"/>
        <v>0</v>
      </c>
      <c r="BL122" s="22" t="s">
        <v>164</v>
      </c>
      <c r="BM122" s="22" t="s">
        <v>4135</v>
      </c>
    </row>
    <row r="123" spans="2:65" s="1" customFormat="1" ht="22.5" customHeight="1">
      <c r="B123" s="39"/>
      <c r="C123" s="191" t="s">
        <v>464</v>
      </c>
      <c r="D123" s="191" t="s">
        <v>165</v>
      </c>
      <c r="E123" s="192" t="s">
        <v>4136</v>
      </c>
      <c r="F123" s="193" t="s">
        <v>4137</v>
      </c>
      <c r="G123" s="194" t="s">
        <v>880</v>
      </c>
      <c r="H123" s="195">
        <v>2</v>
      </c>
      <c r="I123" s="196"/>
      <c r="J123" s="197">
        <f t="shared" si="10"/>
        <v>0</v>
      </c>
      <c r="K123" s="193" t="s">
        <v>951</v>
      </c>
      <c r="L123" s="59"/>
      <c r="M123" s="198" t="s">
        <v>23</v>
      </c>
      <c r="N123" s="199" t="s">
        <v>46</v>
      </c>
      <c r="O123" s="40"/>
      <c r="P123" s="200">
        <f t="shared" si="11"/>
        <v>0</v>
      </c>
      <c r="Q123" s="200">
        <v>0</v>
      </c>
      <c r="R123" s="200">
        <f t="shared" si="12"/>
        <v>0</v>
      </c>
      <c r="S123" s="200">
        <v>0</v>
      </c>
      <c r="T123" s="201">
        <f t="shared" si="13"/>
        <v>0</v>
      </c>
      <c r="AR123" s="22" t="s">
        <v>164</v>
      </c>
      <c r="AT123" s="22" t="s">
        <v>165</v>
      </c>
      <c r="AU123" s="22" t="s">
        <v>84</v>
      </c>
      <c r="AY123" s="22" t="s">
        <v>162</v>
      </c>
      <c r="BE123" s="202">
        <f t="shared" si="14"/>
        <v>0</v>
      </c>
      <c r="BF123" s="202">
        <f t="shared" si="15"/>
        <v>0</v>
      </c>
      <c r="BG123" s="202">
        <f t="shared" si="16"/>
        <v>0</v>
      </c>
      <c r="BH123" s="202">
        <f t="shared" si="17"/>
        <v>0</v>
      </c>
      <c r="BI123" s="202">
        <f t="shared" si="18"/>
        <v>0</v>
      </c>
      <c r="BJ123" s="22" t="s">
        <v>10</v>
      </c>
      <c r="BK123" s="202">
        <f t="shared" si="19"/>
        <v>0</v>
      </c>
      <c r="BL123" s="22" t="s">
        <v>164</v>
      </c>
      <c r="BM123" s="22" t="s">
        <v>4138</v>
      </c>
    </row>
    <row r="124" spans="2:65" s="1" customFormat="1" ht="22.5" customHeight="1">
      <c r="B124" s="39"/>
      <c r="C124" s="191" t="s">
        <v>472</v>
      </c>
      <c r="D124" s="191" t="s">
        <v>165</v>
      </c>
      <c r="E124" s="192" t="s">
        <v>4139</v>
      </c>
      <c r="F124" s="193" t="s">
        <v>4137</v>
      </c>
      <c r="G124" s="194" t="s">
        <v>880</v>
      </c>
      <c r="H124" s="195">
        <v>72</v>
      </c>
      <c r="I124" s="196"/>
      <c r="J124" s="197">
        <f t="shared" si="10"/>
        <v>0</v>
      </c>
      <c r="K124" s="193" t="s">
        <v>951</v>
      </c>
      <c r="L124" s="59"/>
      <c r="M124" s="198" t="s">
        <v>23</v>
      </c>
      <c r="N124" s="199" t="s">
        <v>46</v>
      </c>
      <c r="O124" s="40"/>
      <c r="P124" s="200">
        <f t="shared" si="11"/>
        <v>0</v>
      </c>
      <c r="Q124" s="200">
        <v>0</v>
      </c>
      <c r="R124" s="200">
        <f t="shared" si="12"/>
        <v>0</v>
      </c>
      <c r="S124" s="200">
        <v>0</v>
      </c>
      <c r="T124" s="201">
        <f t="shared" si="13"/>
        <v>0</v>
      </c>
      <c r="AR124" s="22" t="s">
        <v>164</v>
      </c>
      <c r="AT124" s="22" t="s">
        <v>165</v>
      </c>
      <c r="AU124" s="22" t="s">
        <v>84</v>
      </c>
      <c r="AY124" s="22" t="s">
        <v>162</v>
      </c>
      <c r="BE124" s="202">
        <f t="shared" si="14"/>
        <v>0</v>
      </c>
      <c r="BF124" s="202">
        <f t="shared" si="15"/>
        <v>0</v>
      </c>
      <c r="BG124" s="202">
        <f t="shared" si="16"/>
        <v>0</v>
      </c>
      <c r="BH124" s="202">
        <f t="shared" si="17"/>
        <v>0</v>
      </c>
      <c r="BI124" s="202">
        <f t="shared" si="18"/>
        <v>0</v>
      </c>
      <c r="BJ124" s="22" t="s">
        <v>10</v>
      </c>
      <c r="BK124" s="202">
        <f t="shared" si="19"/>
        <v>0</v>
      </c>
      <c r="BL124" s="22" t="s">
        <v>164</v>
      </c>
      <c r="BM124" s="22" t="s">
        <v>4140</v>
      </c>
    </row>
    <row r="125" spans="2:65" s="1" customFormat="1" ht="22.5" customHeight="1">
      <c r="B125" s="39"/>
      <c r="C125" s="191" t="s">
        <v>478</v>
      </c>
      <c r="D125" s="191" t="s">
        <v>165</v>
      </c>
      <c r="E125" s="192" t="s">
        <v>4141</v>
      </c>
      <c r="F125" s="193" t="s">
        <v>4142</v>
      </c>
      <c r="G125" s="194" t="s">
        <v>880</v>
      </c>
      <c r="H125" s="195">
        <v>4</v>
      </c>
      <c r="I125" s="196"/>
      <c r="J125" s="197">
        <f t="shared" si="10"/>
        <v>0</v>
      </c>
      <c r="K125" s="193" t="s">
        <v>951</v>
      </c>
      <c r="L125" s="59"/>
      <c r="M125" s="198" t="s">
        <v>23</v>
      </c>
      <c r="N125" s="199" t="s">
        <v>46</v>
      </c>
      <c r="O125" s="40"/>
      <c r="P125" s="200">
        <f t="shared" si="11"/>
        <v>0</v>
      </c>
      <c r="Q125" s="200">
        <v>0</v>
      </c>
      <c r="R125" s="200">
        <f t="shared" si="12"/>
        <v>0</v>
      </c>
      <c r="S125" s="200">
        <v>0</v>
      </c>
      <c r="T125" s="201">
        <f t="shared" si="13"/>
        <v>0</v>
      </c>
      <c r="AR125" s="22" t="s">
        <v>164</v>
      </c>
      <c r="AT125" s="22" t="s">
        <v>165</v>
      </c>
      <c r="AU125" s="22" t="s">
        <v>84</v>
      </c>
      <c r="AY125" s="22" t="s">
        <v>162</v>
      </c>
      <c r="BE125" s="202">
        <f t="shared" si="14"/>
        <v>0</v>
      </c>
      <c r="BF125" s="202">
        <f t="shared" si="15"/>
        <v>0</v>
      </c>
      <c r="BG125" s="202">
        <f t="shared" si="16"/>
        <v>0</v>
      </c>
      <c r="BH125" s="202">
        <f t="shared" si="17"/>
        <v>0</v>
      </c>
      <c r="BI125" s="202">
        <f t="shared" si="18"/>
        <v>0</v>
      </c>
      <c r="BJ125" s="22" t="s">
        <v>10</v>
      </c>
      <c r="BK125" s="202">
        <f t="shared" si="19"/>
        <v>0</v>
      </c>
      <c r="BL125" s="22" t="s">
        <v>164</v>
      </c>
      <c r="BM125" s="22" t="s">
        <v>4143</v>
      </c>
    </row>
    <row r="126" spans="2:65" s="1" customFormat="1" ht="22.5" customHeight="1">
      <c r="B126" s="39"/>
      <c r="C126" s="191" t="s">
        <v>484</v>
      </c>
      <c r="D126" s="191" t="s">
        <v>165</v>
      </c>
      <c r="E126" s="192" t="s">
        <v>4144</v>
      </c>
      <c r="F126" s="193" t="s">
        <v>4142</v>
      </c>
      <c r="G126" s="194" t="s">
        <v>880</v>
      </c>
      <c r="H126" s="195">
        <v>13</v>
      </c>
      <c r="I126" s="196"/>
      <c r="J126" s="197">
        <f t="shared" si="10"/>
        <v>0</v>
      </c>
      <c r="K126" s="193" t="s">
        <v>951</v>
      </c>
      <c r="L126" s="59"/>
      <c r="M126" s="198" t="s">
        <v>23</v>
      </c>
      <c r="N126" s="199" t="s">
        <v>46</v>
      </c>
      <c r="O126" s="40"/>
      <c r="P126" s="200">
        <f t="shared" si="11"/>
        <v>0</v>
      </c>
      <c r="Q126" s="200">
        <v>0</v>
      </c>
      <c r="R126" s="200">
        <f t="shared" si="12"/>
        <v>0</v>
      </c>
      <c r="S126" s="200">
        <v>0</v>
      </c>
      <c r="T126" s="201">
        <f t="shared" si="13"/>
        <v>0</v>
      </c>
      <c r="AR126" s="22" t="s">
        <v>164</v>
      </c>
      <c r="AT126" s="22" t="s">
        <v>165</v>
      </c>
      <c r="AU126" s="22" t="s">
        <v>84</v>
      </c>
      <c r="AY126" s="22" t="s">
        <v>162</v>
      </c>
      <c r="BE126" s="202">
        <f t="shared" si="14"/>
        <v>0</v>
      </c>
      <c r="BF126" s="202">
        <f t="shared" si="15"/>
        <v>0</v>
      </c>
      <c r="BG126" s="202">
        <f t="shared" si="16"/>
        <v>0</v>
      </c>
      <c r="BH126" s="202">
        <f t="shared" si="17"/>
        <v>0</v>
      </c>
      <c r="BI126" s="202">
        <f t="shared" si="18"/>
        <v>0</v>
      </c>
      <c r="BJ126" s="22" t="s">
        <v>10</v>
      </c>
      <c r="BK126" s="202">
        <f t="shared" si="19"/>
        <v>0</v>
      </c>
      <c r="BL126" s="22" t="s">
        <v>164</v>
      </c>
      <c r="BM126" s="22" t="s">
        <v>4145</v>
      </c>
    </row>
    <row r="127" spans="2:65" s="1" customFormat="1" ht="22.5" customHeight="1">
      <c r="B127" s="39"/>
      <c r="C127" s="191" t="s">
        <v>495</v>
      </c>
      <c r="D127" s="191" t="s">
        <v>165</v>
      </c>
      <c r="E127" s="192" t="s">
        <v>4146</v>
      </c>
      <c r="F127" s="193" t="s">
        <v>4147</v>
      </c>
      <c r="G127" s="194" t="s">
        <v>880</v>
      </c>
      <c r="H127" s="195">
        <v>5</v>
      </c>
      <c r="I127" s="196"/>
      <c r="J127" s="197">
        <f t="shared" si="10"/>
        <v>0</v>
      </c>
      <c r="K127" s="193" t="s">
        <v>951</v>
      </c>
      <c r="L127" s="59"/>
      <c r="M127" s="198" t="s">
        <v>23</v>
      </c>
      <c r="N127" s="199" t="s">
        <v>46</v>
      </c>
      <c r="O127" s="40"/>
      <c r="P127" s="200">
        <f t="shared" si="11"/>
        <v>0</v>
      </c>
      <c r="Q127" s="200">
        <v>0</v>
      </c>
      <c r="R127" s="200">
        <f t="shared" si="12"/>
        <v>0</v>
      </c>
      <c r="S127" s="200">
        <v>0</v>
      </c>
      <c r="T127" s="201">
        <f t="shared" si="13"/>
        <v>0</v>
      </c>
      <c r="AR127" s="22" t="s">
        <v>164</v>
      </c>
      <c r="AT127" s="22" t="s">
        <v>165</v>
      </c>
      <c r="AU127" s="22" t="s">
        <v>84</v>
      </c>
      <c r="AY127" s="22" t="s">
        <v>162</v>
      </c>
      <c r="BE127" s="202">
        <f t="shared" si="14"/>
        <v>0</v>
      </c>
      <c r="BF127" s="202">
        <f t="shared" si="15"/>
        <v>0</v>
      </c>
      <c r="BG127" s="202">
        <f t="shared" si="16"/>
        <v>0</v>
      </c>
      <c r="BH127" s="202">
        <f t="shared" si="17"/>
        <v>0</v>
      </c>
      <c r="BI127" s="202">
        <f t="shared" si="18"/>
        <v>0</v>
      </c>
      <c r="BJ127" s="22" t="s">
        <v>10</v>
      </c>
      <c r="BK127" s="202">
        <f t="shared" si="19"/>
        <v>0</v>
      </c>
      <c r="BL127" s="22" t="s">
        <v>164</v>
      </c>
      <c r="BM127" s="22" t="s">
        <v>4148</v>
      </c>
    </row>
    <row r="128" spans="2:65" s="1" customFormat="1" ht="22.5" customHeight="1">
      <c r="B128" s="39"/>
      <c r="C128" s="191" t="s">
        <v>501</v>
      </c>
      <c r="D128" s="191" t="s">
        <v>165</v>
      </c>
      <c r="E128" s="192" t="s">
        <v>4149</v>
      </c>
      <c r="F128" s="193" t="s">
        <v>4150</v>
      </c>
      <c r="G128" s="194" t="s">
        <v>880</v>
      </c>
      <c r="H128" s="195">
        <v>13</v>
      </c>
      <c r="I128" s="196"/>
      <c r="J128" s="197">
        <f t="shared" si="10"/>
        <v>0</v>
      </c>
      <c r="K128" s="193" t="s">
        <v>951</v>
      </c>
      <c r="L128" s="59"/>
      <c r="M128" s="198" t="s">
        <v>23</v>
      </c>
      <c r="N128" s="199" t="s">
        <v>46</v>
      </c>
      <c r="O128" s="40"/>
      <c r="P128" s="200">
        <f t="shared" si="11"/>
        <v>0</v>
      </c>
      <c r="Q128" s="200">
        <v>0</v>
      </c>
      <c r="R128" s="200">
        <f t="shared" si="12"/>
        <v>0</v>
      </c>
      <c r="S128" s="200">
        <v>0</v>
      </c>
      <c r="T128" s="201">
        <f t="shared" si="13"/>
        <v>0</v>
      </c>
      <c r="AR128" s="22" t="s">
        <v>164</v>
      </c>
      <c r="AT128" s="22" t="s">
        <v>165</v>
      </c>
      <c r="AU128" s="22" t="s">
        <v>84</v>
      </c>
      <c r="AY128" s="22" t="s">
        <v>162</v>
      </c>
      <c r="BE128" s="202">
        <f t="shared" si="14"/>
        <v>0</v>
      </c>
      <c r="BF128" s="202">
        <f t="shared" si="15"/>
        <v>0</v>
      </c>
      <c r="BG128" s="202">
        <f t="shared" si="16"/>
        <v>0</v>
      </c>
      <c r="BH128" s="202">
        <f t="shared" si="17"/>
        <v>0</v>
      </c>
      <c r="BI128" s="202">
        <f t="shared" si="18"/>
        <v>0</v>
      </c>
      <c r="BJ128" s="22" t="s">
        <v>10</v>
      </c>
      <c r="BK128" s="202">
        <f t="shared" si="19"/>
        <v>0</v>
      </c>
      <c r="BL128" s="22" t="s">
        <v>164</v>
      </c>
      <c r="BM128" s="22" t="s">
        <v>4151</v>
      </c>
    </row>
    <row r="129" spans="2:65" s="1" customFormat="1" ht="22.5" customHeight="1">
      <c r="B129" s="39"/>
      <c r="C129" s="191" t="s">
        <v>507</v>
      </c>
      <c r="D129" s="191" t="s">
        <v>165</v>
      </c>
      <c r="E129" s="192" t="s">
        <v>4152</v>
      </c>
      <c r="F129" s="193" t="s">
        <v>4153</v>
      </c>
      <c r="G129" s="194" t="s">
        <v>880</v>
      </c>
      <c r="H129" s="195">
        <v>26</v>
      </c>
      <c r="I129" s="196"/>
      <c r="J129" s="197">
        <f t="shared" si="10"/>
        <v>0</v>
      </c>
      <c r="K129" s="193" t="s">
        <v>951</v>
      </c>
      <c r="L129" s="59"/>
      <c r="M129" s="198" t="s">
        <v>23</v>
      </c>
      <c r="N129" s="199" t="s">
        <v>46</v>
      </c>
      <c r="O129" s="40"/>
      <c r="P129" s="200">
        <f t="shared" si="11"/>
        <v>0</v>
      </c>
      <c r="Q129" s="200">
        <v>0</v>
      </c>
      <c r="R129" s="200">
        <f t="shared" si="12"/>
        <v>0</v>
      </c>
      <c r="S129" s="200">
        <v>0</v>
      </c>
      <c r="T129" s="201">
        <f t="shared" si="13"/>
        <v>0</v>
      </c>
      <c r="AR129" s="22" t="s">
        <v>164</v>
      </c>
      <c r="AT129" s="22" t="s">
        <v>165</v>
      </c>
      <c r="AU129" s="22" t="s">
        <v>84</v>
      </c>
      <c r="AY129" s="22" t="s">
        <v>162</v>
      </c>
      <c r="BE129" s="202">
        <f t="shared" si="14"/>
        <v>0</v>
      </c>
      <c r="BF129" s="202">
        <f t="shared" si="15"/>
        <v>0</v>
      </c>
      <c r="BG129" s="202">
        <f t="shared" si="16"/>
        <v>0</v>
      </c>
      <c r="BH129" s="202">
        <f t="shared" si="17"/>
        <v>0</v>
      </c>
      <c r="BI129" s="202">
        <f t="shared" si="18"/>
        <v>0</v>
      </c>
      <c r="BJ129" s="22" t="s">
        <v>10</v>
      </c>
      <c r="BK129" s="202">
        <f t="shared" si="19"/>
        <v>0</v>
      </c>
      <c r="BL129" s="22" t="s">
        <v>164</v>
      </c>
      <c r="BM129" s="22" t="s">
        <v>4154</v>
      </c>
    </row>
    <row r="130" spans="2:65" s="1" customFormat="1" ht="22.5" customHeight="1">
      <c r="B130" s="39"/>
      <c r="C130" s="191" t="s">
        <v>513</v>
      </c>
      <c r="D130" s="191" t="s">
        <v>165</v>
      </c>
      <c r="E130" s="192" t="s">
        <v>4155</v>
      </c>
      <c r="F130" s="193" t="s">
        <v>4156</v>
      </c>
      <c r="G130" s="194" t="s">
        <v>880</v>
      </c>
      <c r="H130" s="195">
        <v>1</v>
      </c>
      <c r="I130" s="196"/>
      <c r="J130" s="197">
        <f t="shared" si="10"/>
        <v>0</v>
      </c>
      <c r="K130" s="193" t="s">
        <v>951</v>
      </c>
      <c r="L130" s="59"/>
      <c r="M130" s="198" t="s">
        <v>23</v>
      </c>
      <c r="N130" s="199" t="s">
        <v>46</v>
      </c>
      <c r="O130" s="40"/>
      <c r="P130" s="200">
        <f t="shared" si="11"/>
        <v>0</v>
      </c>
      <c r="Q130" s="200">
        <v>0</v>
      </c>
      <c r="R130" s="200">
        <f t="shared" si="12"/>
        <v>0</v>
      </c>
      <c r="S130" s="200">
        <v>0</v>
      </c>
      <c r="T130" s="201">
        <f t="shared" si="13"/>
        <v>0</v>
      </c>
      <c r="AR130" s="22" t="s">
        <v>164</v>
      </c>
      <c r="AT130" s="22" t="s">
        <v>165</v>
      </c>
      <c r="AU130" s="22" t="s">
        <v>84</v>
      </c>
      <c r="AY130" s="22" t="s">
        <v>162</v>
      </c>
      <c r="BE130" s="202">
        <f t="shared" si="14"/>
        <v>0</v>
      </c>
      <c r="BF130" s="202">
        <f t="shared" si="15"/>
        <v>0</v>
      </c>
      <c r="BG130" s="202">
        <f t="shared" si="16"/>
        <v>0</v>
      </c>
      <c r="BH130" s="202">
        <f t="shared" si="17"/>
        <v>0</v>
      </c>
      <c r="BI130" s="202">
        <f t="shared" si="18"/>
        <v>0</v>
      </c>
      <c r="BJ130" s="22" t="s">
        <v>10</v>
      </c>
      <c r="BK130" s="202">
        <f t="shared" si="19"/>
        <v>0</v>
      </c>
      <c r="BL130" s="22" t="s">
        <v>164</v>
      </c>
      <c r="BM130" s="22" t="s">
        <v>4157</v>
      </c>
    </row>
    <row r="131" spans="2:65" s="1" customFormat="1" ht="22.5" customHeight="1">
      <c r="B131" s="39"/>
      <c r="C131" s="191" t="s">
        <v>518</v>
      </c>
      <c r="D131" s="191" t="s">
        <v>165</v>
      </c>
      <c r="E131" s="192" t="s">
        <v>4158</v>
      </c>
      <c r="F131" s="193" t="s">
        <v>4159</v>
      </c>
      <c r="G131" s="194" t="s">
        <v>273</v>
      </c>
      <c r="H131" s="195">
        <v>60</v>
      </c>
      <c r="I131" s="196"/>
      <c r="J131" s="197">
        <f t="shared" si="10"/>
        <v>0</v>
      </c>
      <c r="K131" s="193" t="s">
        <v>951</v>
      </c>
      <c r="L131" s="59"/>
      <c r="M131" s="198" t="s">
        <v>23</v>
      </c>
      <c r="N131" s="199" t="s">
        <v>46</v>
      </c>
      <c r="O131" s="40"/>
      <c r="P131" s="200">
        <f t="shared" si="11"/>
        <v>0</v>
      </c>
      <c r="Q131" s="200">
        <v>0</v>
      </c>
      <c r="R131" s="200">
        <f t="shared" si="12"/>
        <v>0</v>
      </c>
      <c r="S131" s="200">
        <v>0</v>
      </c>
      <c r="T131" s="201">
        <f t="shared" si="13"/>
        <v>0</v>
      </c>
      <c r="AR131" s="22" t="s">
        <v>164</v>
      </c>
      <c r="AT131" s="22" t="s">
        <v>165</v>
      </c>
      <c r="AU131" s="22" t="s">
        <v>84</v>
      </c>
      <c r="AY131" s="22" t="s">
        <v>162</v>
      </c>
      <c r="BE131" s="202">
        <f t="shared" si="14"/>
        <v>0</v>
      </c>
      <c r="BF131" s="202">
        <f t="shared" si="15"/>
        <v>0</v>
      </c>
      <c r="BG131" s="202">
        <f t="shared" si="16"/>
        <v>0</v>
      </c>
      <c r="BH131" s="202">
        <f t="shared" si="17"/>
        <v>0</v>
      </c>
      <c r="BI131" s="202">
        <f t="shared" si="18"/>
        <v>0</v>
      </c>
      <c r="BJ131" s="22" t="s">
        <v>10</v>
      </c>
      <c r="BK131" s="202">
        <f t="shared" si="19"/>
        <v>0</v>
      </c>
      <c r="BL131" s="22" t="s">
        <v>164</v>
      </c>
      <c r="BM131" s="22" t="s">
        <v>4160</v>
      </c>
    </row>
    <row r="132" spans="2:65" s="1" customFormat="1" ht="22.5" customHeight="1">
      <c r="B132" s="39"/>
      <c r="C132" s="191" t="s">
        <v>524</v>
      </c>
      <c r="D132" s="191" t="s">
        <v>165</v>
      </c>
      <c r="E132" s="192" t="s">
        <v>4161</v>
      </c>
      <c r="F132" s="193" t="s">
        <v>4162</v>
      </c>
      <c r="G132" s="194" t="s">
        <v>880</v>
      </c>
      <c r="H132" s="195">
        <v>1</v>
      </c>
      <c r="I132" s="196"/>
      <c r="J132" s="197">
        <f t="shared" si="10"/>
        <v>0</v>
      </c>
      <c r="K132" s="193" t="s">
        <v>23</v>
      </c>
      <c r="L132" s="59"/>
      <c r="M132" s="198" t="s">
        <v>23</v>
      </c>
      <c r="N132" s="199" t="s">
        <v>46</v>
      </c>
      <c r="O132" s="40"/>
      <c r="P132" s="200">
        <f t="shared" si="11"/>
        <v>0</v>
      </c>
      <c r="Q132" s="200">
        <v>0</v>
      </c>
      <c r="R132" s="200">
        <f t="shared" si="12"/>
        <v>0</v>
      </c>
      <c r="S132" s="200">
        <v>0</v>
      </c>
      <c r="T132" s="201">
        <f t="shared" si="13"/>
        <v>0</v>
      </c>
      <c r="AR132" s="22" t="s">
        <v>164</v>
      </c>
      <c r="AT132" s="22" t="s">
        <v>165</v>
      </c>
      <c r="AU132" s="22" t="s">
        <v>84</v>
      </c>
      <c r="AY132" s="22" t="s">
        <v>162</v>
      </c>
      <c r="BE132" s="202">
        <f t="shared" si="14"/>
        <v>0</v>
      </c>
      <c r="BF132" s="202">
        <f t="shared" si="15"/>
        <v>0</v>
      </c>
      <c r="BG132" s="202">
        <f t="shared" si="16"/>
        <v>0</v>
      </c>
      <c r="BH132" s="202">
        <f t="shared" si="17"/>
        <v>0</v>
      </c>
      <c r="BI132" s="202">
        <f t="shared" si="18"/>
        <v>0</v>
      </c>
      <c r="BJ132" s="22" t="s">
        <v>10</v>
      </c>
      <c r="BK132" s="202">
        <f t="shared" si="19"/>
        <v>0</v>
      </c>
      <c r="BL132" s="22" t="s">
        <v>164</v>
      </c>
      <c r="BM132" s="22" t="s">
        <v>4163</v>
      </c>
    </row>
    <row r="133" spans="2:65" s="1" customFormat="1" ht="22.5" customHeight="1">
      <c r="B133" s="39"/>
      <c r="C133" s="191" t="s">
        <v>530</v>
      </c>
      <c r="D133" s="191" t="s">
        <v>165</v>
      </c>
      <c r="E133" s="192" t="s">
        <v>4164</v>
      </c>
      <c r="F133" s="193" t="s">
        <v>4165</v>
      </c>
      <c r="G133" s="194" t="s">
        <v>683</v>
      </c>
      <c r="H133" s="195">
        <v>140</v>
      </c>
      <c r="I133" s="196"/>
      <c r="J133" s="197">
        <f t="shared" si="10"/>
        <v>0</v>
      </c>
      <c r="K133" s="193" t="s">
        <v>23</v>
      </c>
      <c r="L133" s="59"/>
      <c r="M133" s="198" t="s">
        <v>23</v>
      </c>
      <c r="N133" s="199" t="s">
        <v>46</v>
      </c>
      <c r="O133" s="40"/>
      <c r="P133" s="200">
        <f t="shared" si="11"/>
        <v>0</v>
      </c>
      <c r="Q133" s="200">
        <v>0</v>
      </c>
      <c r="R133" s="200">
        <f t="shared" si="12"/>
        <v>0</v>
      </c>
      <c r="S133" s="200">
        <v>0</v>
      </c>
      <c r="T133" s="201">
        <f t="shared" si="13"/>
        <v>0</v>
      </c>
      <c r="AR133" s="22" t="s">
        <v>164</v>
      </c>
      <c r="AT133" s="22" t="s">
        <v>165</v>
      </c>
      <c r="AU133" s="22" t="s">
        <v>84</v>
      </c>
      <c r="AY133" s="22" t="s">
        <v>162</v>
      </c>
      <c r="BE133" s="202">
        <f t="shared" si="14"/>
        <v>0</v>
      </c>
      <c r="BF133" s="202">
        <f t="shared" si="15"/>
        <v>0</v>
      </c>
      <c r="BG133" s="202">
        <f t="shared" si="16"/>
        <v>0</v>
      </c>
      <c r="BH133" s="202">
        <f t="shared" si="17"/>
        <v>0</v>
      </c>
      <c r="BI133" s="202">
        <f t="shared" si="18"/>
        <v>0</v>
      </c>
      <c r="BJ133" s="22" t="s">
        <v>10</v>
      </c>
      <c r="BK133" s="202">
        <f t="shared" si="19"/>
        <v>0</v>
      </c>
      <c r="BL133" s="22" t="s">
        <v>164</v>
      </c>
      <c r="BM133" s="22" t="s">
        <v>4166</v>
      </c>
    </row>
    <row r="134" spans="2:65" s="1" customFormat="1" ht="22.5" customHeight="1">
      <c r="B134" s="39"/>
      <c r="C134" s="191" t="s">
        <v>539</v>
      </c>
      <c r="D134" s="191" t="s">
        <v>165</v>
      </c>
      <c r="E134" s="192" t="s">
        <v>4167</v>
      </c>
      <c r="F134" s="193" t="s">
        <v>4168</v>
      </c>
      <c r="G134" s="194" t="s">
        <v>683</v>
      </c>
      <c r="H134" s="195">
        <v>110</v>
      </c>
      <c r="I134" s="196"/>
      <c r="J134" s="197">
        <f t="shared" si="10"/>
        <v>0</v>
      </c>
      <c r="K134" s="193" t="s">
        <v>23</v>
      </c>
      <c r="L134" s="59"/>
      <c r="M134" s="198" t="s">
        <v>23</v>
      </c>
      <c r="N134" s="199" t="s">
        <v>46</v>
      </c>
      <c r="O134" s="40"/>
      <c r="P134" s="200">
        <f t="shared" si="11"/>
        <v>0</v>
      </c>
      <c r="Q134" s="200">
        <v>0</v>
      </c>
      <c r="R134" s="200">
        <f t="shared" si="12"/>
        <v>0</v>
      </c>
      <c r="S134" s="200">
        <v>0</v>
      </c>
      <c r="T134" s="201">
        <f t="shared" si="13"/>
        <v>0</v>
      </c>
      <c r="AR134" s="22" t="s">
        <v>164</v>
      </c>
      <c r="AT134" s="22" t="s">
        <v>165</v>
      </c>
      <c r="AU134" s="22" t="s">
        <v>84</v>
      </c>
      <c r="AY134" s="22" t="s">
        <v>162</v>
      </c>
      <c r="BE134" s="202">
        <f t="shared" si="14"/>
        <v>0</v>
      </c>
      <c r="BF134" s="202">
        <f t="shared" si="15"/>
        <v>0</v>
      </c>
      <c r="BG134" s="202">
        <f t="shared" si="16"/>
        <v>0</v>
      </c>
      <c r="BH134" s="202">
        <f t="shared" si="17"/>
        <v>0</v>
      </c>
      <c r="BI134" s="202">
        <f t="shared" si="18"/>
        <v>0</v>
      </c>
      <c r="BJ134" s="22" t="s">
        <v>10</v>
      </c>
      <c r="BK134" s="202">
        <f t="shared" si="19"/>
        <v>0</v>
      </c>
      <c r="BL134" s="22" t="s">
        <v>164</v>
      </c>
      <c r="BM134" s="22" t="s">
        <v>4169</v>
      </c>
    </row>
    <row r="135" spans="2:65" s="10" customFormat="1" ht="29.85" customHeight="1">
      <c r="B135" s="174"/>
      <c r="C135" s="175"/>
      <c r="D135" s="188" t="s">
        <v>74</v>
      </c>
      <c r="E135" s="189" t="s">
        <v>4170</v>
      </c>
      <c r="F135" s="189" t="s">
        <v>4171</v>
      </c>
      <c r="G135" s="175"/>
      <c r="H135" s="175"/>
      <c r="I135" s="178"/>
      <c r="J135" s="190">
        <f>BK135</f>
        <v>0</v>
      </c>
      <c r="K135" s="175"/>
      <c r="L135" s="180"/>
      <c r="M135" s="181"/>
      <c r="N135" s="182"/>
      <c r="O135" s="182"/>
      <c r="P135" s="183">
        <f>SUM(P136:P192)</f>
        <v>0</v>
      </c>
      <c r="Q135" s="182"/>
      <c r="R135" s="183">
        <f>SUM(R136:R192)</f>
        <v>2.4762339999999998</v>
      </c>
      <c r="S135" s="182"/>
      <c r="T135" s="184">
        <f>SUM(T136:T192)</f>
        <v>0</v>
      </c>
      <c r="AR135" s="185" t="s">
        <v>164</v>
      </c>
      <c r="AT135" s="186" t="s">
        <v>74</v>
      </c>
      <c r="AU135" s="186" t="s">
        <v>10</v>
      </c>
      <c r="AY135" s="185" t="s">
        <v>162</v>
      </c>
      <c r="BK135" s="187">
        <f>SUM(BK136:BK192)</f>
        <v>0</v>
      </c>
    </row>
    <row r="136" spans="2:65" s="1" customFormat="1" ht="22.5" customHeight="1">
      <c r="B136" s="39"/>
      <c r="C136" s="219" t="s">
        <v>548</v>
      </c>
      <c r="D136" s="219" t="s">
        <v>273</v>
      </c>
      <c r="E136" s="220" t="s">
        <v>4172</v>
      </c>
      <c r="F136" s="221" t="s">
        <v>4173</v>
      </c>
      <c r="G136" s="222" t="s">
        <v>273</v>
      </c>
      <c r="H136" s="223">
        <v>1800</v>
      </c>
      <c r="I136" s="224"/>
      <c r="J136" s="225">
        <f t="shared" ref="J136:J167" si="20">ROUND(I136*H136,0)</f>
        <v>0</v>
      </c>
      <c r="K136" s="221" t="s">
        <v>23</v>
      </c>
      <c r="L136" s="226"/>
      <c r="M136" s="227" t="s">
        <v>23</v>
      </c>
      <c r="N136" s="228" t="s">
        <v>46</v>
      </c>
      <c r="O136" s="40"/>
      <c r="P136" s="200">
        <f t="shared" ref="P136:P167" si="21">O136*H136</f>
        <v>0</v>
      </c>
      <c r="Q136" s="200">
        <v>1.17E-4</v>
      </c>
      <c r="R136" s="200">
        <f t="shared" ref="R136:R167" si="22">Q136*H136</f>
        <v>0.21060000000000001</v>
      </c>
      <c r="S136" s="200">
        <v>0</v>
      </c>
      <c r="T136" s="201">
        <f t="shared" ref="T136:T167" si="23">S136*H136</f>
        <v>0</v>
      </c>
      <c r="AR136" s="22" t="s">
        <v>346</v>
      </c>
      <c r="AT136" s="22" t="s">
        <v>273</v>
      </c>
      <c r="AU136" s="22" t="s">
        <v>84</v>
      </c>
      <c r="AY136" s="22" t="s">
        <v>162</v>
      </c>
      <c r="BE136" s="202">
        <f t="shared" ref="BE136:BE167" si="24">IF(N136="základní",J136,0)</f>
        <v>0</v>
      </c>
      <c r="BF136" s="202">
        <f t="shared" ref="BF136:BF167" si="25">IF(N136="snížená",J136,0)</f>
        <v>0</v>
      </c>
      <c r="BG136" s="202">
        <f t="shared" ref="BG136:BG167" si="26">IF(N136="zákl. přenesená",J136,0)</f>
        <v>0</v>
      </c>
      <c r="BH136" s="202">
        <f t="shared" ref="BH136:BH167" si="27">IF(N136="sníž. přenesená",J136,0)</f>
        <v>0</v>
      </c>
      <c r="BI136" s="202">
        <f t="shared" ref="BI136:BI167" si="28">IF(N136="nulová",J136,0)</f>
        <v>0</v>
      </c>
      <c r="BJ136" s="22" t="s">
        <v>10</v>
      </c>
      <c r="BK136" s="202">
        <f t="shared" ref="BK136:BK167" si="29">ROUND(I136*H136,0)</f>
        <v>0</v>
      </c>
      <c r="BL136" s="22" t="s">
        <v>346</v>
      </c>
      <c r="BM136" s="22" t="s">
        <v>4174</v>
      </c>
    </row>
    <row r="137" spans="2:65" s="1" customFormat="1" ht="22.5" customHeight="1">
      <c r="B137" s="39"/>
      <c r="C137" s="219" t="s">
        <v>552</v>
      </c>
      <c r="D137" s="219" t="s">
        <v>273</v>
      </c>
      <c r="E137" s="220" t="s">
        <v>4175</v>
      </c>
      <c r="F137" s="221" t="s">
        <v>4176</v>
      </c>
      <c r="G137" s="222" t="s">
        <v>273</v>
      </c>
      <c r="H137" s="223">
        <v>600</v>
      </c>
      <c r="I137" s="224"/>
      <c r="J137" s="225">
        <f t="shared" si="20"/>
        <v>0</v>
      </c>
      <c r="K137" s="221" t="s">
        <v>23</v>
      </c>
      <c r="L137" s="226"/>
      <c r="M137" s="227" t="s">
        <v>23</v>
      </c>
      <c r="N137" s="228" t="s">
        <v>46</v>
      </c>
      <c r="O137" s="40"/>
      <c r="P137" s="200">
        <f t="shared" si="21"/>
        <v>0</v>
      </c>
      <c r="Q137" s="200">
        <v>1.17E-4</v>
      </c>
      <c r="R137" s="200">
        <f t="shared" si="22"/>
        <v>7.0199999999999999E-2</v>
      </c>
      <c r="S137" s="200">
        <v>0</v>
      </c>
      <c r="T137" s="201">
        <f t="shared" si="23"/>
        <v>0</v>
      </c>
      <c r="AR137" s="22" t="s">
        <v>346</v>
      </c>
      <c r="AT137" s="22" t="s">
        <v>273</v>
      </c>
      <c r="AU137" s="22" t="s">
        <v>84</v>
      </c>
      <c r="AY137" s="22" t="s">
        <v>162</v>
      </c>
      <c r="BE137" s="202">
        <f t="shared" si="24"/>
        <v>0</v>
      </c>
      <c r="BF137" s="202">
        <f t="shared" si="25"/>
        <v>0</v>
      </c>
      <c r="BG137" s="202">
        <f t="shared" si="26"/>
        <v>0</v>
      </c>
      <c r="BH137" s="202">
        <f t="shared" si="27"/>
        <v>0</v>
      </c>
      <c r="BI137" s="202">
        <f t="shared" si="28"/>
        <v>0</v>
      </c>
      <c r="BJ137" s="22" t="s">
        <v>10</v>
      </c>
      <c r="BK137" s="202">
        <f t="shared" si="29"/>
        <v>0</v>
      </c>
      <c r="BL137" s="22" t="s">
        <v>346</v>
      </c>
      <c r="BM137" s="22" t="s">
        <v>4177</v>
      </c>
    </row>
    <row r="138" spans="2:65" s="1" customFormat="1" ht="22.5" customHeight="1">
      <c r="B138" s="39"/>
      <c r="C138" s="219" t="s">
        <v>558</v>
      </c>
      <c r="D138" s="219" t="s">
        <v>273</v>
      </c>
      <c r="E138" s="220" t="s">
        <v>4178</v>
      </c>
      <c r="F138" s="221" t="s">
        <v>4179</v>
      </c>
      <c r="G138" s="222" t="s">
        <v>273</v>
      </c>
      <c r="H138" s="223">
        <v>100</v>
      </c>
      <c r="I138" s="224"/>
      <c r="J138" s="225">
        <f t="shared" si="20"/>
        <v>0</v>
      </c>
      <c r="K138" s="221" t="s">
        <v>23</v>
      </c>
      <c r="L138" s="226"/>
      <c r="M138" s="227" t="s">
        <v>23</v>
      </c>
      <c r="N138" s="228" t="s">
        <v>46</v>
      </c>
      <c r="O138" s="40"/>
      <c r="P138" s="200">
        <f t="shared" si="21"/>
        <v>0</v>
      </c>
      <c r="Q138" s="200">
        <v>1.64E-4</v>
      </c>
      <c r="R138" s="200">
        <f t="shared" si="22"/>
        <v>1.6400000000000001E-2</v>
      </c>
      <c r="S138" s="200">
        <v>0</v>
      </c>
      <c r="T138" s="201">
        <f t="shared" si="23"/>
        <v>0</v>
      </c>
      <c r="AR138" s="22" t="s">
        <v>346</v>
      </c>
      <c r="AT138" s="22" t="s">
        <v>273</v>
      </c>
      <c r="AU138" s="22" t="s">
        <v>84</v>
      </c>
      <c r="AY138" s="22" t="s">
        <v>162</v>
      </c>
      <c r="BE138" s="202">
        <f t="shared" si="24"/>
        <v>0</v>
      </c>
      <c r="BF138" s="202">
        <f t="shared" si="25"/>
        <v>0</v>
      </c>
      <c r="BG138" s="202">
        <f t="shared" si="26"/>
        <v>0</v>
      </c>
      <c r="BH138" s="202">
        <f t="shared" si="27"/>
        <v>0</v>
      </c>
      <c r="BI138" s="202">
        <f t="shared" si="28"/>
        <v>0</v>
      </c>
      <c r="BJ138" s="22" t="s">
        <v>10</v>
      </c>
      <c r="BK138" s="202">
        <f t="shared" si="29"/>
        <v>0</v>
      </c>
      <c r="BL138" s="22" t="s">
        <v>346</v>
      </c>
      <c r="BM138" s="22" t="s">
        <v>4180</v>
      </c>
    </row>
    <row r="139" spans="2:65" s="1" customFormat="1" ht="22.5" customHeight="1">
      <c r="B139" s="39"/>
      <c r="C139" s="219" t="s">
        <v>562</v>
      </c>
      <c r="D139" s="219" t="s">
        <v>273</v>
      </c>
      <c r="E139" s="220" t="s">
        <v>4181</v>
      </c>
      <c r="F139" s="221" t="s">
        <v>4182</v>
      </c>
      <c r="G139" s="222" t="s">
        <v>273</v>
      </c>
      <c r="H139" s="223">
        <v>1610</v>
      </c>
      <c r="I139" s="224"/>
      <c r="J139" s="225">
        <f t="shared" si="20"/>
        <v>0</v>
      </c>
      <c r="K139" s="221" t="s">
        <v>23</v>
      </c>
      <c r="L139" s="226"/>
      <c r="M139" s="227" t="s">
        <v>23</v>
      </c>
      <c r="N139" s="228" t="s">
        <v>46</v>
      </c>
      <c r="O139" s="40"/>
      <c r="P139" s="200">
        <f t="shared" si="21"/>
        <v>0</v>
      </c>
      <c r="Q139" s="200">
        <v>1.6699999999999999E-4</v>
      </c>
      <c r="R139" s="200">
        <f t="shared" si="22"/>
        <v>0.26887</v>
      </c>
      <c r="S139" s="200">
        <v>0</v>
      </c>
      <c r="T139" s="201">
        <f t="shared" si="23"/>
        <v>0</v>
      </c>
      <c r="AR139" s="22" t="s">
        <v>346</v>
      </c>
      <c r="AT139" s="22" t="s">
        <v>273</v>
      </c>
      <c r="AU139" s="22" t="s">
        <v>84</v>
      </c>
      <c r="AY139" s="22" t="s">
        <v>162</v>
      </c>
      <c r="BE139" s="202">
        <f t="shared" si="24"/>
        <v>0</v>
      </c>
      <c r="BF139" s="202">
        <f t="shared" si="25"/>
        <v>0</v>
      </c>
      <c r="BG139" s="202">
        <f t="shared" si="26"/>
        <v>0</v>
      </c>
      <c r="BH139" s="202">
        <f t="shared" si="27"/>
        <v>0</v>
      </c>
      <c r="BI139" s="202">
        <f t="shared" si="28"/>
        <v>0</v>
      </c>
      <c r="BJ139" s="22" t="s">
        <v>10</v>
      </c>
      <c r="BK139" s="202">
        <f t="shared" si="29"/>
        <v>0</v>
      </c>
      <c r="BL139" s="22" t="s">
        <v>346</v>
      </c>
      <c r="BM139" s="22" t="s">
        <v>4183</v>
      </c>
    </row>
    <row r="140" spans="2:65" s="1" customFormat="1" ht="22.5" customHeight="1">
      <c r="B140" s="39"/>
      <c r="C140" s="219" t="s">
        <v>567</v>
      </c>
      <c r="D140" s="219" t="s">
        <v>273</v>
      </c>
      <c r="E140" s="220" t="s">
        <v>4184</v>
      </c>
      <c r="F140" s="221" t="s">
        <v>4185</v>
      </c>
      <c r="G140" s="222" t="s">
        <v>273</v>
      </c>
      <c r="H140" s="223">
        <v>130</v>
      </c>
      <c r="I140" s="224"/>
      <c r="J140" s="225">
        <f t="shared" si="20"/>
        <v>0</v>
      </c>
      <c r="K140" s="221" t="s">
        <v>23</v>
      </c>
      <c r="L140" s="226"/>
      <c r="M140" s="227" t="s">
        <v>23</v>
      </c>
      <c r="N140" s="228" t="s">
        <v>46</v>
      </c>
      <c r="O140" s="40"/>
      <c r="P140" s="200">
        <f t="shared" si="21"/>
        <v>0</v>
      </c>
      <c r="Q140" s="200">
        <v>2.5300000000000002E-4</v>
      </c>
      <c r="R140" s="200">
        <f t="shared" si="22"/>
        <v>3.2890000000000003E-2</v>
      </c>
      <c r="S140" s="200">
        <v>0</v>
      </c>
      <c r="T140" s="201">
        <f t="shared" si="23"/>
        <v>0</v>
      </c>
      <c r="AR140" s="22" t="s">
        <v>346</v>
      </c>
      <c r="AT140" s="22" t="s">
        <v>273</v>
      </c>
      <c r="AU140" s="22" t="s">
        <v>84</v>
      </c>
      <c r="AY140" s="22" t="s">
        <v>162</v>
      </c>
      <c r="BE140" s="202">
        <f t="shared" si="24"/>
        <v>0</v>
      </c>
      <c r="BF140" s="202">
        <f t="shared" si="25"/>
        <v>0</v>
      </c>
      <c r="BG140" s="202">
        <f t="shared" si="26"/>
        <v>0</v>
      </c>
      <c r="BH140" s="202">
        <f t="shared" si="27"/>
        <v>0</v>
      </c>
      <c r="BI140" s="202">
        <f t="shared" si="28"/>
        <v>0</v>
      </c>
      <c r="BJ140" s="22" t="s">
        <v>10</v>
      </c>
      <c r="BK140" s="202">
        <f t="shared" si="29"/>
        <v>0</v>
      </c>
      <c r="BL140" s="22" t="s">
        <v>346</v>
      </c>
      <c r="BM140" s="22" t="s">
        <v>4186</v>
      </c>
    </row>
    <row r="141" spans="2:65" s="1" customFormat="1" ht="22.5" customHeight="1">
      <c r="B141" s="39"/>
      <c r="C141" s="219" t="s">
        <v>571</v>
      </c>
      <c r="D141" s="219" t="s">
        <v>273</v>
      </c>
      <c r="E141" s="220" t="s">
        <v>4187</v>
      </c>
      <c r="F141" s="221" t="s">
        <v>4188</v>
      </c>
      <c r="G141" s="222" t="s">
        <v>273</v>
      </c>
      <c r="H141" s="223">
        <v>20</v>
      </c>
      <c r="I141" s="224"/>
      <c r="J141" s="225">
        <f t="shared" si="20"/>
        <v>0</v>
      </c>
      <c r="K141" s="221" t="s">
        <v>23</v>
      </c>
      <c r="L141" s="226"/>
      <c r="M141" s="227" t="s">
        <v>23</v>
      </c>
      <c r="N141" s="228" t="s">
        <v>46</v>
      </c>
      <c r="O141" s="40"/>
      <c r="P141" s="200">
        <f t="shared" si="21"/>
        <v>0</v>
      </c>
      <c r="Q141" s="200">
        <v>3.4499999999999998E-4</v>
      </c>
      <c r="R141" s="200">
        <f t="shared" si="22"/>
        <v>6.8999999999999999E-3</v>
      </c>
      <c r="S141" s="200">
        <v>0</v>
      </c>
      <c r="T141" s="201">
        <f t="shared" si="23"/>
        <v>0</v>
      </c>
      <c r="AR141" s="22" t="s">
        <v>346</v>
      </c>
      <c r="AT141" s="22" t="s">
        <v>273</v>
      </c>
      <c r="AU141" s="22" t="s">
        <v>84</v>
      </c>
      <c r="AY141" s="22" t="s">
        <v>162</v>
      </c>
      <c r="BE141" s="202">
        <f t="shared" si="24"/>
        <v>0</v>
      </c>
      <c r="BF141" s="202">
        <f t="shared" si="25"/>
        <v>0</v>
      </c>
      <c r="BG141" s="202">
        <f t="shared" si="26"/>
        <v>0</v>
      </c>
      <c r="BH141" s="202">
        <f t="shared" si="27"/>
        <v>0</v>
      </c>
      <c r="BI141" s="202">
        <f t="shared" si="28"/>
        <v>0</v>
      </c>
      <c r="BJ141" s="22" t="s">
        <v>10</v>
      </c>
      <c r="BK141" s="202">
        <f t="shared" si="29"/>
        <v>0</v>
      </c>
      <c r="BL141" s="22" t="s">
        <v>346</v>
      </c>
      <c r="BM141" s="22" t="s">
        <v>4189</v>
      </c>
    </row>
    <row r="142" spans="2:65" s="1" customFormat="1" ht="22.5" customHeight="1">
      <c r="B142" s="39"/>
      <c r="C142" s="219" t="s">
        <v>577</v>
      </c>
      <c r="D142" s="219" t="s">
        <v>273</v>
      </c>
      <c r="E142" s="220" t="s">
        <v>4190</v>
      </c>
      <c r="F142" s="221" t="s">
        <v>4191</v>
      </c>
      <c r="G142" s="222" t="s">
        <v>273</v>
      </c>
      <c r="H142" s="223">
        <v>70</v>
      </c>
      <c r="I142" s="224"/>
      <c r="J142" s="225">
        <f t="shared" si="20"/>
        <v>0</v>
      </c>
      <c r="K142" s="221" t="s">
        <v>23</v>
      </c>
      <c r="L142" s="226"/>
      <c r="M142" s="227" t="s">
        <v>23</v>
      </c>
      <c r="N142" s="228" t="s">
        <v>46</v>
      </c>
      <c r="O142" s="40"/>
      <c r="P142" s="200">
        <f t="shared" si="21"/>
        <v>0</v>
      </c>
      <c r="Q142" s="200">
        <v>5.2700000000000002E-4</v>
      </c>
      <c r="R142" s="200">
        <f t="shared" si="22"/>
        <v>3.6889999999999999E-2</v>
      </c>
      <c r="S142" s="200">
        <v>0</v>
      </c>
      <c r="T142" s="201">
        <f t="shared" si="23"/>
        <v>0</v>
      </c>
      <c r="AR142" s="22" t="s">
        <v>346</v>
      </c>
      <c r="AT142" s="22" t="s">
        <v>273</v>
      </c>
      <c r="AU142" s="22" t="s">
        <v>84</v>
      </c>
      <c r="AY142" s="22" t="s">
        <v>162</v>
      </c>
      <c r="BE142" s="202">
        <f t="shared" si="24"/>
        <v>0</v>
      </c>
      <c r="BF142" s="202">
        <f t="shared" si="25"/>
        <v>0</v>
      </c>
      <c r="BG142" s="202">
        <f t="shared" si="26"/>
        <v>0</v>
      </c>
      <c r="BH142" s="202">
        <f t="shared" si="27"/>
        <v>0</v>
      </c>
      <c r="BI142" s="202">
        <f t="shared" si="28"/>
        <v>0</v>
      </c>
      <c r="BJ142" s="22" t="s">
        <v>10</v>
      </c>
      <c r="BK142" s="202">
        <f t="shared" si="29"/>
        <v>0</v>
      </c>
      <c r="BL142" s="22" t="s">
        <v>346</v>
      </c>
      <c r="BM142" s="22" t="s">
        <v>4192</v>
      </c>
    </row>
    <row r="143" spans="2:65" s="1" customFormat="1" ht="22.5" customHeight="1">
      <c r="B143" s="39"/>
      <c r="C143" s="219" t="s">
        <v>593</v>
      </c>
      <c r="D143" s="219" t="s">
        <v>273</v>
      </c>
      <c r="E143" s="220" t="s">
        <v>4193</v>
      </c>
      <c r="F143" s="221" t="s">
        <v>4194</v>
      </c>
      <c r="G143" s="222" t="s">
        <v>273</v>
      </c>
      <c r="H143" s="223">
        <v>20</v>
      </c>
      <c r="I143" s="224"/>
      <c r="J143" s="225">
        <f t="shared" si="20"/>
        <v>0</v>
      </c>
      <c r="K143" s="221" t="s">
        <v>23</v>
      </c>
      <c r="L143" s="226"/>
      <c r="M143" s="227" t="s">
        <v>23</v>
      </c>
      <c r="N143" s="228" t="s">
        <v>46</v>
      </c>
      <c r="O143" s="40"/>
      <c r="P143" s="200">
        <f t="shared" si="21"/>
        <v>0</v>
      </c>
      <c r="Q143" s="200">
        <v>5.2700000000000002E-4</v>
      </c>
      <c r="R143" s="200">
        <f t="shared" si="22"/>
        <v>1.0540000000000001E-2</v>
      </c>
      <c r="S143" s="200">
        <v>0</v>
      </c>
      <c r="T143" s="201">
        <f t="shared" si="23"/>
        <v>0</v>
      </c>
      <c r="AR143" s="22" t="s">
        <v>346</v>
      </c>
      <c r="AT143" s="22" t="s">
        <v>273</v>
      </c>
      <c r="AU143" s="22" t="s">
        <v>84</v>
      </c>
      <c r="AY143" s="22" t="s">
        <v>162</v>
      </c>
      <c r="BE143" s="202">
        <f t="shared" si="24"/>
        <v>0</v>
      </c>
      <c r="BF143" s="202">
        <f t="shared" si="25"/>
        <v>0</v>
      </c>
      <c r="BG143" s="202">
        <f t="shared" si="26"/>
        <v>0</v>
      </c>
      <c r="BH143" s="202">
        <f t="shared" si="27"/>
        <v>0</v>
      </c>
      <c r="BI143" s="202">
        <f t="shared" si="28"/>
        <v>0</v>
      </c>
      <c r="BJ143" s="22" t="s">
        <v>10</v>
      </c>
      <c r="BK143" s="202">
        <f t="shared" si="29"/>
        <v>0</v>
      </c>
      <c r="BL143" s="22" t="s">
        <v>346</v>
      </c>
      <c r="BM143" s="22" t="s">
        <v>4195</v>
      </c>
    </row>
    <row r="144" spans="2:65" s="1" customFormat="1" ht="22.5" customHeight="1">
      <c r="B144" s="39"/>
      <c r="C144" s="219" t="s">
        <v>602</v>
      </c>
      <c r="D144" s="219" t="s">
        <v>273</v>
      </c>
      <c r="E144" s="220" t="s">
        <v>4196</v>
      </c>
      <c r="F144" s="221" t="s">
        <v>4197</v>
      </c>
      <c r="G144" s="222" t="s">
        <v>273</v>
      </c>
      <c r="H144" s="223">
        <v>70</v>
      </c>
      <c r="I144" s="224"/>
      <c r="J144" s="225">
        <f t="shared" si="20"/>
        <v>0</v>
      </c>
      <c r="K144" s="221" t="s">
        <v>23</v>
      </c>
      <c r="L144" s="226"/>
      <c r="M144" s="227" t="s">
        <v>23</v>
      </c>
      <c r="N144" s="228" t="s">
        <v>46</v>
      </c>
      <c r="O144" s="40"/>
      <c r="P144" s="200">
        <f t="shared" si="21"/>
        <v>0</v>
      </c>
      <c r="Q144" s="200">
        <v>8.9800000000000004E-4</v>
      </c>
      <c r="R144" s="200">
        <f t="shared" si="22"/>
        <v>6.2859999999999999E-2</v>
      </c>
      <c r="S144" s="200">
        <v>0</v>
      </c>
      <c r="T144" s="201">
        <f t="shared" si="23"/>
        <v>0</v>
      </c>
      <c r="AR144" s="22" t="s">
        <v>346</v>
      </c>
      <c r="AT144" s="22" t="s">
        <v>273</v>
      </c>
      <c r="AU144" s="22" t="s">
        <v>84</v>
      </c>
      <c r="AY144" s="22" t="s">
        <v>162</v>
      </c>
      <c r="BE144" s="202">
        <f t="shared" si="24"/>
        <v>0</v>
      </c>
      <c r="BF144" s="202">
        <f t="shared" si="25"/>
        <v>0</v>
      </c>
      <c r="BG144" s="202">
        <f t="shared" si="26"/>
        <v>0</v>
      </c>
      <c r="BH144" s="202">
        <f t="shared" si="27"/>
        <v>0</v>
      </c>
      <c r="BI144" s="202">
        <f t="shared" si="28"/>
        <v>0</v>
      </c>
      <c r="BJ144" s="22" t="s">
        <v>10</v>
      </c>
      <c r="BK144" s="202">
        <f t="shared" si="29"/>
        <v>0</v>
      </c>
      <c r="BL144" s="22" t="s">
        <v>346</v>
      </c>
      <c r="BM144" s="22" t="s">
        <v>4198</v>
      </c>
    </row>
    <row r="145" spans="2:65" s="1" customFormat="1" ht="22.5" customHeight="1">
      <c r="B145" s="39"/>
      <c r="C145" s="219" t="s">
        <v>610</v>
      </c>
      <c r="D145" s="219" t="s">
        <v>273</v>
      </c>
      <c r="E145" s="220" t="s">
        <v>4199</v>
      </c>
      <c r="F145" s="221" t="s">
        <v>4200</v>
      </c>
      <c r="G145" s="222" t="s">
        <v>273</v>
      </c>
      <c r="H145" s="223">
        <v>60</v>
      </c>
      <c r="I145" s="224"/>
      <c r="J145" s="225">
        <f t="shared" si="20"/>
        <v>0</v>
      </c>
      <c r="K145" s="221" t="s">
        <v>23</v>
      </c>
      <c r="L145" s="226"/>
      <c r="M145" s="227" t="s">
        <v>23</v>
      </c>
      <c r="N145" s="228" t="s">
        <v>46</v>
      </c>
      <c r="O145" s="40"/>
      <c r="P145" s="200">
        <f t="shared" si="21"/>
        <v>0</v>
      </c>
      <c r="Q145" s="200">
        <v>1.25E-4</v>
      </c>
      <c r="R145" s="200">
        <f t="shared" si="22"/>
        <v>7.4999999999999997E-3</v>
      </c>
      <c r="S145" s="200">
        <v>0</v>
      </c>
      <c r="T145" s="201">
        <f t="shared" si="23"/>
        <v>0</v>
      </c>
      <c r="AR145" s="22" t="s">
        <v>346</v>
      </c>
      <c r="AT145" s="22" t="s">
        <v>273</v>
      </c>
      <c r="AU145" s="22" t="s">
        <v>84</v>
      </c>
      <c r="AY145" s="22" t="s">
        <v>162</v>
      </c>
      <c r="BE145" s="202">
        <f t="shared" si="24"/>
        <v>0</v>
      </c>
      <c r="BF145" s="202">
        <f t="shared" si="25"/>
        <v>0</v>
      </c>
      <c r="BG145" s="202">
        <f t="shared" si="26"/>
        <v>0</v>
      </c>
      <c r="BH145" s="202">
        <f t="shared" si="27"/>
        <v>0</v>
      </c>
      <c r="BI145" s="202">
        <f t="shared" si="28"/>
        <v>0</v>
      </c>
      <c r="BJ145" s="22" t="s">
        <v>10</v>
      </c>
      <c r="BK145" s="202">
        <f t="shared" si="29"/>
        <v>0</v>
      </c>
      <c r="BL145" s="22" t="s">
        <v>346</v>
      </c>
      <c r="BM145" s="22" t="s">
        <v>4201</v>
      </c>
    </row>
    <row r="146" spans="2:65" s="1" customFormat="1" ht="22.5" customHeight="1">
      <c r="B146" s="39"/>
      <c r="C146" s="219" t="s">
        <v>618</v>
      </c>
      <c r="D146" s="219" t="s">
        <v>273</v>
      </c>
      <c r="E146" s="220" t="s">
        <v>4202</v>
      </c>
      <c r="F146" s="221" t="s">
        <v>4203</v>
      </c>
      <c r="G146" s="222" t="s">
        <v>273</v>
      </c>
      <c r="H146" s="223">
        <v>110</v>
      </c>
      <c r="I146" s="224"/>
      <c r="J146" s="225">
        <f t="shared" si="20"/>
        <v>0</v>
      </c>
      <c r="K146" s="221" t="s">
        <v>23</v>
      </c>
      <c r="L146" s="226"/>
      <c r="M146" s="227" t="s">
        <v>23</v>
      </c>
      <c r="N146" s="228" t="s">
        <v>46</v>
      </c>
      <c r="O146" s="40"/>
      <c r="P146" s="200">
        <f t="shared" si="21"/>
        <v>0</v>
      </c>
      <c r="Q146" s="200">
        <v>5.3999999999999998E-5</v>
      </c>
      <c r="R146" s="200">
        <f t="shared" si="22"/>
        <v>5.94E-3</v>
      </c>
      <c r="S146" s="200">
        <v>0</v>
      </c>
      <c r="T146" s="201">
        <f t="shared" si="23"/>
        <v>0</v>
      </c>
      <c r="AR146" s="22" t="s">
        <v>346</v>
      </c>
      <c r="AT146" s="22" t="s">
        <v>273</v>
      </c>
      <c r="AU146" s="22" t="s">
        <v>84</v>
      </c>
      <c r="AY146" s="22" t="s">
        <v>162</v>
      </c>
      <c r="BE146" s="202">
        <f t="shared" si="24"/>
        <v>0</v>
      </c>
      <c r="BF146" s="202">
        <f t="shared" si="25"/>
        <v>0</v>
      </c>
      <c r="BG146" s="202">
        <f t="shared" si="26"/>
        <v>0</v>
      </c>
      <c r="BH146" s="202">
        <f t="shared" si="27"/>
        <v>0</v>
      </c>
      <c r="BI146" s="202">
        <f t="shared" si="28"/>
        <v>0</v>
      </c>
      <c r="BJ146" s="22" t="s">
        <v>10</v>
      </c>
      <c r="BK146" s="202">
        <f t="shared" si="29"/>
        <v>0</v>
      </c>
      <c r="BL146" s="22" t="s">
        <v>346</v>
      </c>
      <c r="BM146" s="22" t="s">
        <v>4204</v>
      </c>
    </row>
    <row r="147" spans="2:65" s="1" customFormat="1" ht="22.5" customHeight="1">
      <c r="B147" s="39"/>
      <c r="C147" s="219" t="s">
        <v>626</v>
      </c>
      <c r="D147" s="219" t="s">
        <v>273</v>
      </c>
      <c r="E147" s="220" t="s">
        <v>4205</v>
      </c>
      <c r="F147" s="221" t="s">
        <v>4206</v>
      </c>
      <c r="G147" s="222" t="s">
        <v>880</v>
      </c>
      <c r="H147" s="223">
        <v>271</v>
      </c>
      <c r="I147" s="224"/>
      <c r="J147" s="225">
        <f t="shared" si="20"/>
        <v>0</v>
      </c>
      <c r="K147" s="221" t="s">
        <v>23</v>
      </c>
      <c r="L147" s="226"/>
      <c r="M147" s="227" t="s">
        <v>23</v>
      </c>
      <c r="N147" s="228" t="s">
        <v>46</v>
      </c>
      <c r="O147" s="40"/>
      <c r="P147" s="200">
        <f t="shared" si="21"/>
        <v>0</v>
      </c>
      <c r="Q147" s="200">
        <v>3.0000000000000001E-5</v>
      </c>
      <c r="R147" s="200">
        <f t="shared" si="22"/>
        <v>8.1300000000000001E-3</v>
      </c>
      <c r="S147" s="200">
        <v>0</v>
      </c>
      <c r="T147" s="201">
        <f t="shared" si="23"/>
        <v>0</v>
      </c>
      <c r="AR147" s="22" t="s">
        <v>346</v>
      </c>
      <c r="AT147" s="22" t="s">
        <v>273</v>
      </c>
      <c r="AU147" s="22" t="s">
        <v>84</v>
      </c>
      <c r="AY147" s="22" t="s">
        <v>162</v>
      </c>
      <c r="BE147" s="202">
        <f t="shared" si="24"/>
        <v>0</v>
      </c>
      <c r="BF147" s="202">
        <f t="shared" si="25"/>
        <v>0</v>
      </c>
      <c r="BG147" s="202">
        <f t="shared" si="26"/>
        <v>0</v>
      </c>
      <c r="BH147" s="202">
        <f t="shared" si="27"/>
        <v>0</v>
      </c>
      <c r="BI147" s="202">
        <f t="shared" si="28"/>
        <v>0</v>
      </c>
      <c r="BJ147" s="22" t="s">
        <v>10</v>
      </c>
      <c r="BK147" s="202">
        <f t="shared" si="29"/>
        <v>0</v>
      </c>
      <c r="BL147" s="22" t="s">
        <v>346</v>
      </c>
      <c r="BM147" s="22" t="s">
        <v>4207</v>
      </c>
    </row>
    <row r="148" spans="2:65" s="1" customFormat="1" ht="22.5" customHeight="1">
      <c r="B148" s="39"/>
      <c r="C148" s="219" t="s">
        <v>630</v>
      </c>
      <c r="D148" s="219" t="s">
        <v>273</v>
      </c>
      <c r="E148" s="220" t="s">
        <v>4208</v>
      </c>
      <c r="F148" s="221" t="s">
        <v>4209</v>
      </c>
      <c r="G148" s="222" t="s">
        <v>880</v>
      </c>
      <c r="H148" s="223">
        <v>100</v>
      </c>
      <c r="I148" s="224"/>
      <c r="J148" s="225">
        <f t="shared" si="20"/>
        <v>0</v>
      </c>
      <c r="K148" s="221" t="s">
        <v>23</v>
      </c>
      <c r="L148" s="226"/>
      <c r="M148" s="227" t="s">
        <v>23</v>
      </c>
      <c r="N148" s="228" t="s">
        <v>46</v>
      </c>
      <c r="O148" s="40"/>
      <c r="P148" s="200">
        <f t="shared" si="21"/>
        <v>0</v>
      </c>
      <c r="Q148" s="200">
        <v>4.6E-5</v>
      </c>
      <c r="R148" s="200">
        <f t="shared" si="22"/>
        <v>4.5999999999999999E-3</v>
      </c>
      <c r="S148" s="200">
        <v>0</v>
      </c>
      <c r="T148" s="201">
        <f t="shared" si="23"/>
        <v>0</v>
      </c>
      <c r="AR148" s="22" t="s">
        <v>346</v>
      </c>
      <c r="AT148" s="22" t="s">
        <v>273</v>
      </c>
      <c r="AU148" s="22" t="s">
        <v>84</v>
      </c>
      <c r="AY148" s="22" t="s">
        <v>162</v>
      </c>
      <c r="BE148" s="202">
        <f t="shared" si="24"/>
        <v>0</v>
      </c>
      <c r="BF148" s="202">
        <f t="shared" si="25"/>
        <v>0</v>
      </c>
      <c r="BG148" s="202">
        <f t="shared" si="26"/>
        <v>0</v>
      </c>
      <c r="BH148" s="202">
        <f t="shared" si="27"/>
        <v>0</v>
      </c>
      <c r="BI148" s="202">
        <f t="shared" si="28"/>
        <v>0</v>
      </c>
      <c r="BJ148" s="22" t="s">
        <v>10</v>
      </c>
      <c r="BK148" s="202">
        <f t="shared" si="29"/>
        <v>0</v>
      </c>
      <c r="BL148" s="22" t="s">
        <v>346</v>
      </c>
      <c r="BM148" s="22" t="s">
        <v>4210</v>
      </c>
    </row>
    <row r="149" spans="2:65" s="1" customFormat="1" ht="22.5" customHeight="1">
      <c r="B149" s="39"/>
      <c r="C149" s="219" t="s">
        <v>635</v>
      </c>
      <c r="D149" s="219" t="s">
        <v>273</v>
      </c>
      <c r="E149" s="220" t="s">
        <v>4211</v>
      </c>
      <c r="F149" s="221" t="s">
        <v>4212</v>
      </c>
      <c r="G149" s="222" t="s">
        <v>880</v>
      </c>
      <c r="H149" s="223">
        <v>130</v>
      </c>
      <c r="I149" s="224"/>
      <c r="J149" s="225">
        <f t="shared" si="20"/>
        <v>0</v>
      </c>
      <c r="K149" s="221" t="s">
        <v>23</v>
      </c>
      <c r="L149" s="226"/>
      <c r="M149" s="227" t="s">
        <v>23</v>
      </c>
      <c r="N149" s="228" t="s">
        <v>46</v>
      </c>
      <c r="O149" s="40"/>
      <c r="P149" s="200">
        <f t="shared" si="21"/>
        <v>0</v>
      </c>
      <c r="Q149" s="200">
        <v>9.1000000000000003E-5</v>
      </c>
      <c r="R149" s="200">
        <f t="shared" si="22"/>
        <v>1.183E-2</v>
      </c>
      <c r="S149" s="200">
        <v>0</v>
      </c>
      <c r="T149" s="201">
        <f t="shared" si="23"/>
        <v>0</v>
      </c>
      <c r="AR149" s="22" t="s">
        <v>346</v>
      </c>
      <c r="AT149" s="22" t="s">
        <v>273</v>
      </c>
      <c r="AU149" s="22" t="s">
        <v>84</v>
      </c>
      <c r="AY149" s="22" t="s">
        <v>162</v>
      </c>
      <c r="BE149" s="202">
        <f t="shared" si="24"/>
        <v>0</v>
      </c>
      <c r="BF149" s="202">
        <f t="shared" si="25"/>
        <v>0</v>
      </c>
      <c r="BG149" s="202">
        <f t="shared" si="26"/>
        <v>0</v>
      </c>
      <c r="BH149" s="202">
        <f t="shared" si="27"/>
        <v>0</v>
      </c>
      <c r="BI149" s="202">
        <f t="shared" si="28"/>
        <v>0</v>
      </c>
      <c r="BJ149" s="22" t="s">
        <v>10</v>
      </c>
      <c r="BK149" s="202">
        <f t="shared" si="29"/>
        <v>0</v>
      </c>
      <c r="BL149" s="22" t="s">
        <v>346</v>
      </c>
      <c r="BM149" s="22" t="s">
        <v>4213</v>
      </c>
    </row>
    <row r="150" spans="2:65" s="1" customFormat="1" ht="22.5" customHeight="1">
      <c r="B150" s="39"/>
      <c r="C150" s="219" t="s">
        <v>639</v>
      </c>
      <c r="D150" s="219" t="s">
        <v>273</v>
      </c>
      <c r="E150" s="220" t="s">
        <v>4214</v>
      </c>
      <c r="F150" s="221" t="s">
        <v>4215</v>
      </c>
      <c r="G150" s="222" t="s">
        <v>880</v>
      </c>
      <c r="H150" s="223">
        <v>310</v>
      </c>
      <c r="I150" s="224"/>
      <c r="J150" s="225">
        <f t="shared" si="20"/>
        <v>0</v>
      </c>
      <c r="K150" s="221" t="s">
        <v>23</v>
      </c>
      <c r="L150" s="226"/>
      <c r="M150" s="227" t="s">
        <v>23</v>
      </c>
      <c r="N150" s="228" t="s">
        <v>46</v>
      </c>
      <c r="O150" s="40"/>
      <c r="P150" s="200">
        <f t="shared" si="21"/>
        <v>0</v>
      </c>
      <c r="Q150" s="200">
        <v>5.0000000000000004E-6</v>
      </c>
      <c r="R150" s="200">
        <f t="shared" si="22"/>
        <v>1.5500000000000002E-3</v>
      </c>
      <c r="S150" s="200">
        <v>0</v>
      </c>
      <c r="T150" s="201">
        <f t="shared" si="23"/>
        <v>0</v>
      </c>
      <c r="AR150" s="22" t="s">
        <v>346</v>
      </c>
      <c r="AT150" s="22" t="s">
        <v>273</v>
      </c>
      <c r="AU150" s="22" t="s">
        <v>84</v>
      </c>
      <c r="AY150" s="22" t="s">
        <v>162</v>
      </c>
      <c r="BE150" s="202">
        <f t="shared" si="24"/>
        <v>0</v>
      </c>
      <c r="BF150" s="202">
        <f t="shared" si="25"/>
        <v>0</v>
      </c>
      <c r="BG150" s="202">
        <f t="shared" si="26"/>
        <v>0</v>
      </c>
      <c r="BH150" s="202">
        <f t="shared" si="27"/>
        <v>0</v>
      </c>
      <c r="BI150" s="202">
        <f t="shared" si="28"/>
        <v>0</v>
      </c>
      <c r="BJ150" s="22" t="s">
        <v>10</v>
      </c>
      <c r="BK150" s="202">
        <f t="shared" si="29"/>
        <v>0</v>
      </c>
      <c r="BL150" s="22" t="s">
        <v>346</v>
      </c>
      <c r="BM150" s="22" t="s">
        <v>4216</v>
      </c>
    </row>
    <row r="151" spans="2:65" s="1" customFormat="1" ht="22.5" customHeight="1">
      <c r="B151" s="39"/>
      <c r="C151" s="219" t="s">
        <v>643</v>
      </c>
      <c r="D151" s="219" t="s">
        <v>273</v>
      </c>
      <c r="E151" s="220" t="s">
        <v>4217</v>
      </c>
      <c r="F151" s="221" t="s">
        <v>4218</v>
      </c>
      <c r="G151" s="222" t="s">
        <v>880</v>
      </c>
      <c r="H151" s="223">
        <v>32</v>
      </c>
      <c r="I151" s="224"/>
      <c r="J151" s="225">
        <f t="shared" si="20"/>
        <v>0</v>
      </c>
      <c r="K151" s="221" t="s">
        <v>23</v>
      </c>
      <c r="L151" s="226"/>
      <c r="M151" s="227" t="s">
        <v>23</v>
      </c>
      <c r="N151" s="228" t="s">
        <v>46</v>
      </c>
      <c r="O151" s="40"/>
      <c r="P151" s="200">
        <f t="shared" si="21"/>
        <v>0</v>
      </c>
      <c r="Q151" s="200">
        <v>5.0000000000000002E-5</v>
      </c>
      <c r="R151" s="200">
        <f t="shared" si="22"/>
        <v>1.6000000000000001E-3</v>
      </c>
      <c r="S151" s="200">
        <v>0</v>
      </c>
      <c r="T151" s="201">
        <f t="shared" si="23"/>
        <v>0</v>
      </c>
      <c r="AR151" s="22" t="s">
        <v>346</v>
      </c>
      <c r="AT151" s="22" t="s">
        <v>273</v>
      </c>
      <c r="AU151" s="22" t="s">
        <v>84</v>
      </c>
      <c r="AY151" s="22" t="s">
        <v>162</v>
      </c>
      <c r="BE151" s="202">
        <f t="shared" si="24"/>
        <v>0</v>
      </c>
      <c r="BF151" s="202">
        <f t="shared" si="25"/>
        <v>0</v>
      </c>
      <c r="BG151" s="202">
        <f t="shared" si="26"/>
        <v>0</v>
      </c>
      <c r="BH151" s="202">
        <f t="shared" si="27"/>
        <v>0</v>
      </c>
      <c r="BI151" s="202">
        <f t="shared" si="28"/>
        <v>0</v>
      </c>
      <c r="BJ151" s="22" t="s">
        <v>10</v>
      </c>
      <c r="BK151" s="202">
        <f t="shared" si="29"/>
        <v>0</v>
      </c>
      <c r="BL151" s="22" t="s">
        <v>346</v>
      </c>
      <c r="BM151" s="22" t="s">
        <v>4219</v>
      </c>
    </row>
    <row r="152" spans="2:65" s="1" customFormat="1" ht="22.5" customHeight="1">
      <c r="B152" s="39"/>
      <c r="C152" s="219" t="s">
        <v>647</v>
      </c>
      <c r="D152" s="219" t="s">
        <v>273</v>
      </c>
      <c r="E152" s="220" t="s">
        <v>4220</v>
      </c>
      <c r="F152" s="221" t="s">
        <v>4221</v>
      </c>
      <c r="G152" s="222" t="s">
        <v>880</v>
      </c>
      <c r="H152" s="223">
        <v>3</v>
      </c>
      <c r="I152" s="224"/>
      <c r="J152" s="225">
        <f t="shared" si="20"/>
        <v>0</v>
      </c>
      <c r="K152" s="221" t="s">
        <v>23</v>
      </c>
      <c r="L152" s="226"/>
      <c r="M152" s="227" t="s">
        <v>23</v>
      </c>
      <c r="N152" s="228" t="s">
        <v>46</v>
      </c>
      <c r="O152" s="40"/>
      <c r="P152" s="200">
        <f t="shared" si="21"/>
        <v>0</v>
      </c>
      <c r="Q152" s="200">
        <v>5.0000000000000002E-5</v>
      </c>
      <c r="R152" s="200">
        <f t="shared" si="22"/>
        <v>1.5000000000000001E-4</v>
      </c>
      <c r="S152" s="200">
        <v>0</v>
      </c>
      <c r="T152" s="201">
        <f t="shared" si="23"/>
        <v>0</v>
      </c>
      <c r="AR152" s="22" t="s">
        <v>346</v>
      </c>
      <c r="AT152" s="22" t="s">
        <v>273</v>
      </c>
      <c r="AU152" s="22" t="s">
        <v>84</v>
      </c>
      <c r="AY152" s="22" t="s">
        <v>162</v>
      </c>
      <c r="BE152" s="202">
        <f t="shared" si="24"/>
        <v>0</v>
      </c>
      <c r="BF152" s="202">
        <f t="shared" si="25"/>
        <v>0</v>
      </c>
      <c r="BG152" s="202">
        <f t="shared" si="26"/>
        <v>0</v>
      </c>
      <c r="BH152" s="202">
        <f t="shared" si="27"/>
        <v>0</v>
      </c>
      <c r="BI152" s="202">
        <f t="shared" si="28"/>
        <v>0</v>
      </c>
      <c r="BJ152" s="22" t="s">
        <v>10</v>
      </c>
      <c r="BK152" s="202">
        <f t="shared" si="29"/>
        <v>0</v>
      </c>
      <c r="BL152" s="22" t="s">
        <v>346</v>
      </c>
      <c r="BM152" s="22" t="s">
        <v>4222</v>
      </c>
    </row>
    <row r="153" spans="2:65" s="1" customFormat="1" ht="22.5" customHeight="1">
      <c r="B153" s="39"/>
      <c r="C153" s="219" t="s">
        <v>651</v>
      </c>
      <c r="D153" s="219" t="s">
        <v>273</v>
      </c>
      <c r="E153" s="220" t="s">
        <v>4223</v>
      </c>
      <c r="F153" s="221" t="s">
        <v>4224</v>
      </c>
      <c r="G153" s="222" t="s">
        <v>880</v>
      </c>
      <c r="H153" s="223">
        <v>52</v>
      </c>
      <c r="I153" s="224"/>
      <c r="J153" s="225">
        <f t="shared" si="20"/>
        <v>0</v>
      </c>
      <c r="K153" s="221" t="s">
        <v>23</v>
      </c>
      <c r="L153" s="226"/>
      <c r="M153" s="227" t="s">
        <v>23</v>
      </c>
      <c r="N153" s="228" t="s">
        <v>46</v>
      </c>
      <c r="O153" s="40"/>
      <c r="P153" s="200">
        <f t="shared" si="21"/>
        <v>0</v>
      </c>
      <c r="Q153" s="200">
        <v>5.0000000000000002E-5</v>
      </c>
      <c r="R153" s="200">
        <f t="shared" si="22"/>
        <v>2.6000000000000003E-3</v>
      </c>
      <c r="S153" s="200">
        <v>0</v>
      </c>
      <c r="T153" s="201">
        <f t="shared" si="23"/>
        <v>0</v>
      </c>
      <c r="AR153" s="22" t="s">
        <v>346</v>
      </c>
      <c r="AT153" s="22" t="s">
        <v>273</v>
      </c>
      <c r="AU153" s="22" t="s">
        <v>84</v>
      </c>
      <c r="AY153" s="22" t="s">
        <v>162</v>
      </c>
      <c r="BE153" s="202">
        <f t="shared" si="24"/>
        <v>0</v>
      </c>
      <c r="BF153" s="202">
        <f t="shared" si="25"/>
        <v>0</v>
      </c>
      <c r="BG153" s="202">
        <f t="shared" si="26"/>
        <v>0</v>
      </c>
      <c r="BH153" s="202">
        <f t="shared" si="27"/>
        <v>0</v>
      </c>
      <c r="BI153" s="202">
        <f t="shared" si="28"/>
        <v>0</v>
      </c>
      <c r="BJ153" s="22" t="s">
        <v>10</v>
      </c>
      <c r="BK153" s="202">
        <f t="shared" si="29"/>
        <v>0</v>
      </c>
      <c r="BL153" s="22" t="s">
        <v>346</v>
      </c>
      <c r="BM153" s="22" t="s">
        <v>4225</v>
      </c>
    </row>
    <row r="154" spans="2:65" s="1" customFormat="1" ht="22.5" customHeight="1">
      <c r="B154" s="39"/>
      <c r="C154" s="219" t="s">
        <v>658</v>
      </c>
      <c r="D154" s="219" t="s">
        <v>273</v>
      </c>
      <c r="E154" s="220" t="s">
        <v>4226</v>
      </c>
      <c r="F154" s="221" t="s">
        <v>4227</v>
      </c>
      <c r="G154" s="222" t="s">
        <v>880</v>
      </c>
      <c r="H154" s="223">
        <v>23</v>
      </c>
      <c r="I154" s="224"/>
      <c r="J154" s="225">
        <f t="shared" si="20"/>
        <v>0</v>
      </c>
      <c r="K154" s="221" t="s">
        <v>23</v>
      </c>
      <c r="L154" s="226"/>
      <c r="M154" s="227" t="s">
        <v>23</v>
      </c>
      <c r="N154" s="228" t="s">
        <v>46</v>
      </c>
      <c r="O154" s="40"/>
      <c r="P154" s="200">
        <f t="shared" si="21"/>
        <v>0</v>
      </c>
      <c r="Q154" s="200">
        <v>5.0000000000000002E-5</v>
      </c>
      <c r="R154" s="200">
        <f t="shared" si="22"/>
        <v>1.15E-3</v>
      </c>
      <c r="S154" s="200">
        <v>0</v>
      </c>
      <c r="T154" s="201">
        <f t="shared" si="23"/>
        <v>0</v>
      </c>
      <c r="AR154" s="22" t="s">
        <v>346</v>
      </c>
      <c r="AT154" s="22" t="s">
        <v>273</v>
      </c>
      <c r="AU154" s="22" t="s">
        <v>84</v>
      </c>
      <c r="AY154" s="22" t="s">
        <v>162</v>
      </c>
      <c r="BE154" s="202">
        <f t="shared" si="24"/>
        <v>0</v>
      </c>
      <c r="BF154" s="202">
        <f t="shared" si="25"/>
        <v>0</v>
      </c>
      <c r="BG154" s="202">
        <f t="shared" si="26"/>
        <v>0</v>
      </c>
      <c r="BH154" s="202">
        <f t="shared" si="27"/>
        <v>0</v>
      </c>
      <c r="BI154" s="202">
        <f t="shared" si="28"/>
        <v>0</v>
      </c>
      <c r="BJ154" s="22" t="s">
        <v>10</v>
      </c>
      <c r="BK154" s="202">
        <f t="shared" si="29"/>
        <v>0</v>
      </c>
      <c r="BL154" s="22" t="s">
        <v>346</v>
      </c>
      <c r="BM154" s="22" t="s">
        <v>4228</v>
      </c>
    </row>
    <row r="155" spans="2:65" s="1" customFormat="1" ht="22.5" customHeight="1">
      <c r="B155" s="39"/>
      <c r="C155" s="219" t="s">
        <v>664</v>
      </c>
      <c r="D155" s="219" t="s">
        <v>273</v>
      </c>
      <c r="E155" s="220" t="s">
        <v>4229</v>
      </c>
      <c r="F155" s="221" t="s">
        <v>4230</v>
      </c>
      <c r="G155" s="222" t="s">
        <v>880</v>
      </c>
      <c r="H155" s="223">
        <v>5</v>
      </c>
      <c r="I155" s="224"/>
      <c r="J155" s="225">
        <f t="shared" si="20"/>
        <v>0</v>
      </c>
      <c r="K155" s="221" t="s">
        <v>23</v>
      </c>
      <c r="L155" s="226"/>
      <c r="M155" s="227" t="s">
        <v>23</v>
      </c>
      <c r="N155" s="228" t="s">
        <v>46</v>
      </c>
      <c r="O155" s="40"/>
      <c r="P155" s="200">
        <f t="shared" si="21"/>
        <v>0</v>
      </c>
      <c r="Q155" s="200">
        <v>6.9999999999999994E-5</v>
      </c>
      <c r="R155" s="200">
        <f t="shared" si="22"/>
        <v>3.4999999999999994E-4</v>
      </c>
      <c r="S155" s="200">
        <v>0</v>
      </c>
      <c r="T155" s="201">
        <f t="shared" si="23"/>
        <v>0</v>
      </c>
      <c r="AR155" s="22" t="s">
        <v>346</v>
      </c>
      <c r="AT155" s="22" t="s">
        <v>273</v>
      </c>
      <c r="AU155" s="22" t="s">
        <v>84</v>
      </c>
      <c r="AY155" s="22" t="s">
        <v>162</v>
      </c>
      <c r="BE155" s="202">
        <f t="shared" si="24"/>
        <v>0</v>
      </c>
      <c r="BF155" s="202">
        <f t="shared" si="25"/>
        <v>0</v>
      </c>
      <c r="BG155" s="202">
        <f t="shared" si="26"/>
        <v>0</v>
      </c>
      <c r="BH155" s="202">
        <f t="shared" si="27"/>
        <v>0</v>
      </c>
      <c r="BI155" s="202">
        <f t="shared" si="28"/>
        <v>0</v>
      </c>
      <c r="BJ155" s="22" t="s">
        <v>10</v>
      </c>
      <c r="BK155" s="202">
        <f t="shared" si="29"/>
        <v>0</v>
      </c>
      <c r="BL155" s="22" t="s">
        <v>346</v>
      </c>
      <c r="BM155" s="22" t="s">
        <v>4231</v>
      </c>
    </row>
    <row r="156" spans="2:65" s="1" customFormat="1" ht="22.5" customHeight="1">
      <c r="B156" s="39"/>
      <c r="C156" s="219" t="s">
        <v>670</v>
      </c>
      <c r="D156" s="219" t="s">
        <v>273</v>
      </c>
      <c r="E156" s="220" t="s">
        <v>4232</v>
      </c>
      <c r="F156" s="221" t="s">
        <v>4233</v>
      </c>
      <c r="G156" s="222" t="s">
        <v>880</v>
      </c>
      <c r="H156" s="223">
        <v>1</v>
      </c>
      <c r="I156" s="224"/>
      <c r="J156" s="225">
        <f t="shared" si="20"/>
        <v>0</v>
      </c>
      <c r="K156" s="221" t="s">
        <v>23</v>
      </c>
      <c r="L156" s="226"/>
      <c r="M156" s="227" t="s">
        <v>23</v>
      </c>
      <c r="N156" s="228" t="s">
        <v>46</v>
      </c>
      <c r="O156" s="40"/>
      <c r="P156" s="200">
        <f t="shared" si="21"/>
        <v>0</v>
      </c>
      <c r="Q156" s="200">
        <v>5.0000000000000002E-5</v>
      </c>
      <c r="R156" s="200">
        <f t="shared" si="22"/>
        <v>5.0000000000000002E-5</v>
      </c>
      <c r="S156" s="200">
        <v>0</v>
      </c>
      <c r="T156" s="201">
        <f t="shared" si="23"/>
        <v>0</v>
      </c>
      <c r="AR156" s="22" t="s">
        <v>346</v>
      </c>
      <c r="AT156" s="22" t="s">
        <v>273</v>
      </c>
      <c r="AU156" s="22" t="s">
        <v>84</v>
      </c>
      <c r="AY156" s="22" t="s">
        <v>162</v>
      </c>
      <c r="BE156" s="202">
        <f t="shared" si="24"/>
        <v>0</v>
      </c>
      <c r="BF156" s="202">
        <f t="shared" si="25"/>
        <v>0</v>
      </c>
      <c r="BG156" s="202">
        <f t="shared" si="26"/>
        <v>0</v>
      </c>
      <c r="BH156" s="202">
        <f t="shared" si="27"/>
        <v>0</v>
      </c>
      <c r="BI156" s="202">
        <f t="shared" si="28"/>
        <v>0</v>
      </c>
      <c r="BJ156" s="22" t="s">
        <v>10</v>
      </c>
      <c r="BK156" s="202">
        <f t="shared" si="29"/>
        <v>0</v>
      </c>
      <c r="BL156" s="22" t="s">
        <v>346</v>
      </c>
      <c r="BM156" s="22" t="s">
        <v>4234</v>
      </c>
    </row>
    <row r="157" spans="2:65" s="1" customFormat="1" ht="22.5" customHeight="1">
      <c r="B157" s="39"/>
      <c r="C157" s="219" t="s">
        <v>676</v>
      </c>
      <c r="D157" s="219" t="s">
        <v>273</v>
      </c>
      <c r="E157" s="220" t="s">
        <v>4235</v>
      </c>
      <c r="F157" s="221" t="s">
        <v>4236</v>
      </c>
      <c r="G157" s="222" t="s">
        <v>880</v>
      </c>
      <c r="H157" s="223">
        <v>55</v>
      </c>
      <c r="I157" s="224"/>
      <c r="J157" s="225">
        <f t="shared" si="20"/>
        <v>0</v>
      </c>
      <c r="K157" s="221" t="s">
        <v>23</v>
      </c>
      <c r="L157" s="226"/>
      <c r="M157" s="227" t="s">
        <v>23</v>
      </c>
      <c r="N157" s="228" t="s">
        <v>46</v>
      </c>
      <c r="O157" s="40"/>
      <c r="P157" s="200">
        <f t="shared" si="21"/>
        <v>0</v>
      </c>
      <c r="Q157" s="200">
        <v>6.0000000000000002E-5</v>
      </c>
      <c r="R157" s="200">
        <f t="shared" si="22"/>
        <v>3.3E-3</v>
      </c>
      <c r="S157" s="200">
        <v>0</v>
      </c>
      <c r="T157" s="201">
        <f t="shared" si="23"/>
        <v>0</v>
      </c>
      <c r="AR157" s="22" t="s">
        <v>346</v>
      </c>
      <c r="AT157" s="22" t="s">
        <v>273</v>
      </c>
      <c r="AU157" s="22" t="s">
        <v>84</v>
      </c>
      <c r="AY157" s="22" t="s">
        <v>162</v>
      </c>
      <c r="BE157" s="202">
        <f t="shared" si="24"/>
        <v>0</v>
      </c>
      <c r="BF157" s="202">
        <f t="shared" si="25"/>
        <v>0</v>
      </c>
      <c r="BG157" s="202">
        <f t="shared" si="26"/>
        <v>0</v>
      </c>
      <c r="BH157" s="202">
        <f t="shared" si="27"/>
        <v>0</v>
      </c>
      <c r="BI157" s="202">
        <f t="shared" si="28"/>
        <v>0</v>
      </c>
      <c r="BJ157" s="22" t="s">
        <v>10</v>
      </c>
      <c r="BK157" s="202">
        <f t="shared" si="29"/>
        <v>0</v>
      </c>
      <c r="BL157" s="22" t="s">
        <v>346</v>
      </c>
      <c r="BM157" s="22" t="s">
        <v>4237</v>
      </c>
    </row>
    <row r="158" spans="2:65" s="1" customFormat="1" ht="22.5" customHeight="1">
      <c r="B158" s="39"/>
      <c r="C158" s="219" t="s">
        <v>680</v>
      </c>
      <c r="D158" s="219" t="s">
        <v>273</v>
      </c>
      <c r="E158" s="220" t="s">
        <v>4238</v>
      </c>
      <c r="F158" s="221" t="s">
        <v>4239</v>
      </c>
      <c r="G158" s="222" t="s">
        <v>880</v>
      </c>
      <c r="H158" s="223">
        <v>74</v>
      </c>
      <c r="I158" s="224"/>
      <c r="J158" s="225">
        <f t="shared" si="20"/>
        <v>0</v>
      </c>
      <c r="K158" s="221" t="s">
        <v>23</v>
      </c>
      <c r="L158" s="226"/>
      <c r="M158" s="227" t="s">
        <v>23</v>
      </c>
      <c r="N158" s="228" t="s">
        <v>46</v>
      </c>
      <c r="O158" s="40"/>
      <c r="P158" s="200">
        <f t="shared" si="21"/>
        <v>0</v>
      </c>
      <c r="Q158" s="200">
        <v>6.0000000000000002E-5</v>
      </c>
      <c r="R158" s="200">
        <f t="shared" si="22"/>
        <v>4.4400000000000004E-3</v>
      </c>
      <c r="S158" s="200">
        <v>0</v>
      </c>
      <c r="T158" s="201">
        <f t="shared" si="23"/>
        <v>0</v>
      </c>
      <c r="AR158" s="22" t="s">
        <v>346</v>
      </c>
      <c r="AT158" s="22" t="s">
        <v>273</v>
      </c>
      <c r="AU158" s="22" t="s">
        <v>84</v>
      </c>
      <c r="AY158" s="22" t="s">
        <v>162</v>
      </c>
      <c r="BE158" s="202">
        <f t="shared" si="24"/>
        <v>0</v>
      </c>
      <c r="BF158" s="202">
        <f t="shared" si="25"/>
        <v>0</v>
      </c>
      <c r="BG158" s="202">
        <f t="shared" si="26"/>
        <v>0</v>
      </c>
      <c r="BH158" s="202">
        <f t="shared" si="27"/>
        <v>0</v>
      </c>
      <c r="BI158" s="202">
        <f t="shared" si="28"/>
        <v>0</v>
      </c>
      <c r="BJ158" s="22" t="s">
        <v>10</v>
      </c>
      <c r="BK158" s="202">
        <f t="shared" si="29"/>
        <v>0</v>
      </c>
      <c r="BL158" s="22" t="s">
        <v>346</v>
      </c>
      <c r="BM158" s="22" t="s">
        <v>4240</v>
      </c>
    </row>
    <row r="159" spans="2:65" s="1" customFormat="1" ht="22.5" customHeight="1">
      <c r="B159" s="39"/>
      <c r="C159" s="219" t="s">
        <v>685</v>
      </c>
      <c r="D159" s="219" t="s">
        <v>273</v>
      </c>
      <c r="E159" s="220" t="s">
        <v>4241</v>
      </c>
      <c r="F159" s="221" t="s">
        <v>4242</v>
      </c>
      <c r="G159" s="222" t="s">
        <v>880</v>
      </c>
      <c r="H159" s="223">
        <v>1</v>
      </c>
      <c r="I159" s="224"/>
      <c r="J159" s="225">
        <f t="shared" si="20"/>
        <v>0</v>
      </c>
      <c r="K159" s="221" t="s">
        <v>23</v>
      </c>
      <c r="L159" s="226"/>
      <c r="M159" s="227" t="s">
        <v>23</v>
      </c>
      <c r="N159" s="228" t="s">
        <v>46</v>
      </c>
      <c r="O159" s="40"/>
      <c r="P159" s="200">
        <f t="shared" si="21"/>
        <v>0</v>
      </c>
      <c r="Q159" s="200">
        <v>3.8000000000000002E-4</v>
      </c>
      <c r="R159" s="200">
        <f t="shared" si="22"/>
        <v>3.8000000000000002E-4</v>
      </c>
      <c r="S159" s="200">
        <v>0</v>
      </c>
      <c r="T159" s="201">
        <f t="shared" si="23"/>
        <v>0</v>
      </c>
      <c r="AR159" s="22" t="s">
        <v>346</v>
      </c>
      <c r="AT159" s="22" t="s">
        <v>273</v>
      </c>
      <c r="AU159" s="22" t="s">
        <v>84</v>
      </c>
      <c r="AY159" s="22" t="s">
        <v>162</v>
      </c>
      <c r="BE159" s="202">
        <f t="shared" si="24"/>
        <v>0</v>
      </c>
      <c r="BF159" s="202">
        <f t="shared" si="25"/>
        <v>0</v>
      </c>
      <c r="BG159" s="202">
        <f t="shared" si="26"/>
        <v>0</v>
      </c>
      <c r="BH159" s="202">
        <f t="shared" si="27"/>
        <v>0</v>
      </c>
      <c r="BI159" s="202">
        <f t="shared" si="28"/>
        <v>0</v>
      </c>
      <c r="BJ159" s="22" t="s">
        <v>10</v>
      </c>
      <c r="BK159" s="202">
        <f t="shared" si="29"/>
        <v>0</v>
      </c>
      <c r="BL159" s="22" t="s">
        <v>346</v>
      </c>
      <c r="BM159" s="22" t="s">
        <v>4243</v>
      </c>
    </row>
    <row r="160" spans="2:65" s="1" customFormat="1" ht="22.5" customHeight="1">
      <c r="B160" s="39"/>
      <c r="C160" s="219" t="s">
        <v>692</v>
      </c>
      <c r="D160" s="219" t="s">
        <v>273</v>
      </c>
      <c r="E160" s="220" t="s">
        <v>4244</v>
      </c>
      <c r="F160" s="221" t="s">
        <v>4245</v>
      </c>
      <c r="G160" s="222" t="s">
        <v>880</v>
      </c>
      <c r="H160" s="223">
        <v>2</v>
      </c>
      <c r="I160" s="224"/>
      <c r="J160" s="225">
        <f t="shared" si="20"/>
        <v>0</v>
      </c>
      <c r="K160" s="221" t="s">
        <v>23</v>
      </c>
      <c r="L160" s="226"/>
      <c r="M160" s="227" t="s">
        <v>23</v>
      </c>
      <c r="N160" s="228" t="s">
        <v>46</v>
      </c>
      <c r="O160" s="40"/>
      <c r="P160" s="200">
        <f t="shared" si="21"/>
        <v>0</v>
      </c>
      <c r="Q160" s="200">
        <v>4.3199999999999998E-4</v>
      </c>
      <c r="R160" s="200">
        <f t="shared" si="22"/>
        <v>8.6399999999999997E-4</v>
      </c>
      <c r="S160" s="200">
        <v>0</v>
      </c>
      <c r="T160" s="201">
        <f t="shared" si="23"/>
        <v>0</v>
      </c>
      <c r="AR160" s="22" t="s">
        <v>346</v>
      </c>
      <c r="AT160" s="22" t="s">
        <v>273</v>
      </c>
      <c r="AU160" s="22" t="s">
        <v>84</v>
      </c>
      <c r="AY160" s="22" t="s">
        <v>162</v>
      </c>
      <c r="BE160" s="202">
        <f t="shared" si="24"/>
        <v>0</v>
      </c>
      <c r="BF160" s="202">
        <f t="shared" si="25"/>
        <v>0</v>
      </c>
      <c r="BG160" s="202">
        <f t="shared" si="26"/>
        <v>0</v>
      </c>
      <c r="BH160" s="202">
        <f t="shared" si="27"/>
        <v>0</v>
      </c>
      <c r="BI160" s="202">
        <f t="shared" si="28"/>
        <v>0</v>
      </c>
      <c r="BJ160" s="22" t="s">
        <v>10</v>
      </c>
      <c r="BK160" s="202">
        <f t="shared" si="29"/>
        <v>0</v>
      </c>
      <c r="BL160" s="22" t="s">
        <v>346</v>
      </c>
      <c r="BM160" s="22" t="s">
        <v>4246</v>
      </c>
    </row>
    <row r="161" spans="2:65" s="1" customFormat="1" ht="22.5" customHeight="1">
      <c r="B161" s="39"/>
      <c r="C161" s="219" t="s">
        <v>700</v>
      </c>
      <c r="D161" s="219" t="s">
        <v>273</v>
      </c>
      <c r="E161" s="220" t="s">
        <v>4247</v>
      </c>
      <c r="F161" s="221" t="s">
        <v>4248</v>
      </c>
      <c r="G161" s="222" t="s">
        <v>880</v>
      </c>
      <c r="H161" s="223">
        <v>107</v>
      </c>
      <c r="I161" s="224"/>
      <c r="J161" s="225">
        <f t="shared" si="20"/>
        <v>0</v>
      </c>
      <c r="K161" s="221" t="s">
        <v>23</v>
      </c>
      <c r="L161" s="226"/>
      <c r="M161" s="227" t="s">
        <v>23</v>
      </c>
      <c r="N161" s="228" t="s">
        <v>46</v>
      </c>
      <c r="O161" s="40"/>
      <c r="P161" s="200">
        <f t="shared" si="21"/>
        <v>0</v>
      </c>
      <c r="Q161" s="200">
        <v>6.7000000000000002E-3</v>
      </c>
      <c r="R161" s="200">
        <f t="shared" si="22"/>
        <v>0.71689999999999998</v>
      </c>
      <c r="S161" s="200">
        <v>0</v>
      </c>
      <c r="T161" s="201">
        <f t="shared" si="23"/>
        <v>0</v>
      </c>
      <c r="AR161" s="22" t="s">
        <v>346</v>
      </c>
      <c r="AT161" s="22" t="s">
        <v>273</v>
      </c>
      <c r="AU161" s="22" t="s">
        <v>84</v>
      </c>
      <c r="AY161" s="22" t="s">
        <v>162</v>
      </c>
      <c r="BE161" s="202">
        <f t="shared" si="24"/>
        <v>0</v>
      </c>
      <c r="BF161" s="202">
        <f t="shared" si="25"/>
        <v>0</v>
      </c>
      <c r="BG161" s="202">
        <f t="shared" si="26"/>
        <v>0</v>
      </c>
      <c r="BH161" s="202">
        <f t="shared" si="27"/>
        <v>0</v>
      </c>
      <c r="BI161" s="202">
        <f t="shared" si="28"/>
        <v>0</v>
      </c>
      <c r="BJ161" s="22" t="s">
        <v>10</v>
      </c>
      <c r="BK161" s="202">
        <f t="shared" si="29"/>
        <v>0</v>
      </c>
      <c r="BL161" s="22" t="s">
        <v>346</v>
      </c>
      <c r="BM161" s="22" t="s">
        <v>4249</v>
      </c>
    </row>
    <row r="162" spans="2:65" s="1" customFormat="1" ht="22.5" customHeight="1">
      <c r="B162" s="39"/>
      <c r="C162" s="219" t="s">
        <v>708</v>
      </c>
      <c r="D162" s="219" t="s">
        <v>273</v>
      </c>
      <c r="E162" s="220" t="s">
        <v>4250</v>
      </c>
      <c r="F162" s="221" t="s">
        <v>4251</v>
      </c>
      <c r="G162" s="222" t="s">
        <v>880</v>
      </c>
      <c r="H162" s="223">
        <v>6</v>
      </c>
      <c r="I162" s="224"/>
      <c r="J162" s="225">
        <f t="shared" si="20"/>
        <v>0</v>
      </c>
      <c r="K162" s="221" t="s">
        <v>23</v>
      </c>
      <c r="L162" s="226"/>
      <c r="M162" s="227" t="s">
        <v>23</v>
      </c>
      <c r="N162" s="228" t="s">
        <v>46</v>
      </c>
      <c r="O162" s="40"/>
      <c r="P162" s="200">
        <f t="shared" si="21"/>
        <v>0</v>
      </c>
      <c r="Q162" s="200">
        <v>8.3999999999999995E-3</v>
      </c>
      <c r="R162" s="200">
        <f t="shared" si="22"/>
        <v>5.04E-2</v>
      </c>
      <c r="S162" s="200">
        <v>0</v>
      </c>
      <c r="T162" s="201">
        <f t="shared" si="23"/>
        <v>0</v>
      </c>
      <c r="AR162" s="22" t="s">
        <v>346</v>
      </c>
      <c r="AT162" s="22" t="s">
        <v>273</v>
      </c>
      <c r="AU162" s="22" t="s">
        <v>84</v>
      </c>
      <c r="AY162" s="22" t="s">
        <v>162</v>
      </c>
      <c r="BE162" s="202">
        <f t="shared" si="24"/>
        <v>0</v>
      </c>
      <c r="BF162" s="202">
        <f t="shared" si="25"/>
        <v>0</v>
      </c>
      <c r="BG162" s="202">
        <f t="shared" si="26"/>
        <v>0</v>
      </c>
      <c r="BH162" s="202">
        <f t="shared" si="27"/>
        <v>0</v>
      </c>
      <c r="BI162" s="202">
        <f t="shared" si="28"/>
        <v>0</v>
      </c>
      <c r="BJ162" s="22" t="s">
        <v>10</v>
      </c>
      <c r="BK162" s="202">
        <f t="shared" si="29"/>
        <v>0</v>
      </c>
      <c r="BL162" s="22" t="s">
        <v>346</v>
      </c>
      <c r="BM162" s="22" t="s">
        <v>4252</v>
      </c>
    </row>
    <row r="163" spans="2:65" s="1" customFormat="1" ht="22.5" customHeight="1">
      <c r="B163" s="39"/>
      <c r="C163" s="219" t="s">
        <v>713</v>
      </c>
      <c r="D163" s="219" t="s">
        <v>273</v>
      </c>
      <c r="E163" s="220" t="s">
        <v>4253</v>
      </c>
      <c r="F163" s="221" t="s">
        <v>4254</v>
      </c>
      <c r="G163" s="222" t="s">
        <v>880</v>
      </c>
      <c r="H163" s="223">
        <v>12</v>
      </c>
      <c r="I163" s="224"/>
      <c r="J163" s="225">
        <f t="shared" si="20"/>
        <v>0</v>
      </c>
      <c r="K163" s="221" t="s">
        <v>23</v>
      </c>
      <c r="L163" s="226"/>
      <c r="M163" s="227" t="s">
        <v>23</v>
      </c>
      <c r="N163" s="228" t="s">
        <v>46</v>
      </c>
      <c r="O163" s="40"/>
      <c r="P163" s="200">
        <f t="shared" si="21"/>
        <v>0</v>
      </c>
      <c r="Q163" s="200">
        <v>6.4999999999999997E-3</v>
      </c>
      <c r="R163" s="200">
        <f t="shared" si="22"/>
        <v>7.8E-2</v>
      </c>
      <c r="S163" s="200">
        <v>0</v>
      </c>
      <c r="T163" s="201">
        <f t="shared" si="23"/>
        <v>0</v>
      </c>
      <c r="AR163" s="22" t="s">
        <v>346</v>
      </c>
      <c r="AT163" s="22" t="s">
        <v>273</v>
      </c>
      <c r="AU163" s="22" t="s">
        <v>84</v>
      </c>
      <c r="AY163" s="22" t="s">
        <v>162</v>
      </c>
      <c r="BE163" s="202">
        <f t="shared" si="24"/>
        <v>0</v>
      </c>
      <c r="BF163" s="202">
        <f t="shared" si="25"/>
        <v>0</v>
      </c>
      <c r="BG163" s="202">
        <f t="shared" si="26"/>
        <v>0</v>
      </c>
      <c r="BH163" s="202">
        <f t="shared" si="27"/>
        <v>0</v>
      </c>
      <c r="BI163" s="202">
        <f t="shared" si="28"/>
        <v>0</v>
      </c>
      <c r="BJ163" s="22" t="s">
        <v>10</v>
      </c>
      <c r="BK163" s="202">
        <f t="shared" si="29"/>
        <v>0</v>
      </c>
      <c r="BL163" s="22" t="s">
        <v>346</v>
      </c>
      <c r="BM163" s="22" t="s">
        <v>4255</v>
      </c>
    </row>
    <row r="164" spans="2:65" s="1" customFormat="1" ht="22.5" customHeight="1">
      <c r="B164" s="39"/>
      <c r="C164" s="219" t="s">
        <v>721</v>
      </c>
      <c r="D164" s="219" t="s">
        <v>273</v>
      </c>
      <c r="E164" s="220" t="s">
        <v>4256</v>
      </c>
      <c r="F164" s="221" t="s">
        <v>4257</v>
      </c>
      <c r="G164" s="222" t="s">
        <v>880</v>
      </c>
      <c r="H164" s="223">
        <v>10</v>
      </c>
      <c r="I164" s="224"/>
      <c r="J164" s="225">
        <f t="shared" si="20"/>
        <v>0</v>
      </c>
      <c r="K164" s="221" t="s">
        <v>23</v>
      </c>
      <c r="L164" s="226"/>
      <c r="M164" s="227" t="s">
        <v>23</v>
      </c>
      <c r="N164" s="228" t="s">
        <v>46</v>
      </c>
      <c r="O164" s="40"/>
      <c r="P164" s="200">
        <f t="shared" si="21"/>
        <v>0</v>
      </c>
      <c r="Q164" s="200">
        <v>2.5999999999999999E-3</v>
      </c>
      <c r="R164" s="200">
        <f t="shared" si="22"/>
        <v>2.5999999999999999E-2</v>
      </c>
      <c r="S164" s="200">
        <v>0</v>
      </c>
      <c r="T164" s="201">
        <f t="shared" si="23"/>
        <v>0</v>
      </c>
      <c r="AR164" s="22" t="s">
        <v>346</v>
      </c>
      <c r="AT164" s="22" t="s">
        <v>273</v>
      </c>
      <c r="AU164" s="22" t="s">
        <v>84</v>
      </c>
      <c r="AY164" s="22" t="s">
        <v>162</v>
      </c>
      <c r="BE164" s="202">
        <f t="shared" si="24"/>
        <v>0</v>
      </c>
      <c r="BF164" s="202">
        <f t="shared" si="25"/>
        <v>0</v>
      </c>
      <c r="BG164" s="202">
        <f t="shared" si="26"/>
        <v>0</v>
      </c>
      <c r="BH164" s="202">
        <f t="shared" si="27"/>
        <v>0</v>
      </c>
      <c r="BI164" s="202">
        <f t="shared" si="28"/>
        <v>0</v>
      </c>
      <c r="BJ164" s="22" t="s">
        <v>10</v>
      </c>
      <c r="BK164" s="202">
        <f t="shared" si="29"/>
        <v>0</v>
      </c>
      <c r="BL164" s="22" t="s">
        <v>346</v>
      </c>
      <c r="BM164" s="22" t="s">
        <v>4258</v>
      </c>
    </row>
    <row r="165" spans="2:65" s="1" customFormat="1" ht="22.5" customHeight="1">
      <c r="B165" s="39"/>
      <c r="C165" s="219" t="s">
        <v>729</v>
      </c>
      <c r="D165" s="219" t="s">
        <v>273</v>
      </c>
      <c r="E165" s="220" t="s">
        <v>4259</v>
      </c>
      <c r="F165" s="221" t="s">
        <v>4260</v>
      </c>
      <c r="G165" s="222" t="s">
        <v>880</v>
      </c>
      <c r="H165" s="223">
        <v>11</v>
      </c>
      <c r="I165" s="224"/>
      <c r="J165" s="225">
        <f t="shared" si="20"/>
        <v>0</v>
      </c>
      <c r="K165" s="221" t="s">
        <v>23</v>
      </c>
      <c r="L165" s="226"/>
      <c r="M165" s="227" t="s">
        <v>23</v>
      </c>
      <c r="N165" s="228" t="s">
        <v>46</v>
      </c>
      <c r="O165" s="40"/>
      <c r="P165" s="200">
        <f t="shared" si="21"/>
        <v>0</v>
      </c>
      <c r="Q165" s="200">
        <v>2.5000000000000001E-3</v>
      </c>
      <c r="R165" s="200">
        <f t="shared" si="22"/>
        <v>2.75E-2</v>
      </c>
      <c r="S165" s="200">
        <v>0</v>
      </c>
      <c r="T165" s="201">
        <f t="shared" si="23"/>
        <v>0</v>
      </c>
      <c r="AR165" s="22" t="s">
        <v>346</v>
      </c>
      <c r="AT165" s="22" t="s">
        <v>273</v>
      </c>
      <c r="AU165" s="22" t="s">
        <v>84</v>
      </c>
      <c r="AY165" s="22" t="s">
        <v>162</v>
      </c>
      <c r="BE165" s="202">
        <f t="shared" si="24"/>
        <v>0</v>
      </c>
      <c r="BF165" s="202">
        <f t="shared" si="25"/>
        <v>0</v>
      </c>
      <c r="BG165" s="202">
        <f t="shared" si="26"/>
        <v>0</v>
      </c>
      <c r="BH165" s="202">
        <f t="shared" si="27"/>
        <v>0</v>
      </c>
      <c r="BI165" s="202">
        <f t="shared" si="28"/>
        <v>0</v>
      </c>
      <c r="BJ165" s="22" t="s">
        <v>10</v>
      </c>
      <c r="BK165" s="202">
        <f t="shared" si="29"/>
        <v>0</v>
      </c>
      <c r="BL165" s="22" t="s">
        <v>346</v>
      </c>
      <c r="BM165" s="22" t="s">
        <v>4261</v>
      </c>
    </row>
    <row r="166" spans="2:65" s="1" customFormat="1" ht="22.5" customHeight="1">
      <c r="B166" s="39"/>
      <c r="C166" s="219" t="s">
        <v>735</v>
      </c>
      <c r="D166" s="219" t="s">
        <v>273</v>
      </c>
      <c r="E166" s="220" t="s">
        <v>4262</v>
      </c>
      <c r="F166" s="221" t="s">
        <v>4263</v>
      </c>
      <c r="G166" s="222" t="s">
        <v>880</v>
      </c>
      <c r="H166" s="223">
        <v>6</v>
      </c>
      <c r="I166" s="224"/>
      <c r="J166" s="225">
        <f t="shared" si="20"/>
        <v>0</v>
      </c>
      <c r="K166" s="221" t="s">
        <v>23</v>
      </c>
      <c r="L166" s="226"/>
      <c r="M166" s="227" t="s">
        <v>23</v>
      </c>
      <c r="N166" s="228" t="s">
        <v>46</v>
      </c>
      <c r="O166" s="40"/>
      <c r="P166" s="200">
        <f t="shared" si="21"/>
        <v>0</v>
      </c>
      <c r="Q166" s="200">
        <v>8.0000000000000004E-4</v>
      </c>
      <c r="R166" s="200">
        <f t="shared" si="22"/>
        <v>4.8000000000000004E-3</v>
      </c>
      <c r="S166" s="200">
        <v>0</v>
      </c>
      <c r="T166" s="201">
        <f t="shared" si="23"/>
        <v>0</v>
      </c>
      <c r="AR166" s="22" t="s">
        <v>346</v>
      </c>
      <c r="AT166" s="22" t="s">
        <v>273</v>
      </c>
      <c r="AU166" s="22" t="s">
        <v>84</v>
      </c>
      <c r="AY166" s="22" t="s">
        <v>162</v>
      </c>
      <c r="BE166" s="202">
        <f t="shared" si="24"/>
        <v>0</v>
      </c>
      <c r="BF166" s="202">
        <f t="shared" si="25"/>
        <v>0</v>
      </c>
      <c r="BG166" s="202">
        <f t="shared" si="26"/>
        <v>0</v>
      </c>
      <c r="BH166" s="202">
        <f t="shared" si="27"/>
        <v>0</v>
      </c>
      <c r="BI166" s="202">
        <f t="shared" si="28"/>
        <v>0</v>
      </c>
      <c r="BJ166" s="22" t="s">
        <v>10</v>
      </c>
      <c r="BK166" s="202">
        <f t="shared" si="29"/>
        <v>0</v>
      </c>
      <c r="BL166" s="22" t="s">
        <v>346</v>
      </c>
      <c r="BM166" s="22" t="s">
        <v>4264</v>
      </c>
    </row>
    <row r="167" spans="2:65" s="1" customFormat="1" ht="22.5" customHeight="1">
      <c r="B167" s="39"/>
      <c r="C167" s="219" t="s">
        <v>741</v>
      </c>
      <c r="D167" s="219" t="s">
        <v>273</v>
      </c>
      <c r="E167" s="220" t="s">
        <v>4265</v>
      </c>
      <c r="F167" s="221" t="s">
        <v>4266</v>
      </c>
      <c r="G167" s="222" t="s">
        <v>880</v>
      </c>
      <c r="H167" s="223">
        <v>6</v>
      </c>
      <c r="I167" s="224"/>
      <c r="J167" s="225">
        <f t="shared" si="20"/>
        <v>0</v>
      </c>
      <c r="K167" s="221" t="s">
        <v>23</v>
      </c>
      <c r="L167" s="226"/>
      <c r="M167" s="227" t="s">
        <v>23</v>
      </c>
      <c r="N167" s="228" t="s">
        <v>46</v>
      </c>
      <c r="O167" s="40"/>
      <c r="P167" s="200">
        <f t="shared" si="21"/>
        <v>0</v>
      </c>
      <c r="Q167" s="200">
        <v>8.0000000000000004E-4</v>
      </c>
      <c r="R167" s="200">
        <f t="shared" si="22"/>
        <v>4.8000000000000004E-3</v>
      </c>
      <c r="S167" s="200">
        <v>0</v>
      </c>
      <c r="T167" s="201">
        <f t="shared" si="23"/>
        <v>0</v>
      </c>
      <c r="AR167" s="22" t="s">
        <v>346</v>
      </c>
      <c r="AT167" s="22" t="s">
        <v>273</v>
      </c>
      <c r="AU167" s="22" t="s">
        <v>84</v>
      </c>
      <c r="AY167" s="22" t="s">
        <v>162</v>
      </c>
      <c r="BE167" s="202">
        <f t="shared" si="24"/>
        <v>0</v>
      </c>
      <c r="BF167" s="202">
        <f t="shared" si="25"/>
        <v>0</v>
      </c>
      <c r="BG167" s="202">
        <f t="shared" si="26"/>
        <v>0</v>
      </c>
      <c r="BH167" s="202">
        <f t="shared" si="27"/>
        <v>0</v>
      </c>
      <c r="BI167" s="202">
        <f t="shared" si="28"/>
        <v>0</v>
      </c>
      <c r="BJ167" s="22" t="s">
        <v>10</v>
      </c>
      <c r="BK167" s="202">
        <f t="shared" si="29"/>
        <v>0</v>
      </c>
      <c r="BL167" s="22" t="s">
        <v>346</v>
      </c>
      <c r="BM167" s="22" t="s">
        <v>4267</v>
      </c>
    </row>
    <row r="168" spans="2:65" s="1" customFormat="1" ht="22.5" customHeight="1">
      <c r="B168" s="39"/>
      <c r="C168" s="219" t="s">
        <v>755</v>
      </c>
      <c r="D168" s="219" t="s">
        <v>273</v>
      </c>
      <c r="E168" s="220" t="s">
        <v>4268</v>
      </c>
      <c r="F168" s="221" t="s">
        <v>4269</v>
      </c>
      <c r="G168" s="222" t="s">
        <v>880</v>
      </c>
      <c r="H168" s="223">
        <v>1</v>
      </c>
      <c r="I168" s="224"/>
      <c r="J168" s="225">
        <f t="shared" ref="J168:J199" si="30">ROUND(I168*H168,0)</f>
        <v>0</v>
      </c>
      <c r="K168" s="221" t="s">
        <v>23</v>
      </c>
      <c r="L168" s="226"/>
      <c r="M168" s="227" t="s">
        <v>23</v>
      </c>
      <c r="N168" s="228" t="s">
        <v>46</v>
      </c>
      <c r="O168" s="40"/>
      <c r="P168" s="200">
        <f t="shared" ref="P168:P199" si="31">O168*H168</f>
        <v>0</v>
      </c>
      <c r="Q168" s="200">
        <v>3.4199999999999999E-3</v>
      </c>
      <c r="R168" s="200">
        <f t="shared" ref="R168:R199" si="32">Q168*H168</f>
        <v>3.4199999999999999E-3</v>
      </c>
      <c r="S168" s="200">
        <v>0</v>
      </c>
      <c r="T168" s="201">
        <f t="shared" ref="T168:T199" si="33">S168*H168</f>
        <v>0</v>
      </c>
      <c r="AR168" s="22" t="s">
        <v>346</v>
      </c>
      <c r="AT168" s="22" t="s">
        <v>273</v>
      </c>
      <c r="AU168" s="22" t="s">
        <v>84</v>
      </c>
      <c r="AY168" s="22" t="s">
        <v>162</v>
      </c>
      <c r="BE168" s="202">
        <f t="shared" ref="BE168:BE192" si="34">IF(N168="základní",J168,0)</f>
        <v>0</v>
      </c>
      <c r="BF168" s="202">
        <f t="shared" ref="BF168:BF192" si="35">IF(N168="snížená",J168,0)</f>
        <v>0</v>
      </c>
      <c r="BG168" s="202">
        <f t="shared" ref="BG168:BG192" si="36">IF(N168="zákl. přenesená",J168,0)</f>
        <v>0</v>
      </c>
      <c r="BH168" s="202">
        <f t="shared" ref="BH168:BH192" si="37">IF(N168="sníž. přenesená",J168,0)</f>
        <v>0</v>
      </c>
      <c r="BI168" s="202">
        <f t="shared" ref="BI168:BI192" si="38">IF(N168="nulová",J168,0)</f>
        <v>0</v>
      </c>
      <c r="BJ168" s="22" t="s">
        <v>10</v>
      </c>
      <c r="BK168" s="202">
        <f t="shared" ref="BK168:BK192" si="39">ROUND(I168*H168,0)</f>
        <v>0</v>
      </c>
      <c r="BL168" s="22" t="s">
        <v>346</v>
      </c>
      <c r="BM168" s="22" t="s">
        <v>4270</v>
      </c>
    </row>
    <row r="169" spans="2:65" s="1" customFormat="1" ht="22.5" customHeight="1">
      <c r="B169" s="39"/>
      <c r="C169" s="219" t="s">
        <v>763</v>
      </c>
      <c r="D169" s="219" t="s">
        <v>273</v>
      </c>
      <c r="E169" s="220" t="s">
        <v>4271</v>
      </c>
      <c r="F169" s="221" t="s">
        <v>4272</v>
      </c>
      <c r="G169" s="222" t="s">
        <v>880</v>
      </c>
      <c r="H169" s="223">
        <v>1</v>
      </c>
      <c r="I169" s="224"/>
      <c r="J169" s="225">
        <f t="shared" si="30"/>
        <v>0</v>
      </c>
      <c r="K169" s="221" t="s">
        <v>23</v>
      </c>
      <c r="L169" s="226"/>
      <c r="M169" s="227" t="s">
        <v>23</v>
      </c>
      <c r="N169" s="228" t="s">
        <v>46</v>
      </c>
      <c r="O169" s="40"/>
      <c r="P169" s="200">
        <f t="shared" si="31"/>
        <v>0</v>
      </c>
      <c r="Q169" s="200">
        <v>3.4199999999999999E-3</v>
      </c>
      <c r="R169" s="200">
        <f t="shared" si="32"/>
        <v>3.4199999999999999E-3</v>
      </c>
      <c r="S169" s="200">
        <v>0</v>
      </c>
      <c r="T169" s="201">
        <f t="shared" si="33"/>
        <v>0</v>
      </c>
      <c r="AR169" s="22" t="s">
        <v>346</v>
      </c>
      <c r="AT169" s="22" t="s">
        <v>273</v>
      </c>
      <c r="AU169" s="22" t="s">
        <v>84</v>
      </c>
      <c r="AY169" s="22" t="s">
        <v>162</v>
      </c>
      <c r="BE169" s="202">
        <f t="shared" si="34"/>
        <v>0</v>
      </c>
      <c r="BF169" s="202">
        <f t="shared" si="35"/>
        <v>0</v>
      </c>
      <c r="BG169" s="202">
        <f t="shared" si="36"/>
        <v>0</v>
      </c>
      <c r="BH169" s="202">
        <f t="shared" si="37"/>
        <v>0</v>
      </c>
      <c r="BI169" s="202">
        <f t="shared" si="38"/>
        <v>0</v>
      </c>
      <c r="BJ169" s="22" t="s">
        <v>10</v>
      </c>
      <c r="BK169" s="202">
        <f t="shared" si="39"/>
        <v>0</v>
      </c>
      <c r="BL169" s="22" t="s">
        <v>346</v>
      </c>
      <c r="BM169" s="22" t="s">
        <v>4273</v>
      </c>
    </row>
    <row r="170" spans="2:65" s="1" customFormat="1" ht="22.5" customHeight="1">
      <c r="B170" s="39"/>
      <c r="C170" s="219" t="s">
        <v>769</v>
      </c>
      <c r="D170" s="219" t="s">
        <v>273</v>
      </c>
      <c r="E170" s="220" t="s">
        <v>4274</v>
      </c>
      <c r="F170" s="221" t="s">
        <v>4275</v>
      </c>
      <c r="G170" s="222" t="s">
        <v>880</v>
      </c>
      <c r="H170" s="223">
        <v>1</v>
      </c>
      <c r="I170" s="224"/>
      <c r="J170" s="225">
        <f t="shared" si="30"/>
        <v>0</v>
      </c>
      <c r="K170" s="221" t="s">
        <v>23</v>
      </c>
      <c r="L170" s="226"/>
      <c r="M170" s="227" t="s">
        <v>23</v>
      </c>
      <c r="N170" s="228" t="s">
        <v>46</v>
      </c>
      <c r="O170" s="40"/>
      <c r="P170" s="200">
        <f t="shared" si="31"/>
        <v>0</v>
      </c>
      <c r="Q170" s="200">
        <v>0.01</v>
      </c>
      <c r="R170" s="200">
        <f t="shared" si="32"/>
        <v>0.01</v>
      </c>
      <c r="S170" s="200">
        <v>0</v>
      </c>
      <c r="T170" s="201">
        <f t="shared" si="33"/>
        <v>0</v>
      </c>
      <c r="AR170" s="22" t="s">
        <v>346</v>
      </c>
      <c r="AT170" s="22" t="s">
        <v>273</v>
      </c>
      <c r="AU170" s="22" t="s">
        <v>84</v>
      </c>
      <c r="AY170" s="22" t="s">
        <v>162</v>
      </c>
      <c r="BE170" s="202">
        <f t="shared" si="34"/>
        <v>0</v>
      </c>
      <c r="BF170" s="202">
        <f t="shared" si="35"/>
        <v>0</v>
      </c>
      <c r="BG170" s="202">
        <f t="shared" si="36"/>
        <v>0</v>
      </c>
      <c r="BH170" s="202">
        <f t="shared" si="37"/>
        <v>0</v>
      </c>
      <c r="BI170" s="202">
        <f t="shared" si="38"/>
        <v>0</v>
      </c>
      <c r="BJ170" s="22" t="s">
        <v>10</v>
      </c>
      <c r="BK170" s="202">
        <f t="shared" si="39"/>
        <v>0</v>
      </c>
      <c r="BL170" s="22" t="s">
        <v>346</v>
      </c>
      <c r="BM170" s="22" t="s">
        <v>4276</v>
      </c>
    </row>
    <row r="171" spans="2:65" s="1" customFormat="1" ht="22.5" customHeight="1">
      <c r="B171" s="39"/>
      <c r="C171" s="219" t="s">
        <v>775</v>
      </c>
      <c r="D171" s="219" t="s">
        <v>273</v>
      </c>
      <c r="E171" s="220" t="s">
        <v>4277</v>
      </c>
      <c r="F171" s="221" t="s">
        <v>4278</v>
      </c>
      <c r="G171" s="222" t="s">
        <v>273</v>
      </c>
      <c r="H171" s="223">
        <v>150</v>
      </c>
      <c r="I171" s="224"/>
      <c r="J171" s="225">
        <f t="shared" si="30"/>
        <v>0</v>
      </c>
      <c r="K171" s="221" t="s">
        <v>23</v>
      </c>
      <c r="L171" s="226"/>
      <c r="M171" s="227" t="s">
        <v>23</v>
      </c>
      <c r="N171" s="228" t="s">
        <v>46</v>
      </c>
      <c r="O171" s="40"/>
      <c r="P171" s="200">
        <f t="shared" si="31"/>
        <v>0</v>
      </c>
      <c r="Q171" s="200">
        <v>1E-3</v>
      </c>
      <c r="R171" s="200">
        <f t="shared" si="32"/>
        <v>0.15</v>
      </c>
      <c r="S171" s="200">
        <v>0</v>
      </c>
      <c r="T171" s="201">
        <f t="shared" si="33"/>
        <v>0</v>
      </c>
      <c r="AR171" s="22" t="s">
        <v>346</v>
      </c>
      <c r="AT171" s="22" t="s">
        <v>273</v>
      </c>
      <c r="AU171" s="22" t="s">
        <v>84</v>
      </c>
      <c r="AY171" s="22" t="s">
        <v>162</v>
      </c>
      <c r="BE171" s="202">
        <f t="shared" si="34"/>
        <v>0</v>
      </c>
      <c r="BF171" s="202">
        <f t="shared" si="35"/>
        <v>0</v>
      </c>
      <c r="BG171" s="202">
        <f t="shared" si="36"/>
        <v>0</v>
      </c>
      <c r="BH171" s="202">
        <f t="shared" si="37"/>
        <v>0</v>
      </c>
      <c r="BI171" s="202">
        <f t="shared" si="38"/>
        <v>0</v>
      </c>
      <c r="BJ171" s="22" t="s">
        <v>10</v>
      </c>
      <c r="BK171" s="202">
        <f t="shared" si="39"/>
        <v>0</v>
      </c>
      <c r="BL171" s="22" t="s">
        <v>346</v>
      </c>
      <c r="BM171" s="22" t="s">
        <v>4279</v>
      </c>
    </row>
    <row r="172" spans="2:65" s="1" customFormat="1" ht="22.5" customHeight="1">
      <c r="B172" s="39"/>
      <c r="C172" s="219" t="s">
        <v>779</v>
      </c>
      <c r="D172" s="219" t="s">
        <v>273</v>
      </c>
      <c r="E172" s="220" t="s">
        <v>4280</v>
      </c>
      <c r="F172" s="221" t="s">
        <v>4281</v>
      </c>
      <c r="G172" s="222" t="s">
        <v>880</v>
      </c>
      <c r="H172" s="223">
        <v>16</v>
      </c>
      <c r="I172" s="224"/>
      <c r="J172" s="225">
        <f t="shared" si="30"/>
        <v>0</v>
      </c>
      <c r="K172" s="221" t="s">
        <v>23</v>
      </c>
      <c r="L172" s="226"/>
      <c r="M172" s="227" t="s">
        <v>23</v>
      </c>
      <c r="N172" s="228" t="s">
        <v>46</v>
      </c>
      <c r="O172" s="40"/>
      <c r="P172" s="200">
        <f t="shared" si="31"/>
        <v>0</v>
      </c>
      <c r="Q172" s="200">
        <v>2.5999999999999998E-4</v>
      </c>
      <c r="R172" s="200">
        <f t="shared" si="32"/>
        <v>4.1599999999999996E-3</v>
      </c>
      <c r="S172" s="200">
        <v>0</v>
      </c>
      <c r="T172" s="201">
        <f t="shared" si="33"/>
        <v>0</v>
      </c>
      <c r="AR172" s="22" t="s">
        <v>346</v>
      </c>
      <c r="AT172" s="22" t="s">
        <v>273</v>
      </c>
      <c r="AU172" s="22" t="s">
        <v>84</v>
      </c>
      <c r="AY172" s="22" t="s">
        <v>162</v>
      </c>
      <c r="BE172" s="202">
        <f t="shared" si="34"/>
        <v>0</v>
      </c>
      <c r="BF172" s="202">
        <f t="shared" si="35"/>
        <v>0</v>
      </c>
      <c r="BG172" s="202">
        <f t="shared" si="36"/>
        <v>0</v>
      </c>
      <c r="BH172" s="202">
        <f t="shared" si="37"/>
        <v>0</v>
      </c>
      <c r="BI172" s="202">
        <f t="shared" si="38"/>
        <v>0</v>
      </c>
      <c r="BJ172" s="22" t="s">
        <v>10</v>
      </c>
      <c r="BK172" s="202">
        <f t="shared" si="39"/>
        <v>0</v>
      </c>
      <c r="BL172" s="22" t="s">
        <v>346</v>
      </c>
      <c r="BM172" s="22" t="s">
        <v>4282</v>
      </c>
    </row>
    <row r="173" spans="2:65" s="1" customFormat="1" ht="22.5" customHeight="1">
      <c r="B173" s="39"/>
      <c r="C173" s="219" t="s">
        <v>785</v>
      </c>
      <c r="D173" s="219" t="s">
        <v>273</v>
      </c>
      <c r="E173" s="220" t="s">
        <v>4283</v>
      </c>
      <c r="F173" s="221" t="s">
        <v>4284</v>
      </c>
      <c r="G173" s="222" t="s">
        <v>273</v>
      </c>
      <c r="H173" s="223">
        <v>30</v>
      </c>
      <c r="I173" s="224"/>
      <c r="J173" s="225">
        <f t="shared" si="30"/>
        <v>0</v>
      </c>
      <c r="K173" s="221" t="s">
        <v>23</v>
      </c>
      <c r="L173" s="226"/>
      <c r="M173" s="227" t="s">
        <v>23</v>
      </c>
      <c r="N173" s="228" t="s">
        <v>46</v>
      </c>
      <c r="O173" s="40"/>
      <c r="P173" s="200">
        <f t="shared" si="31"/>
        <v>0</v>
      </c>
      <c r="Q173" s="200">
        <v>1E-3</v>
      </c>
      <c r="R173" s="200">
        <f t="shared" si="32"/>
        <v>0.03</v>
      </c>
      <c r="S173" s="200">
        <v>0</v>
      </c>
      <c r="T173" s="201">
        <f t="shared" si="33"/>
        <v>0</v>
      </c>
      <c r="AR173" s="22" t="s">
        <v>346</v>
      </c>
      <c r="AT173" s="22" t="s">
        <v>273</v>
      </c>
      <c r="AU173" s="22" t="s">
        <v>84</v>
      </c>
      <c r="AY173" s="22" t="s">
        <v>162</v>
      </c>
      <c r="BE173" s="202">
        <f t="shared" si="34"/>
        <v>0</v>
      </c>
      <c r="BF173" s="202">
        <f t="shared" si="35"/>
        <v>0</v>
      </c>
      <c r="BG173" s="202">
        <f t="shared" si="36"/>
        <v>0</v>
      </c>
      <c r="BH173" s="202">
        <f t="shared" si="37"/>
        <v>0</v>
      </c>
      <c r="BI173" s="202">
        <f t="shared" si="38"/>
        <v>0</v>
      </c>
      <c r="BJ173" s="22" t="s">
        <v>10</v>
      </c>
      <c r="BK173" s="202">
        <f t="shared" si="39"/>
        <v>0</v>
      </c>
      <c r="BL173" s="22" t="s">
        <v>346</v>
      </c>
      <c r="BM173" s="22" t="s">
        <v>4285</v>
      </c>
    </row>
    <row r="174" spans="2:65" s="1" customFormat="1" ht="22.5" customHeight="1">
      <c r="B174" s="39"/>
      <c r="C174" s="219" t="s">
        <v>793</v>
      </c>
      <c r="D174" s="219" t="s">
        <v>273</v>
      </c>
      <c r="E174" s="220" t="s">
        <v>4286</v>
      </c>
      <c r="F174" s="221" t="s">
        <v>4287</v>
      </c>
      <c r="G174" s="222" t="s">
        <v>880</v>
      </c>
      <c r="H174" s="223">
        <v>30</v>
      </c>
      <c r="I174" s="224"/>
      <c r="J174" s="225">
        <f t="shared" si="30"/>
        <v>0</v>
      </c>
      <c r="K174" s="221" t="s">
        <v>23</v>
      </c>
      <c r="L174" s="226"/>
      <c r="M174" s="227" t="s">
        <v>23</v>
      </c>
      <c r="N174" s="228" t="s">
        <v>46</v>
      </c>
      <c r="O174" s="40"/>
      <c r="P174" s="200">
        <f t="shared" si="31"/>
        <v>0</v>
      </c>
      <c r="Q174" s="200">
        <v>6.9999999999999999E-4</v>
      </c>
      <c r="R174" s="200">
        <f t="shared" si="32"/>
        <v>2.1000000000000001E-2</v>
      </c>
      <c r="S174" s="200">
        <v>0</v>
      </c>
      <c r="T174" s="201">
        <f t="shared" si="33"/>
        <v>0</v>
      </c>
      <c r="AR174" s="22" t="s">
        <v>346</v>
      </c>
      <c r="AT174" s="22" t="s">
        <v>273</v>
      </c>
      <c r="AU174" s="22" t="s">
        <v>84</v>
      </c>
      <c r="AY174" s="22" t="s">
        <v>162</v>
      </c>
      <c r="BE174" s="202">
        <f t="shared" si="34"/>
        <v>0</v>
      </c>
      <c r="BF174" s="202">
        <f t="shared" si="35"/>
        <v>0</v>
      </c>
      <c r="BG174" s="202">
        <f t="shared" si="36"/>
        <v>0</v>
      </c>
      <c r="BH174" s="202">
        <f t="shared" si="37"/>
        <v>0</v>
      </c>
      <c r="BI174" s="202">
        <f t="shared" si="38"/>
        <v>0</v>
      </c>
      <c r="BJ174" s="22" t="s">
        <v>10</v>
      </c>
      <c r="BK174" s="202">
        <f t="shared" si="39"/>
        <v>0</v>
      </c>
      <c r="BL174" s="22" t="s">
        <v>346</v>
      </c>
      <c r="BM174" s="22" t="s">
        <v>4288</v>
      </c>
    </row>
    <row r="175" spans="2:65" s="1" customFormat="1" ht="22.5" customHeight="1">
      <c r="B175" s="39"/>
      <c r="C175" s="219" t="s">
        <v>800</v>
      </c>
      <c r="D175" s="219" t="s">
        <v>273</v>
      </c>
      <c r="E175" s="220" t="s">
        <v>4289</v>
      </c>
      <c r="F175" s="221" t="s">
        <v>4290</v>
      </c>
      <c r="G175" s="222" t="s">
        <v>273</v>
      </c>
      <c r="H175" s="223">
        <v>400</v>
      </c>
      <c r="I175" s="224"/>
      <c r="J175" s="225">
        <f t="shared" si="30"/>
        <v>0</v>
      </c>
      <c r="K175" s="221" t="s">
        <v>23</v>
      </c>
      <c r="L175" s="226"/>
      <c r="M175" s="227" t="s">
        <v>23</v>
      </c>
      <c r="N175" s="228" t="s">
        <v>46</v>
      </c>
      <c r="O175" s="40"/>
      <c r="P175" s="200">
        <f t="shared" si="31"/>
        <v>0</v>
      </c>
      <c r="Q175" s="200">
        <v>1E-3</v>
      </c>
      <c r="R175" s="200">
        <f t="shared" si="32"/>
        <v>0.4</v>
      </c>
      <c r="S175" s="200">
        <v>0</v>
      </c>
      <c r="T175" s="201">
        <f t="shared" si="33"/>
        <v>0</v>
      </c>
      <c r="AR175" s="22" t="s">
        <v>346</v>
      </c>
      <c r="AT175" s="22" t="s">
        <v>273</v>
      </c>
      <c r="AU175" s="22" t="s">
        <v>84</v>
      </c>
      <c r="AY175" s="22" t="s">
        <v>162</v>
      </c>
      <c r="BE175" s="202">
        <f t="shared" si="34"/>
        <v>0</v>
      </c>
      <c r="BF175" s="202">
        <f t="shared" si="35"/>
        <v>0</v>
      </c>
      <c r="BG175" s="202">
        <f t="shared" si="36"/>
        <v>0</v>
      </c>
      <c r="BH175" s="202">
        <f t="shared" si="37"/>
        <v>0</v>
      </c>
      <c r="BI175" s="202">
        <f t="shared" si="38"/>
        <v>0</v>
      </c>
      <c r="BJ175" s="22" t="s">
        <v>10</v>
      </c>
      <c r="BK175" s="202">
        <f t="shared" si="39"/>
        <v>0</v>
      </c>
      <c r="BL175" s="22" t="s">
        <v>346</v>
      </c>
      <c r="BM175" s="22" t="s">
        <v>4291</v>
      </c>
    </row>
    <row r="176" spans="2:65" s="1" customFormat="1" ht="22.5" customHeight="1">
      <c r="B176" s="39"/>
      <c r="C176" s="219" t="s">
        <v>819</v>
      </c>
      <c r="D176" s="219" t="s">
        <v>273</v>
      </c>
      <c r="E176" s="220" t="s">
        <v>4292</v>
      </c>
      <c r="F176" s="221" t="s">
        <v>4293</v>
      </c>
      <c r="G176" s="222" t="s">
        <v>880</v>
      </c>
      <c r="H176" s="223">
        <v>370</v>
      </c>
      <c r="I176" s="224"/>
      <c r="J176" s="225">
        <f t="shared" si="30"/>
        <v>0</v>
      </c>
      <c r="K176" s="221" t="s">
        <v>23</v>
      </c>
      <c r="L176" s="226"/>
      <c r="M176" s="227" t="s">
        <v>23</v>
      </c>
      <c r="N176" s="228" t="s">
        <v>46</v>
      </c>
      <c r="O176" s="40"/>
      <c r="P176" s="200">
        <f t="shared" si="31"/>
        <v>0</v>
      </c>
      <c r="Q176" s="200">
        <v>2.1000000000000001E-4</v>
      </c>
      <c r="R176" s="200">
        <f t="shared" si="32"/>
        <v>7.7700000000000005E-2</v>
      </c>
      <c r="S176" s="200">
        <v>0</v>
      </c>
      <c r="T176" s="201">
        <f t="shared" si="33"/>
        <v>0</v>
      </c>
      <c r="AR176" s="22" t="s">
        <v>346</v>
      </c>
      <c r="AT176" s="22" t="s">
        <v>273</v>
      </c>
      <c r="AU176" s="22" t="s">
        <v>84</v>
      </c>
      <c r="AY176" s="22" t="s">
        <v>162</v>
      </c>
      <c r="BE176" s="202">
        <f t="shared" si="34"/>
        <v>0</v>
      </c>
      <c r="BF176" s="202">
        <f t="shared" si="35"/>
        <v>0</v>
      </c>
      <c r="BG176" s="202">
        <f t="shared" si="36"/>
        <v>0</v>
      </c>
      <c r="BH176" s="202">
        <f t="shared" si="37"/>
        <v>0</v>
      </c>
      <c r="BI176" s="202">
        <f t="shared" si="38"/>
        <v>0</v>
      </c>
      <c r="BJ176" s="22" t="s">
        <v>10</v>
      </c>
      <c r="BK176" s="202">
        <f t="shared" si="39"/>
        <v>0</v>
      </c>
      <c r="BL176" s="22" t="s">
        <v>346</v>
      </c>
      <c r="BM176" s="22" t="s">
        <v>4294</v>
      </c>
    </row>
    <row r="177" spans="2:65" s="1" customFormat="1" ht="22.5" customHeight="1">
      <c r="B177" s="39"/>
      <c r="C177" s="219" t="s">
        <v>833</v>
      </c>
      <c r="D177" s="219" t="s">
        <v>273</v>
      </c>
      <c r="E177" s="220" t="s">
        <v>4295</v>
      </c>
      <c r="F177" s="221" t="s">
        <v>4296</v>
      </c>
      <c r="G177" s="222" t="s">
        <v>880</v>
      </c>
      <c r="H177" s="223">
        <v>2</v>
      </c>
      <c r="I177" s="224"/>
      <c r="J177" s="225">
        <f t="shared" si="30"/>
        <v>0</v>
      </c>
      <c r="K177" s="221" t="s">
        <v>23</v>
      </c>
      <c r="L177" s="226"/>
      <c r="M177" s="227" t="s">
        <v>23</v>
      </c>
      <c r="N177" s="228" t="s">
        <v>46</v>
      </c>
      <c r="O177" s="40"/>
      <c r="P177" s="200">
        <f t="shared" si="31"/>
        <v>0</v>
      </c>
      <c r="Q177" s="200">
        <v>4.0000000000000001E-3</v>
      </c>
      <c r="R177" s="200">
        <f t="shared" si="32"/>
        <v>8.0000000000000002E-3</v>
      </c>
      <c r="S177" s="200">
        <v>0</v>
      </c>
      <c r="T177" s="201">
        <f t="shared" si="33"/>
        <v>0</v>
      </c>
      <c r="AR177" s="22" t="s">
        <v>346</v>
      </c>
      <c r="AT177" s="22" t="s">
        <v>273</v>
      </c>
      <c r="AU177" s="22" t="s">
        <v>84</v>
      </c>
      <c r="AY177" s="22" t="s">
        <v>162</v>
      </c>
      <c r="BE177" s="202">
        <f t="shared" si="34"/>
        <v>0</v>
      </c>
      <c r="BF177" s="202">
        <f t="shared" si="35"/>
        <v>0</v>
      </c>
      <c r="BG177" s="202">
        <f t="shared" si="36"/>
        <v>0</v>
      </c>
      <c r="BH177" s="202">
        <f t="shared" si="37"/>
        <v>0</v>
      </c>
      <c r="BI177" s="202">
        <f t="shared" si="38"/>
        <v>0</v>
      </c>
      <c r="BJ177" s="22" t="s">
        <v>10</v>
      </c>
      <c r="BK177" s="202">
        <f t="shared" si="39"/>
        <v>0</v>
      </c>
      <c r="BL177" s="22" t="s">
        <v>346</v>
      </c>
      <c r="BM177" s="22" t="s">
        <v>4297</v>
      </c>
    </row>
    <row r="178" spans="2:65" s="1" customFormat="1" ht="22.5" customHeight="1">
      <c r="B178" s="39"/>
      <c r="C178" s="219" t="s">
        <v>837</v>
      </c>
      <c r="D178" s="219" t="s">
        <v>273</v>
      </c>
      <c r="E178" s="220" t="s">
        <v>4298</v>
      </c>
      <c r="F178" s="221" t="s">
        <v>4299</v>
      </c>
      <c r="G178" s="222" t="s">
        <v>880</v>
      </c>
      <c r="H178" s="223">
        <v>2</v>
      </c>
      <c r="I178" s="224"/>
      <c r="J178" s="225">
        <f t="shared" si="30"/>
        <v>0</v>
      </c>
      <c r="K178" s="221" t="s">
        <v>23</v>
      </c>
      <c r="L178" s="226"/>
      <c r="M178" s="227" t="s">
        <v>23</v>
      </c>
      <c r="N178" s="228" t="s">
        <v>46</v>
      </c>
      <c r="O178" s="40"/>
      <c r="P178" s="200">
        <f t="shared" si="31"/>
        <v>0</v>
      </c>
      <c r="Q178" s="200">
        <v>4.2999999999999999E-4</v>
      </c>
      <c r="R178" s="200">
        <f t="shared" si="32"/>
        <v>8.5999999999999998E-4</v>
      </c>
      <c r="S178" s="200">
        <v>0</v>
      </c>
      <c r="T178" s="201">
        <f t="shared" si="33"/>
        <v>0</v>
      </c>
      <c r="AR178" s="22" t="s">
        <v>346</v>
      </c>
      <c r="AT178" s="22" t="s">
        <v>273</v>
      </c>
      <c r="AU178" s="22" t="s">
        <v>84</v>
      </c>
      <c r="AY178" s="22" t="s">
        <v>162</v>
      </c>
      <c r="BE178" s="202">
        <f t="shared" si="34"/>
        <v>0</v>
      </c>
      <c r="BF178" s="202">
        <f t="shared" si="35"/>
        <v>0</v>
      </c>
      <c r="BG178" s="202">
        <f t="shared" si="36"/>
        <v>0</v>
      </c>
      <c r="BH178" s="202">
        <f t="shared" si="37"/>
        <v>0</v>
      </c>
      <c r="BI178" s="202">
        <f t="shared" si="38"/>
        <v>0</v>
      </c>
      <c r="BJ178" s="22" t="s">
        <v>10</v>
      </c>
      <c r="BK178" s="202">
        <f t="shared" si="39"/>
        <v>0</v>
      </c>
      <c r="BL178" s="22" t="s">
        <v>346</v>
      </c>
      <c r="BM178" s="22" t="s">
        <v>4300</v>
      </c>
    </row>
    <row r="179" spans="2:65" s="1" customFormat="1" ht="22.5" customHeight="1">
      <c r="B179" s="39"/>
      <c r="C179" s="219" t="s">
        <v>871</v>
      </c>
      <c r="D179" s="219" t="s">
        <v>273</v>
      </c>
      <c r="E179" s="220" t="s">
        <v>4301</v>
      </c>
      <c r="F179" s="221" t="s">
        <v>4302</v>
      </c>
      <c r="G179" s="222" t="s">
        <v>880</v>
      </c>
      <c r="H179" s="223">
        <v>2</v>
      </c>
      <c r="I179" s="224"/>
      <c r="J179" s="225">
        <f t="shared" si="30"/>
        <v>0</v>
      </c>
      <c r="K179" s="221" t="s">
        <v>23</v>
      </c>
      <c r="L179" s="226"/>
      <c r="M179" s="227" t="s">
        <v>23</v>
      </c>
      <c r="N179" s="228" t="s">
        <v>46</v>
      </c>
      <c r="O179" s="40"/>
      <c r="P179" s="200">
        <f t="shared" si="31"/>
        <v>0</v>
      </c>
      <c r="Q179" s="200">
        <v>2.0000000000000001E-4</v>
      </c>
      <c r="R179" s="200">
        <f t="shared" si="32"/>
        <v>4.0000000000000002E-4</v>
      </c>
      <c r="S179" s="200">
        <v>0</v>
      </c>
      <c r="T179" s="201">
        <f t="shared" si="33"/>
        <v>0</v>
      </c>
      <c r="AR179" s="22" t="s">
        <v>346</v>
      </c>
      <c r="AT179" s="22" t="s">
        <v>273</v>
      </c>
      <c r="AU179" s="22" t="s">
        <v>84</v>
      </c>
      <c r="AY179" s="22" t="s">
        <v>162</v>
      </c>
      <c r="BE179" s="202">
        <f t="shared" si="34"/>
        <v>0</v>
      </c>
      <c r="BF179" s="202">
        <f t="shared" si="35"/>
        <v>0</v>
      </c>
      <c r="BG179" s="202">
        <f t="shared" si="36"/>
        <v>0</v>
      </c>
      <c r="BH179" s="202">
        <f t="shared" si="37"/>
        <v>0</v>
      </c>
      <c r="BI179" s="202">
        <f t="shared" si="38"/>
        <v>0</v>
      </c>
      <c r="BJ179" s="22" t="s">
        <v>10</v>
      </c>
      <c r="BK179" s="202">
        <f t="shared" si="39"/>
        <v>0</v>
      </c>
      <c r="BL179" s="22" t="s">
        <v>346</v>
      </c>
      <c r="BM179" s="22" t="s">
        <v>4303</v>
      </c>
    </row>
    <row r="180" spans="2:65" s="1" customFormat="1" ht="22.5" customHeight="1">
      <c r="B180" s="39"/>
      <c r="C180" s="219" t="s">
        <v>877</v>
      </c>
      <c r="D180" s="219" t="s">
        <v>273</v>
      </c>
      <c r="E180" s="220" t="s">
        <v>4304</v>
      </c>
      <c r="F180" s="221" t="s">
        <v>4305</v>
      </c>
      <c r="G180" s="222" t="s">
        <v>880</v>
      </c>
      <c r="H180" s="223">
        <v>2</v>
      </c>
      <c r="I180" s="224"/>
      <c r="J180" s="225">
        <f t="shared" si="30"/>
        <v>0</v>
      </c>
      <c r="K180" s="221" t="s">
        <v>23</v>
      </c>
      <c r="L180" s="226"/>
      <c r="M180" s="227" t="s">
        <v>23</v>
      </c>
      <c r="N180" s="228" t="s">
        <v>46</v>
      </c>
      <c r="O180" s="40"/>
      <c r="P180" s="200">
        <f t="shared" si="31"/>
        <v>0</v>
      </c>
      <c r="Q180" s="200">
        <v>1.15E-3</v>
      </c>
      <c r="R180" s="200">
        <f t="shared" si="32"/>
        <v>2.3E-3</v>
      </c>
      <c r="S180" s="200">
        <v>0</v>
      </c>
      <c r="T180" s="201">
        <f t="shared" si="33"/>
        <v>0</v>
      </c>
      <c r="AR180" s="22" t="s">
        <v>346</v>
      </c>
      <c r="AT180" s="22" t="s">
        <v>273</v>
      </c>
      <c r="AU180" s="22" t="s">
        <v>84</v>
      </c>
      <c r="AY180" s="22" t="s">
        <v>162</v>
      </c>
      <c r="BE180" s="202">
        <f t="shared" si="34"/>
        <v>0</v>
      </c>
      <c r="BF180" s="202">
        <f t="shared" si="35"/>
        <v>0</v>
      </c>
      <c r="BG180" s="202">
        <f t="shared" si="36"/>
        <v>0</v>
      </c>
      <c r="BH180" s="202">
        <f t="shared" si="37"/>
        <v>0</v>
      </c>
      <c r="BI180" s="202">
        <f t="shared" si="38"/>
        <v>0</v>
      </c>
      <c r="BJ180" s="22" t="s">
        <v>10</v>
      </c>
      <c r="BK180" s="202">
        <f t="shared" si="39"/>
        <v>0</v>
      </c>
      <c r="BL180" s="22" t="s">
        <v>346</v>
      </c>
      <c r="BM180" s="22" t="s">
        <v>4306</v>
      </c>
    </row>
    <row r="181" spans="2:65" s="1" customFormat="1" ht="22.5" customHeight="1">
      <c r="B181" s="39"/>
      <c r="C181" s="219" t="s">
        <v>882</v>
      </c>
      <c r="D181" s="219" t="s">
        <v>273</v>
      </c>
      <c r="E181" s="220" t="s">
        <v>4307</v>
      </c>
      <c r="F181" s="221" t="s">
        <v>4308</v>
      </c>
      <c r="G181" s="222" t="s">
        <v>880</v>
      </c>
      <c r="H181" s="223">
        <v>2</v>
      </c>
      <c r="I181" s="224"/>
      <c r="J181" s="225">
        <f t="shared" si="30"/>
        <v>0</v>
      </c>
      <c r="K181" s="221" t="s">
        <v>23</v>
      </c>
      <c r="L181" s="226"/>
      <c r="M181" s="227" t="s">
        <v>23</v>
      </c>
      <c r="N181" s="228" t="s">
        <v>46</v>
      </c>
      <c r="O181" s="40"/>
      <c r="P181" s="200">
        <f t="shared" si="31"/>
        <v>0</v>
      </c>
      <c r="Q181" s="200">
        <v>1.15E-3</v>
      </c>
      <c r="R181" s="200">
        <f t="shared" si="32"/>
        <v>2.3E-3</v>
      </c>
      <c r="S181" s="200">
        <v>0</v>
      </c>
      <c r="T181" s="201">
        <f t="shared" si="33"/>
        <v>0</v>
      </c>
      <c r="AR181" s="22" t="s">
        <v>346</v>
      </c>
      <c r="AT181" s="22" t="s">
        <v>273</v>
      </c>
      <c r="AU181" s="22" t="s">
        <v>84</v>
      </c>
      <c r="AY181" s="22" t="s">
        <v>162</v>
      </c>
      <c r="BE181" s="202">
        <f t="shared" si="34"/>
        <v>0</v>
      </c>
      <c r="BF181" s="202">
        <f t="shared" si="35"/>
        <v>0</v>
      </c>
      <c r="BG181" s="202">
        <f t="shared" si="36"/>
        <v>0</v>
      </c>
      <c r="BH181" s="202">
        <f t="shared" si="37"/>
        <v>0</v>
      </c>
      <c r="BI181" s="202">
        <f t="shared" si="38"/>
        <v>0</v>
      </c>
      <c r="BJ181" s="22" t="s">
        <v>10</v>
      </c>
      <c r="BK181" s="202">
        <f t="shared" si="39"/>
        <v>0</v>
      </c>
      <c r="BL181" s="22" t="s">
        <v>346</v>
      </c>
      <c r="BM181" s="22" t="s">
        <v>4309</v>
      </c>
    </row>
    <row r="182" spans="2:65" s="1" customFormat="1" ht="22.5" customHeight="1">
      <c r="B182" s="39"/>
      <c r="C182" s="219" t="s">
        <v>888</v>
      </c>
      <c r="D182" s="219" t="s">
        <v>273</v>
      </c>
      <c r="E182" s="220" t="s">
        <v>4310</v>
      </c>
      <c r="F182" s="221" t="s">
        <v>4311</v>
      </c>
      <c r="G182" s="222" t="s">
        <v>880</v>
      </c>
      <c r="H182" s="223">
        <v>2</v>
      </c>
      <c r="I182" s="224"/>
      <c r="J182" s="225">
        <f t="shared" si="30"/>
        <v>0</v>
      </c>
      <c r="K182" s="221" t="s">
        <v>23</v>
      </c>
      <c r="L182" s="226"/>
      <c r="M182" s="227" t="s">
        <v>23</v>
      </c>
      <c r="N182" s="228" t="s">
        <v>46</v>
      </c>
      <c r="O182" s="40"/>
      <c r="P182" s="200">
        <f t="shared" si="31"/>
        <v>0</v>
      </c>
      <c r="Q182" s="200">
        <v>1.6000000000000001E-4</v>
      </c>
      <c r="R182" s="200">
        <f t="shared" si="32"/>
        <v>3.2000000000000003E-4</v>
      </c>
      <c r="S182" s="200">
        <v>0</v>
      </c>
      <c r="T182" s="201">
        <f t="shared" si="33"/>
        <v>0</v>
      </c>
      <c r="AR182" s="22" t="s">
        <v>346</v>
      </c>
      <c r="AT182" s="22" t="s">
        <v>273</v>
      </c>
      <c r="AU182" s="22" t="s">
        <v>84</v>
      </c>
      <c r="AY182" s="22" t="s">
        <v>162</v>
      </c>
      <c r="BE182" s="202">
        <f t="shared" si="34"/>
        <v>0</v>
      </c>
      <c r="BF182" s="202">
        <f t="shared" si="35"/>
        <v>0</v>
      </c>
      <c r="BG182" s="202">
        <f t="shared" si="36"/>
        <v>0</v>
      </c>
      <c r="BH182" s="202">
        <f t="shared" si="37"/>
        <v>0</v>
      </c>
      <c r="BI182" s="202">
        <f t="shared" si="38"/>
        <v>0</v>
      </c>
      <c r="BJ182" s="22" t="s">
        <v>10</v>
      </c>
      <c r="BK182" s="202">
        <f t="shared" si="39"/>
        <v>0</v>
      </c>
      <c r="BL182" s="22" t="s">
        <v>346</v>
      </c>
      <c r="BM182" s="22" t="s">
        <v>4312</v>
      </c>
    </row>
    <row r="183" spans="2:65" s="1" customFormat="1" ht="22.5" customHeight="1">
      <c r="B183" s="39"/>
      <c r="C183" s="219" t="s">
        <v>894</v>
      </c>
      <c r="D183" s="219" t="s">
        <v>273</v>
      </c>
      <c r="E183" s="220" t="s">
        <v>4313</v>
      </c>
      <c r="F183" s="221" t="s">
        <v>4314</v>
      </c>
      <c r="G183" s="222" t="s">
        <v>880</v>
      </c>
      <c r="H183" s="223">
        <v>72</v>
      </c>
      <c r="I183" s="224"/>
      <c r="J183" s="225">
        <f t="shared" si="30"/>
        <v>0</v>
      </c>
      <c r="K183" s="221" t="s">
        <v>23</v>
      </c>
      <c r="L183" s="226"/>
      <c r="M183" s="227" t="s">
        <v>23</v>
      </c>
      <c r="N183" s="228" t="s">
        <v>46</v>
      </c>
      <c r="O183" s="40"/>
      <c r="P183" s="200">
        <f t="shared" si="31"/>
        <v>0</v>
      </c>
      <c r="Q183" s="200">
        <v>2.3000000000000001E-4</v>
      </c>
      <c r="R183" s="200">
        <f t="shared" si="32"/>
        <v>1.6560000000000002E-2</v>
      </c>
      <c r="S183" s="200">
        <v>0</v>
      </c>
      <c r="T183" s="201">
        <f t="shared" si="33"/>
        <v>0</v>
      </c>
      <c r="AR183" s="22" t="s">
        <v>346</v>
      </c>
      <c r="AT183" s="22" t="s">
        <v>273</v>
      </c>
      <c r="AU183" s="22" t="s">
        <v>84</v>
      </c>
      <c r="AY183" s="22" t="s">
        <v>162</v>
      </c>
      <c r="BE183" s="202">
        <f t="shared" si="34"/>
        <v>0</v>
      </c>
      <c r="BF183" s="202">
        <f t="shared" si="35"/>
        <v>0</v>
      </c>
      <c r="BG183" s="202">
        <f t="shared" si="36"/>
        <v>0</v>
      </c>
      <c r="BH183" s="202">
        <f t="shared" si="37"/>
        <v>0</v>
      </c>
      <c r="BI183" s="202">
        <f t="shared" si="38"/>
        <v>0</v>
      </c>
      <c r="BJ183" s="22" t="s">
        <v>10</v>
      </c>
      <c r="BK183" s="202">
        <f t="shared" si="39"/>
        <v>0</v>
      </c>
      <c r="BL183" s="22" t="s">
        <v>346</v>
      </c>
      <c r="BM183" s="22" t="s">
        <v>4315</v>
      </c>
    </row>
    <row r="184" spans="2:65" s="1" customFormat="1" ht="22.5" customHeight="1">
      <c r="B184" s="39"/>
      <c r="C184" s="219" t="s">
        <v>898</v>
      </c>
      <c r="D184" s="219" t="s">
        <v>273</v>
      </c>
      <c r="E184" s="220" t="s">
        <v>4316</v>
      </c>
      <c r="F184" s="221" t="s">
        <v>4317</v>
      </c>
      <c r="G184" s="222" t="s">
        <v>880</v>
      </c>
      <c r="H184" s="223">
        <v>5</v>
      </c>
      <c r="I184" s="224"/>
      <c r="J184" s="225">
        <f t="shared" si="30"/>
        <v>0</v>
      </c>
      <c r="K184" s="221" t="s">
        <v>23</v>
      </c>
      <c r="L184" s="226"/>
      <c r="M184" s="227" t="s">
        <v>23</v>
      </c>
      <c r="N184" s="228" t="s">
        <v>46</v>
      </c>
      <c r="O184" s="40"/>
      <c r="P184" s="200">
        <f t="shared" si="31"/>
        <v>0</v>
      </c>
      <c r="Q184" s="200">
        <v>1.2999999999999999E-4</v>
      </c>
      <c r="R184" s="200">
        <f t="shared" si="32"/>
        <v>6.4999999999999997E-4</v>
      </c>
      <c r="S184" s="200">
        <v>0</v>
      </c>
      <c r="T184" s="201">
        <f t="shared" si="33"/>
        <v>0</v>
      </c>
      <c r="AR184" s="22" t="s">
        <v>346</v>
      </c>
      <c r="AT184" s="22" t="s">
        <v>273</v>
      </c>
      <c r="AU184" s="22" t="s">
        <v>84</v>
      </c>
      <c r="AY184" s="22" t="s">
        <v>162</v>
      </c>
      <c r="BE184" s="202">
        <f t="shared" si="34"/>
        <v>0</v>
      </c>
      <c r="BF184" s="202">
        <f t="shared" si="35"/>
        <v>0</v>
      </c>
      <c r="BG184" s="202">
        <f t="shared" si="36"/>
        <v>0</v>
      </c>
      <c r="BH184" s="202">
        <f t="shared" si="37"/>
        <v>0</v>
      </c>
      <c r="BI184" s="202">
        <f t="shared" si="38"/>
        <v>0</v>
      </c>
      <c r="BJ184" s="22" t="s">
        <v>10</v>
      </c>
      <c r="BK184" s="202">
        <f t="shared" si="39"/>
        <v>0</v>
      </c>
      <c r="BL184" s="22" t="s">
        <v>346</v>
      </c>
      <c r="BM184" s="22" t="s">
        <v>4318</v>
      </c>
    </row>
    <row r="185" spans="2:65" s="1" customFormat="1" ht="22.5" customHeight="1">
      <c r="B185" s="39"/>
      <c r="C185" s="219" t="s">
        <v>30</v>
      </c>
      <c r="D185" s="219" t="s">
        <v>273</v>
      </c>
      <c r="E185" s="220" t="s">
        <v>4319</v>
      </c>
      <c r="F185" s="221" t="s">
        <v>4320</v>
      </c>
      <c r="G185" s="222" t="s">
        <v>880</v>
      </c>
      <c r="H185" s="223">
        <v>13</v>
      </c>
      <c r="I185" s="224"/>
      <c r="J185" s="225">
        <f t="shared" si="30"/>
        <v>0</v>
      </c>
      <c r="K185" s="221" t="s">
        <v>23</v>
      </c>
      <c r="L185" s="226"/>
      <c r="M185" s="227" t="s">
        <v>23</v>
      </c>
      <c r="N185" s="228" t="s">
        <v>46</v>
      </c>
      <c r="O185" s="40"/>
      <c r="P185" s="200">
        <f t="shared" si="31"/>
        <v>0</v>
      </c>
      <c r="Q185" s="200">
        <v>2.0000000000000001E-4</v>
      </c>
      <c r="R185" s="200">
        <f t="shared" si="32"/>
        <v>2.6000000000000003E-3</v>
      </c>
      <c r="S185" s="200">
        <v>0</v>
      </c>
      <c r="T185" s="201">
        <f t="shared" si="33"/>
        <v>0</v>
      </c>
      <c r="AR185" s="22" t="s">
        <v>346</v>
      </c>
      <c r="AT185" s="22" t="s">
        <v>273</v>
      </c>
      <c r="AU185" s="22" t="s">
        <v>84</v>
      </c>
      <c r="AY185" s="22" t="s">
        <v>162</v>
      </c>
      <c r="BE185" s="202">
        <f t="shared" si="34"/>
        <v>0</v>
      </c>
      <c r="BF185" s="202">
        <f t="shared" si="35"/>
        <v>0</v>
      </c>
      <c r="BG185" s="202">
        <f t="shared" si="36"/>
        <v>0</v>
      </c>
      <c r="BH185" s="202">
        <f t="shared" si="37"/>
        <v>0</v>
      </c>
      <c r="BI185" s="202">
        <f t="shared" si="38"/>
        <v>0</v>
      </c>
      <c r="BJ185" s="22" t="s">
        <v>10</v>
      </c>
      <c r="BK185" s="202">
        <f t="shared" si="39"/>
        <v>0</v>
      </c>
      <c r="BL185" s="22" t="s">
        <v>346</v>
      </c>
      <c r="BM185" s="22" t="s">
        <v>4321</v>
      </c>
    </row>
    <row r="186" spans="2:65" s="1" customFormat="1" ht="22.5" customHeight="1">
      <c r="B186" s="39"/>
      <c r="C186" s="219" t="s">
        <v>905</v>
      </c>
      <c r="D186" s="219" t="s">
        <v>273</v>
      </c>
      <c r="E186" s="220" t="s">
        <v>4322</v>
      </c>
      <c r="F186" s="221" t="s">
        <v>4323</v>
      </c>
      <c r="G186" s="222" t="s">
        <v>880</v>
      </c>
      <c r="H186" s="223">
        <v>13</v>
      </c>
      <c r="I186" s="224"/>
      <c r="J186" s="225">
        <f t="shared" si="30"/>
        <v>0</v>
      </c>
      <c r="K186" s="221" t="s">
        <v>23</v>
      </c>
      <c r="L186" s="226"/>
      <c r="M186" s="227" t="s">
        <v>23</v>
      </c>
      <c r="N186" s="228" t="s">
        <v>46</v>
      </c>
      <c r="O186" s="40"/>
      <c r="P186" s="200">
        <f t="shared" si="31"/>
        <v>0</v>
      </c>
      <c r="Q186" s="200">
        <v>4.1999999999999997E-3</v>
      </c>
      <c r="R186" s="200">
        <f t="shared" si="32"/>
        <v>5.4599999999999996E-2</v>
      </c>
      <c r="S186" s="200">
        <v>0</v>
      </c>
      <c r="T186" s="201">
        <f t="shared" si="33"/>
        <v>0</v>
      </c>
      <c r="AR186" s="22" t="s">
        <v>346</v>
      </c>
      <c r="AT186" s="22" t="s">
        <v>273</v>
      </c>
      <c r="AU186" s="22" t="s">
        <v>84</v>
      </c>
      <c r="AY186" s="22" t="s">
        <v>162</v>
      </c>
      <c r="BE186" s="202">
        <f t="shared" si="34"/>
        <v>0</v>
      </c>
      <c r="BF186" s="202">
        <f t="shared" si="35"/>
        <v>0</v>
      </c>
      <c r="BG186" s="202">
        <f t="shared" si="36"/>
        <v>0</v>
      </c>
      <c r="BH186" s="202">
        <f t="shared" si="37"/>
        <v>0</v>
      </c>
      <c r="BI186" s="202">
        <f t="shared" si="38"/>
        <v>0</v>
      </c>
      <c r="BJ186" s="22" t="s">
        <v>10</v>
      </c>
      <c r="BK186" s="202">
        <f t="shared" si="39"/>
        <v>0</v>
      </c>
      <c r="BL186" s="22" t="s">
        <v>346</v>
      </c>
      <c r="BM186" s="22" t="s">
        <v>4324</v>
      </c>
    </row>
    <row r="187" spans="2:65" s="1" customFormat="1" ht="22.5" customHeight="1">
      <c r="B187" s="39"/>
      <c r="C187" s="219" t="s">
        <v>909</v>
      </c>
      <c r="D187" s="219" t="s">
        <v>273</v>
      </c>
      <c r="E187" s="220" t="s">
        <v>4325</v>
      </c>
      <c r="F187" s="221" t="s">
        <v>4326</v>
      </c>
      <c r="G187" s="222" t="s">
        <v>880</v>
      </c>
      <c r="H187" s="223">
        <v>26</v>
      </c>
      <c r="I187" s="224"/>
      <c r="J187" s="225">
        <f t="shared" si="30"/>
        <v>0</v>
      </c>
      <c r="K187" s="221" t="s">
        <v>23</v>
      </c>
      <c r="L187" s="226"/>
      <c r="M187" s="227" t="s">
        <v>23</v>
      </c>
      <c r="N187" s="228" t="s">
        <v>46</v>
      </c>
      <c r="O187" s="40"/>
      <c r="P187" s="200">
        <f t="shared" si="31"/>
        <v>0</v>
      </c>
      <c r="Q187" s="200">
        <v>3.2000000000000003E-4</v>
      </c>
      <c r="R187" s="200">
        <f t="shared" si="32"/>
        <v>8.320000000000001E-3</v>
      </c>
      <c r="S187" s="200">
        <v>0</v>
      </c>
      <c r="T187" s="201">
        <f t="shared" si="33"/>
        <v>0</v>
      </c>
      <c r="AR187" s="22" t="s">
        <v>346</v>
      </c>
      <c r="AT187" s="22" t="s">
        <v>273</v>
      </c>
      <c r="AU187" s="22" t="s">
        <v>84</v>
      </c>
      <c r="AY187" s="22" t="s">
        <v>162</v>
      </c>
      <c r="BE187" s="202">
        <f t="shared" si="34"/>
        <v>0</v>
      </c>
      <c r="BF187" s="202">
        <f t="shared" si="35"/>
        <v>0</v>
      </c>
      <c r="BG187" s="202">
        <f t="shared" si="36"/>
        <v>0</v>
      </c>
      <c r="BH187" s="202">
        <f t="shared" si="37"/>
        <v>0</v>
      </c>
      <c r="BI187" s="202">
        <f t="shared" si="38"/>
        <v>0</v>
      </c>
      <c r="BJ187" s="22" t="s">
        <v>10</v>
      </c>
      <c r="BK187" s="202">
        <f t="shared" si="39"/>
        <v>0</v>
      </c>
      <c r="BL187" s="22" t="s">
        <v>346</v>
      </c>
      <c r="BM187" s="22" t="s">
        <v>4327</v>
      </c>
    </row>
    <row r="188" spans="2:65" s="1" customFormat="1" ht="22.5" customHeight="1">
      <c r="B188" s="39"/>
      <c r="C188" s="219" t="s">
        <v>913</v>
      </c>
      <c r="D188" s="219" t="s">
        <v>273</v>
      </c>
      <c r="E188" s="220" t="s">
        <v>4328</v>
      </c>
      <c r="F188" s="221" t="s">
        <v>4329</v>
      </c>
      <c r="G188" s="222" t="s">
        <v>880</v>
      </c>
      <c r="H188" s="223">
        <v>26</v>
      </c>
      <c r="I188" s="224"/>
      <c r="J188" s="225">
        <f t="shared" si="30"/>
        <v>0</v>
      </c>
      <c r="K188" s="221" t="s">
        <v>23</v>
      </c>
      <c r="L188" s="226"/>
      <c r="M188" s="227" t="s">
        <v>23</v>
      </c>
      <c r="N188" s="228" t="s">
        <v>46</v>
      </c>
      <c r="O188" s="40"/>
      <c r="P188" s="200">
        <f t="shared" si="31"/>
        <v>0</v>
      </c>
      <c r="Q188" s="200">
        <v>0</v>
      </c>
      <c r="R188" s="200">
        <f t="shared" si="32"/>
        <v>0</v>
      </c>
      <c r="S188" s="200">
        <v>0</v>
      </c>
      <c r="T188" s="201">
        <f t="shared" si="33"/>
        <v>0</v>
      </c>
      <c r="AR188" s="22" t="s">
        <v>346</v>
      </c>
      <c r="AT188" s="22" t="s">
        <v>273</v>
      </c>
      <c r="AU188" s="22" t="s">
        <v>84</v>
      </c>
      <c r="AY188" s="22" t="s">
        <v>162</v>
      </c>
      <c r="BE188" s="202">
        <f t="shared" si="34"/>
        <v>0</v>
      </c>
      <c r="BF188" s="202">
        <f t="shared" si="35"/>
        <v>0</v>
      </c>
      <c r="BG188" s="202">
        <f t="shared" si="36"/>
        <v>0</v>
      </c>
      <c r="BH188" s="202">
        <f t="shared" si="37"/>
        <v>0</v>
      </c>
      <c r="BI188" s="202">
        <f t="shared" si="38"/>
        <v>0</v>
      </c>
      <c r="BJ188" s="22" t="s">
        <v>10</v>
      </c>
      <c r="BK188" s="202">
        <f t="shared" si="39"/>
        <v>0</v>
      </c>
      <c r="BL188" s="22" t="s">
        <v>346</v>
      </c>
      <c r="BM188" s="22" t="s">
        <v>4330</v>
      </c>
    </row>
    <row r="189" spans="2:65" s="1" customFormat="1" ht="22.5" customHeight="1">
      <c r="B189" s="39"/>
      <c r="C189" s="219" t="s">
        <v>917</v>
      </c>
      <c r="D189" s="219" t="s">
        <v>273</v>
      </c>
      <c r="E189" s="220" t="s">
        <v>4331</v>
      </c>
      <c r="F189" s="221" t="s">
        <v>4332</v>
      </c>
      <c r="G189" s="222" t="s">
        <v>880</v>
      </c>
      <c r="H189" s="223">
        <v>1</v>
      </c>
      <c r="I189" s="224"/>
      <c r="J189" s="225">
        <f t="shared" si="30"/>
        <v>0</v>
      </c>
      <c r="K189" s="221" t="s">
        <v>23</v>
      </c>
      <c r="L189" s="226"/>
      <c r="M189" s="227" t="s">
        <v>23</v>
      </c>
      <c r="N189" s="228" t="s">
        <v>46</v>
      </c>
      <c r="O189" s="40"/>
      <c r="P189" s="200">
        <f t="shared" si="31"/>
        <v>0</v>
      </c>
      <c r="Q189" s="200">
        <v>0</v>
      </c>
      <c r="R189" s="200">
        <f t="shared" si="32"/>
        <v>0</v>
      </c>
      <c r="S189" s="200">
        <v>0</v>
      </c>
      <c r="T189" s="201">
        <f t="shared" si="33"/>
        <v>0</v>
      </c>
      <c r="AR189" s="22" t="s">
        <v>346</v>
      </c>
      <c r="AT189" s="22" t="s">
        <v>273</v>
      </c>
      <c r="AU189" s="22" t="s">
        <v>84</v>
      </c>
      <c r="AY189" s="22" t="s">
        <v>162</v>
      </c>
      <c r="BE189" s="202">
        <f t="shared" si="34"/>
        <v>0</v>
      </c>
      <c r="BF189" s="202">
        <f t="shared" si="35"/>
        <v>0</v>
      </c>
      <c r="BG189" s="202">
        <f t="shared" si="36"/>
        <v>0</v>
      </c>
      <c r="BH189" s="202">
        <f t="shared" si="37"/>
        <v>0</v>
      </c>
      <c r="BI189" s="202">
        <f t="shared" si="38"/>
        <v>0</v>
      </c>
      <c r="BJ189" s="22" t="s">
        <v>10</v>
      </c>
      <c r="BK189" s="202">
        <f t="shared" si="39"/>
        <v>0</v>
      </c>
      <c r="BL189" s="22" t="s">
        <v>346</v>
      </c>
      <c r="BM189" s="22" t="s">
        <v>4333</v>
      </c>
    </row>
    <row r="190" spans="2:65" s="1" customFormat="1" ht="22.5" customHeight="1">
      <c r="B190" s="39"/>
      <c r="C190" s="219" t="s">
        <v>921</v>
      </c>
      <c r="D190" s="219" t="s">
        <v>273</v>
      </c>
      <c r="E190" s="220" t="s">
        <v>4334</v>
      </c>
      <c r="F190" s="221" t="s">
        <v>4335</v>
      </c>
      <c r="G190" s="222" t="s">
        <v>880</v>
      </c>
      <c r="H190" s="223">
        <v>1</v>
      </c>
      <c r="I190" s="224"/>
      <c r="J190" s="225">
        <f t="shared" si="30"/>
        <v>0</v>
      </c>
      <c r="K190" s="221" t="s">
        <v>23</v>
      </c>
      <c r="L190" s="226"/>
      <c r="M190" s="227" t="s">
        <v>23</v>
      </c>
      <c r="N190" s="228" t="s">
        <v>46</v>
      </c>
      <c r="O190" s="40"/>
      <c r="P190" s="200">
        <f t="shared" si="31"/>
        <v>0</v>
      </c>
      <c r="Q190" s="200">
        <v>0</v>
      </c>
      <c r="R190" s="200">
        <f t="shared" si="32"/>
        <v>0</v>
      </c>
      <c r="S190" s="200">
        <v>0</v>
      </c>
      <c r="T190" s="201">
        <f t="shared" si="33"/>
        <v>0</v>
      </c>
      <c r="AR190" s="22" t="s">
        <v>346</v>
      </c>
      <c r="AT190" s="22" t="s">
        <v>273</v>
      </c>
      <c r="AU190" s="22" t="s">
        <v>84</v>
      </c>
      <c r="AY190" s="22" t="s">
        <v>162</v>
      </c>
      <c r="BE190" s="202">
        <f t="shared" si="34"/>
        <v>0</v>
      </c>
      <c r="BF190" s="202">
        <f t="shared" si="35"/>
        <v>0</v>
      </c>
      <c r="BG190" s="202">
        <f t="shared" si="36"/>
        <v>0</v>
      </c>
      <c r="BH190" s="202">
        <f t="shared" si="37"/>
        <v>0</v>
      </c>
      <c r="BI190" s="202">
        <f t="shared" si="38"/>
        <v>0</v>
      </c>
      <c r="BJ190" s="22" t="s">
        <v>10</v>
      </c>
      <c r="BK190" s="202">
        <f t="shared" si="39"/>
        <v>0</v>
      </c>
      <c r="BL190" s="22" t="s">
        <v>346</v>
      </c>
      <c r="BM190" s="22" t="s">
        <v>4336</v>
      </c>
    </row>
    <row r="191" spans="2:65" s="1" customFormat="1" ht="22.5" customHeight="1">
      <c r="B191" s="39"/>
      <c r="C191" s="219" t="s">
        <v>925</v>
      </c>
      <c r="D191" s="219" t="s">
        <v>273</v>
      </c>
      <c r="E191" s="220" t="s">
        <v>4337</v>
      </c>
      <c r="F191" s="221" t="s">
        <v>1705</v>
      </c>
      <c r="G191" s="222" t="s">
        <v>880</v>
      </c>
      <c r="H191" s="223">
        <v>1</v>
      </c>
      <c r="I191" s="224"/>
      <c r="J191" s="225">
        <f t="shared" si="30"/>
        <v>0</v>
      </c>
      <c r="K191" s="221" t="s">
        <v>23</v>
      </c>
      <c r="L191" s="226"/>
      <c r="M191" s="227" t="s">
        <v>23</v>
      </c>
      <c r="N191" s="228" t="s">
        <v>46</v>
      </c>
      <c r="O191" s="40"/>
      <c r="P191" s="200">
        <f t="shared" si="31"/>
        <v>0</v>
      </c>
      <c r="Q191" s="200">
        <v>0</v>
      </c>
      <c r="R191" s="200">
        <f t="shared" si="32"/>
        <v>0</v>
      </c>
      <c r="S191" s="200">
        <v>0</v>
      </c>
      <c r="T191" s="201">
        <f t="shared" si="33"/>
        <v>0</v>
      </c>
      <c r="AR191" s="22" t="s">
        <v>346</v>
      </c>
      <c r="AT191" s="22" t="s">
        <v>273</v>
      </c>
      <c r="AU191" s="22" t="s">
        <v>84</v>
      </c>
      <c r="AY191" s="22" t="s">
        <v>162</v>
      </c>
      <c r="BE191" s="202">
        <f t="shared" si="34"/>
        <v>0</v>
      </c>
      <c r="BF191" s="202">
        <f t="shared" si="35"/>
        <v>0</v>
      </c>
      <c r="BG191" s="202">
        <f t="shared" si="36"/>
        <v>0</v>
      </c>
      <c r="BH191" s="202">
        <f t="shared" si="37"/>
        <v>0</v>
      </c>
      <c r="BI191" s="202">
        <f t="shared" si="38"/>
        <v>0</v>
      </c>
      <c r="BJ191" s="22" t="s">
        <v>10</v>
      </c>
      <c r="BK191" s="202">
        <f t="shared" si="39"/>
        <v>0</v>
      </c>
      <c r="BL191" s="22" t="s">
        <v>346</v>
      </c>
      <c r="BM191" s="22" t="s">
        <v>4338</v>
      </c>
    </row>
    <row r="192" spans="2:65" s="1" customFormat="1" ht="22.5" customHeight="1">
      <c r="B192" s="39"/>
      <c r="C192" s="219" t="s">
        <v>932</v>
      </c>
      <c r="D192" s="219" t="s">
        <v>273</v>
      </c>
      <c r="E192" s="220" t="s">
        <v>4339</v>
      </c>
      <c r="F192" s="221" t="s">
        <v>4340</v>
      </c>
      <c r="G192" s="222" t="s">
        <v>880</v>
      </c>
      <c r="H192" s="223">
        <v>4</v>
      </c>
      <c r="I192" s="224"/>
      <c r="J192" s="225">
        <f t="shared" si="30"/>
        <v>0</v>
      </c>
      <c r="K192" s="221" t="s">
        <v>23</v>
      </c>
      <c r="L192" s="226"/>
      <c r="M192" s="227" t="s">
        <v>23</v>
      </c>
      <c r="N192" s="228" t="s">
        <v>46</v>
      </c>
      <c r="O192" s="40"/>
      <c r="P192" s="200">
        <f t="shared" si="31"/>
        <v>0</v>
      </c>
      <c r="Q192" s="200">
        <v>1.6000000000000001E-4</v>
      </c>
      <c r="R192" s="200">
        <f t="shared" si="32"/>
        <v>6.4000000000000005E-4</v>
      </c>
      <c r="S192" s="200">
        <v>0</v>
      </c>
      <c r="T192" s="201">
        <f t="shared" si="33"/>
        <v>0</v>
      </c>
      <c r="AR192" s="22" t="s">
        <v>346</v>
      </c>
      <c r="AT192" s="22" t="s">
        <v>273</v>
      </c>
      <c r="AU192" s="22" t="s">
        <v>84</v>
      </c>
      <c r="AY192" s="22" t="s">
        <v>162</v>
      </c>
      <c r="BE192" s="202">
        <f t="shared" si="34"/>
        <v>0</v>
      </c>
      <c r="BF192" s="202">
        <f t="shared" si="35"/>
        <v>0</v>
      </c>
      <c r="BG192" s="202">
        <f t="shared" si="36"/>
        <v>0</v>
      </c>
      <c r="BH192" s="202">
        <f t="shared" si="37"/>
        <v>0</v>
      </c>
      <c r="BI192" s="202">
        <f t="shared" si="38"/>
        <v>0</v>
      </c>
      <c r="BJ192" s="22" t="s">
        <v>10</v>
      </c>
      <c r="BK192" s="202">
        <f t="shared" si="39"/>
        <v>0</v>
      </c>
      <c r="BL192" s="22" t="s">
        <v>346</v>
      </c>
      <c r="BM192" s="22" t="s">
        <v>4341</v>
      </c>
    </row>
    <row r="193" spans="2:65" s="10" customFormat="1" ht="29.85" customHeight="1">
      <c r="B193" s="174"/>
      <c r="C193" s="175"/>
      <c r="D193" s="188" t="s">
        <v>74</v>
      </c>
      <c r="E193" s="189" t="s">
        <v>4342</v>
      </c>
      <c r="F193" s="189" t="s">
        <v>4343</v>
      </c>
      <c r="G193" s="175"/>
      <c r="H193" s="175"/>
      <c r="I193" s="178"/>
      <c r="J193" s="190">
        <f>BK193</f>
        <v>0</v>
      </c>
      <c r="K193" s="175"/>
      <c r="L193" s="180"/>
      <c r="M193" s="181"/>
      <c r="N193" s="182"/>
      <c r="O193" s="182"/>
      <c r="P193" s="183">
        <f>SUM(P194:P214)</f>
        <v>0</v>
      </c>
      <c r="Q193" s="182"/>
      <c r="R193" s="183">
        <f>SUM(R194:R214)</f>
        <v>0</v>
      </c>
      <c r="S193" s="182"/>
      <c r="T193" s="184">
        <f>SUM(T194:T214)</f>
        <v>0</v>
      </c>
      <c r="AR193" s="185" t="s">
        <v>164</v>
      </c>
      <c r="AT193" s="186" t="s">
        <v>74</v>
      </c>
      <c r="AU193" s="186" t="s">
        <v>10</v>
      </c>
      <c r="AY193" s="185" t="s">
        <v>162</v>
      </c>
      <c r="BK193" s="187">
        <f>SUM(BK194:BK214)</f>
        <v>0</v>
      </c>
    </row>
    <row r="194" spans="2:65" s="1" customFormat="1" ht="22.5" customHeight="1">
      <c r="B194" s="39"/>
      <c r="C194" s="191" t="s">
        <v>938</v>
      </c>
      <c r="D194" s="191" t="s">
        <v>165</v>
      </c>
      <c r="E194" s="192" t="s">
        <v>4344</v>
      </c>
      <c r="F194" s="193" t="s">
        <v>4345</v>
      </c>
      <c r="G194" s="194" t="s">
        <v>273</v>
      </c>
      <c r="H194" s="195">
        <v>1300</v>
      </c>
      <c r="I194" s="196"/>
      <c r="J194" s="197">
        <f t="shared" ref="J194:J214" si="40">ROUND(I194*H194,0)</f>
        <v>0</v>
      </c>
      <c r="K194" s="193" t="s">
        <v>951</v>
      </c>
      <c r="L194" s="59"/>
      <c r="M194" s="198" t="s">
        <v>23</v>
      </c>
      <c r="N194" s="199" t="s">
        <v>46</v>
      </c>
      <c r="O194" s="40"/>
      <c r="P194" s="200">
        <f t="shared" ref="P194:P214" si="41">O194*H194</f>
        <v>0</v>
      </c>
      <c r="Q194" s="200">
        <v>0</v>
      </c>
      <c r="R194" s="200">
        <f t="shared" ref="R194:R214" si="42">Q194*H194</f>
        <v>0</v>
      </c>
      <c r="S194" s="200">
        <v>0</v>
      </c>
      <c r="T194" s="201">
        <f t="shared" ref="T194:T214" si="43">S194*H194</f>
        <v>0</v>
      </c>
      <c r="AR194" s="22" t="s">
        <v>164</v>
      </c>
      <c r="AT194" s="22" t="s">
        <v>165</v>
      </c>
      <c r="AU194" s="22" t="s">
        <v>84</v>
      </c>
      <c r="AY194" s="22" t="s">
        <v>162</v>
      </c>
      <c r="BE194" s="202">
        <f t="shared" ref="BE194:BE214" si="44">IF(N194="základní",J194,0)</f>
        <v>0</v>
      </c>
      <c r="BF194" s="202">
        <f t="shared" ref="BF194:BF214" si="45">IF(N194="snížená",J194,0)</f>
        <v>0</v>
      </c>
      <c r="BG194" s="202">
        <f t="shared" ref="BG194:BG214" si="46">IF(N194="zákl. přenesená",J194,0)</f>
        <v>0</v>
      </c>
      <c r="BH194" s="202">
        <f t="shared" ref="BH194:BH214" si="47">IF(N194="sníž. přenesená",J194,0)</f>
        <v>0</v>
      </c>
      <c r="BI194" s="202">
        <f t="shared" ref="BI194:BI214" si="48">IF(N194="nulová",J194,0)</f>
        <v>0</v>
      </c>
      <c r="BJ194" s="22" t="s">
        <v>10</v>
      </c>
      <c r="BK194" s="202">
        <f t="shared" ref="BK194:BK214" si="49">ROUND(I194*H194,0)</f>
        <v>0</v>
      </c>
      <c r="BL194" s="22" t="s">
        <v>164</v>
      </c>
      <c r="BM194" s="22" t="s">
        <v>4346</v>
      </c>
    </row>
    <row r="195" spans="2:65" s="1" customFormat="1" ht="31.5" customHeight="1">
      <c r="B195" s="39"/>
      <c r="C195" s="191" t="s">
        <v>944</v>
      </c>
      <c r="D195" s="191" t="s">
        <v>165</v>
      </c>
      <c r="E195" s="192" t="s">
        <v>4056</v>
      </c>
      <c r="F195" s="193" t="s">
        <v>4057</v>
      </c>
      <c r="G195" s="194" t="s">
        <v>880</v>
      </c>
      <c r="H195" s="195">
        <v>22</v>
      </c>
      <c r="I195" s="196"/>
      <c r="J195" s="197">
        <f t="shared" si="40"/>
        <v>0</v>
      </c>
      <c r="K195" s="193" t="s">
        <v>951</v>
      </c>
      <c r="L195" s="59"/>
      <c r="M195" s="198" t="s">
        <v>23</v>
      </c>
      <c r="N195" s="199" t="s">
        <v>46</v>
      </c>
      <c r="O195" s="40"/>
      <c r="P195" s="200">
        <f t="shared" si="41"/>
        <v>0</v>
      </c>
      <c r="Q195" s="200">
        <v>0</v>
      </c>
      <c r="R195" s="200">
        <f t="shared" si="42"/>
        <v>0</v>
      </c>
      <c r="S195" s="200">
        <v>0</v>
      </c>
      <c r="T195" s="201">
        <f t="shared" si="43"/>
        <v>0</v>
      </c>
      <c r="AR195" s="22" t="s">
        <v>164</v>
      </c>
      <c r="AT195" s="22" t="s">
        <v>165</v>
      </c>
      <c r="AU195" s="22" t="s">
        <v>84</v>
      </c>
      <c r="AY195" s="22" t="s">
        <v>162</v>
      </c>
      <c r="BE195" s="202">
        <f t="shared" si="44"/>
        <v>0</v>
      </c>
      <c r="BF195" s="202">
        <f t="shared" si="45"/>
        <v>0</v>
      </c>
      <c r="BG195" s="202">
        <f t="shared" si="46"/>
        <v>0</v>
      </c>
      <c r="BH195" s="202">
        <f t="shared" si="47"/>
        <v>0</v>
      </c>
      <c r="BI195" s="202">
        <f t="shared" si="48"/>
        <v>0</v>
      </c>
      <c r="BJ195" s="22" t="s">
        <v>10</v>
      </c>
      <c r="BK195" s="202">
        <f t="shared" si="49"/>
        <v>0</v>
      </c>
      <c r="BL195" s="22" t="s">
        <v>164</v>
      </c>
      <c r="BM195" s="22" t="s">
        <v>4347</v>
      </c>
    </row>
    <row r="196" spans="2:65" s="1" customFormat="1" ht="31.5" customHeight="1">
      <c r="B196" s="39"/>
      <c r="C196" s="191" t="s">
        <v>948</v>
      </c>
      <c r="D196" s="191" t="s">
        <v>165</v>
      </c>
      <c r="E196" s="192" t="s">
        <v>4059</v>
      </c>
      <c r="F196" s="193" t="s">
        <v>4060</v>
      </c>
      <c r="G196" s="194" t="s">
        <v>880</v>
      </c>
      <c r="H196" s="195">
        <v>60</v>
      </c>
      <c r="I196" s="196"/>
      <c r="J196" s="197">
        <f t="shared" si="40"/>
        <v>0</v>
      </c>
      <c r="K196" s="193" t="s">
        <v>951</v>
      </c>
      <c r="L196" s="59"/>
      <c r="M196" s="198" t="s">
        <v>23</v>
      </c>
      <c r="N196" s="199" t="s">
        <v>46</v>
      </c>
      <c r="O196" s="40"/>
      <c r="P196" s="200">
        <f t="shared" si="41"/>
        <v>0</v>
      </c>
      <c r="Q196" s="200">
        <v>0</v>
      </c>
      <c r="R196" s="200">
        <f t="shared" si="42"/>
        <v>0</v>
      </c>
      <c r="S196" s="200">
        <v>0</v>
      </c>
      <c r="T196" s="201">
        <f t="shared" si="43"/>
        <v>0</v>
      </c>
      <c r="AR196" s="22" t="s">
        <v>164</v>
      </c>
      <c r="AT196" s="22" t="s">
        <v>165</v>
      </c>
      <c r="AU196" s="22" t="s">
        <v>84</v>
      </c>
      <c r="AY196" s="22" t="s">
        <v>162</v>
      </c>
      <c r="BE196" s="202">
        <f t="shared" si="44"/>
        <v>0</v>
      </c>
      <c r="BF196" s="202">
        <f t="shared" si="45"/>
        <v>0</v>
      </c>
      <c r="BG196" s="202">
        <f t="shared" si="46"/>
        <v>0</v>
      </c>
      <c r="BH196" s="202">
        <f t="shared" si="47"/>
        <v>0</v>
      </c>
      <c r="BI196" s="202">
        <f t="shared" si="48"/>
        <v>0</v>
      </c>
      <c r="BJ196" s="22" t="s">
        <v>10</v>
      </c>
      <c r="BK196" s="202">
        <f t="shared" si="49"/>
        <v>0</v>
      </c>
      <c r="BL196" s="22" t="s">
        <v>164</v>
      </c>
      <c r="BM196" s="22" t="s">
        <v>4348</v>
      </c>
    </row>
    <row r="197" spans="2:65" s="1" customFormat="1" ht="22.5" customHeight="1">
      <c r="B197" s="39"/>
      <c r="C197" s="191" t="s">
        <v>956</v>
      </c>
      <c r="D197" s="191" t="s">
        <v>165</v>
      </c>
      <c r="E197" s="192" t="s">
        <v>4349</v>
      </c>
      <c r="F197" s="193" t="s">
        <v>4350</v>
      </c>
      <c r="G197" s="194" t="s">
        <v>880</v>
      </c>
      <c r="H197" s="195">
        <v>1</v>
      </c>
      <c r="I197" s="196"/>
      <c r="J197" s="197">
        <f t="shared" si="40"/>
        <v>0</v>
      </c>
      <c r="K197" s="193" t="s">
        <v>23</v>
      </c>
      <c r="L197" s="59"/>
      <c r="M197" s="198" t="s">
        <v>23</v>
      </c>
      <c r="N197" s="199" t="s">
        <v>46</v>
      </c>
      <c r="O197" s="40"/>
      <c r="P197" s="200">
        <f t="shared" si="41"/>
        <v>0</v>
      </c>
      <c r="Q197" s="200">
        <v>0</v>
      </c>
      <c r="R197" s="200">
        <f t="shared" si="42"/>
        <v>0</v>
      </c>
      <c r="S197" s="200">
        <v>0</v>
      </c>
      <c r="T197" s="201">
        <f t="shared" si="43"/>
        <v>0</v>
      </c>
      <c r="AR197" s="22" t="s">
        <v>164</v>
      </c>
      <c r="AT197" s="22" t="s">
        <v>165</v>
      </c>
      <c r="AU197" s="22" t="s">
        <v>84</v>
      </c>
      <c r="AY197" s="22" t="s">
        <v>162</v>
      </c>
      <c r="BE197" s="202">
        <f t="shared" si="44"/>
        <v>0</v>
      </c>
      <c r="BF197" s="202">
        <f t="shared" si="45"/>
        <v>0</v>
      </c>
      <c r="BG197" s="202">
        <f t="shared" si="46"/>
        <v>0</v>
      </c>
      <c r="BH197" s="202">
        <f t="shared" si="47"/>
        <v>0</v>
      </c>
      <c r="BI197" s="202">
        <f t="shared" si="48"/>
        <v>0</v>
      </c>
      <c r="BJ197" s="22" t="s">
        <v>10</v>
      </c>
      <c r="BK197" s="202">
        <f t="shared" si="49"/>
        <v>0</v>
      </c>
      <c r="BL197" s="22" t="s">
        <v>164</v>
      </c>
      <c r="BM197" s="22" t="s">
        <v>4351</v>
      </c>
    </row>
    <row r="198" spans="2:65" s="1" customFormat="1" ht="22.5" customHeight="1">
      <c r="B198" s="39"/>
      <c r="C198" s="191" t="s">
        <v>962</v>
      </c>
      <c r="D198" s="191" t="s">
        <v>165</v>
      </c>
      <c r="E198" s="192" t="s">
        <v>4352</v>
      </c>
      <c r="F198" s="193" t="s">
        <v>4353</v>
      </c>
      <c r="G198" s="194" t="s">
        <v>273</v>
      </c>
      <c r="H198" s="195">
        <v>330</v>
      </c>
      <c r="I198" s="196"/>
      <c r="J198" s="197">
        <f t="shared" si="40"/>
        <v>0</v>
      </c>
      <c r="K198" s="193" t="s">
        <v>951</v>
      </c>
      <c r="L198" s="59"/>
      <c r="M198" s="198" t="s">
        <v>23</v>
      </c>
      <c r="N198" s="199" t="s">
        <v>46</v>
      </c>
      <c r="O198" s="40"/>
      <c r="P198" s="200">
        <f t="shared" si="41"/>
        <v>0</v>
      </c>
      <c r="Q198" s="200">
        <v>0</v>
      </c>
      <c r="R198" s="200">
        <f t="shared" si="42"/>
        <v>0</v>
      </c>
      <c r="S198" s="200">
        <v>0</v>
      </c>
      <c r="T198" s="201">
        <f t="shared" si="43"/>
        <v>0</v>
      </c>
      <c r="AR198" s="22" t="s">
        <v>164</v>
      </c>
      <c r="AT198" s="22" t="s">
        <v>165</v>
      </c>
      <c r="AU198" s="22" t="s">
        <v>84</v>
      </c>
      <c r="AY198" s="22" t="s">
        <v>162</v>
      </c>
      <c r="BE198" s="202">
        <f t="shared" si="44"/>
        <v>0</v>
      </c>
      <c r="BF198" s="202">
        <f t="shared" si="45"/>
        <v>0</v>
      </c>
      <c r="BG198" s="202">
        <f t="shared" si="46"/>
        <v>0</v>
      </c>
      <c r="BH198" s="202">
        <f t="shared" si="47"/>
        <v>0</v>
      </c>
      <c r="BI198" s="202">
        <f t="shared" si="48"/>
        <v>0</v>
      </c>
      <c r="BJ198" s="22" t="s">
        <v>10</v>
      </c>
      <c r="BK198" s="202">
        <f t="shared" si="49"/>
        <v>0</v>
      </c>
      <c r="BL198" s="22" t="s">
        <v>164</v>
      </c>
      <c r="BM198" s="22" t="s">
        <v>4354</v>
      </c>
    </row>
    <row r="199" spans="2:65" s="1" customFormat="1" ht="22.5" customHeight="1">
      <c r="B199" s="39"/>
      <c r="C199" s="191" t="s">
        <v>968</v>
      </c>
      <c r="D199" s="191" t="s">
        <v>165</v>
      </c>
      <c r="E199" s="192" t="s">
        <v>4355</v>
      </c>
      <c r="F199" s="193" t="s">
        <v>4356</v>
      </c>
      <c r="G199" s="194" t="s">
        <v>273</v>
      </c>
      <c r="H199" s="195">
        <v>340</v>
      </c>
      <c r="I199" s="196"/>
      <c r="J199" s="197">
        <f t="shared" si="40"/>
        <v>0</v>
      </c>
      <c r="K199" s="193" t="s">
        <v>951</v>
      </c>
      <c r="L199" s="59"/>
      <c r="M199" s="198" t="s">
        <v>23</v>
      </c>
      <c r="N199" s="199" t="s">
        <v>46</v>
      </c>
      <c r="O199" s="40"/>
      <c r="P199" s="200">
        <f t="shared" si="41"/>
        <v>0</v>
      </c>
      <c r="Q199" s="200">
        <v>0</v>
      </c>
      <c r="R199" s="200">
        <f t="shared" si="42"/>
        <v>0</v>
      </c>
      <c r="S199" s="200">
        <v>0</v>
      </c>
      <c r="T199" s="201">
        <f t="shared" si="43"/>
        <v>0</v>
      </c>
      <c r="AR199" s="22" t="s">
        <v>164</v>
      </c>
      <c r="AT199" s="22" t="s">
        <v>165</v>
      </c>
      <c r="AU199" s="22" t="s">
        <v>84</v>
      </c>
      <c r="AY199" s="22" t="s">
        <v>162</v>
      </c>
      <c r="BE199" s="202">
        <f t="shared" si="44"/>
        <v>0</v>
      </c>
      <c r="BF199" s="202">
        <f t="shared" si="45"/>
        <v>0</v>
      </c>
      <c r="BG199" s="202">
        <f t="shared" si="46"/>
        <v>0</v>
      </c>
      <c r="BH199" s="202">
        <f t="shared" si="47"/>
        <v>0</v>
      </c>
      <c r="BI199" s="202">
        <f t="shared" si="48"/>
        <v>0</v>
      </c>
      <c r="BJ199" s="22" t="s">
        <v>10</v>
      </c>
      <c r="BK199" s="202">
        <f t="shared" si="49"/>
        <v>0</v>
      </c>
      <c r="BL199" s="22" t="s">
        <v>164</v>
      </c>
      <c r="BM199" s="22" t="s">
        <v>4357</v>
      </c>
    </row>
    <row r="200" spans="2:65" s="1" customFormat="1" ht="22.5" customHeight="1">
      <c r="B200" s="39"/>
      <c r="C200" s="191" t="s">
        <v>988</v>
      </c>
      <c r="D200" s="191" t="s">
        <v>165</v>
      </c>
      <c r="E200" s="192" t="s">
        <v>4358</v>
      </c>
      <c r="F200" s="193" t="s">
        <v>4359</v>
      </c>
      <c r="G200" s="194" t="s">
        <v>273</v>
      </c>
      <c r="H200" s="195">
        <v>190</v>
      </c>
      <c r="I200" s="196"/>
      <c r="J200" s="197">
        <f t="shared" si="40"/>
        <v>0</v>
      </c>
      <c r="K200" s="193" t="s">
        <v>951</v>
      </c>
      <c r="L200" s="59"/>
      <c r="M200" s="198" t="s">
        <v>23</v>
      </c>
      <c r="N200" s="199" t="s">
        <v>46</v>
      </c>
      <c r="O200" s="40"/>
      <c r="P200" s="200">
        <f t="shared" si="41"/>
        <v>0</v>
      </c>
      <c r="Q200" s="200">
        <v>0</v>
      </c>
      <c r="R200" s="200">
        <f t="shared" si="42"/>
        <v>0</v>
      </c>
      <c r="S200" s="200">
        <v>0</v>
      </c>
      <c r="T200" s="201">
        <f t="shared" si="43"/>
        <v>0</v>
      </c>
      <c r="AR200" s="22" t="s">
        <v>164</v>
      </c>
      <c r="AT200" s="22" t="s">
        <v>165</v>
      </c>
      <c r="AU200" s="22" t="s">
        <v>84</v>
      </c>
      <c r="AY200" s="22" t="s">
        <v>162</v>
      </c>
      <c r="BE200" s="202">
        <f t="shared" si="44"/>
        <v>0</v>
      </c>
      <c r="BF200" s="202">
        <f t="shared" si="45"/>
        <v>0</v>
      </c>
      <c r="BG200" s="202">
        <f t="shared" si="46"/>
        <v>0</v>
      </c>
      <c r="BH200" s="202">
        <f t="shared" si="47"/>
        <v>0</v>
      </c>
      <c r="BI200" s="202">
        <f t="shared" si="48"/>
        <v>0</v>
      </c>
      <c r="BJ200" s="22" t="s">
        <v>10</v>
      </c>
      <c r="BK200" s="202">
        <f t="shared" si="49"/>
        <v>0</v>
      </c>
      <c r="BL200" s="22" t="s">
        <v>164</v>
      </c>
      <c r="BM200" s="22" t="s">
        <v>4360</v>
      </c>
    </row>
    <row r="201" spans="2:65" s="1" customFormat="1" ht="22.5" customHeight="1">
      <c r="B201" s="39"/>
      <c r="C201" s="191" t="s">
        <v>1028</v>
      </c>
      <c r="D201" s="191" t="s">
        <v>165</v>
      </c>
      <c r="E201" s="192" t="s">
        <v>4361</v>
      </c>
      <c r="F201" s="193" t="s">
        <v>4359</v>
      </c>
      <c r="G201" s="194" t="s">
        <v>273</v>
      </c>
      <c r="H201" s="195">
        <v>140</v>
      </c>
      <c r="I201" s="196"/>
      <c r="J201" s="197">
        <f t="shared" si="40"/>
        <v>0</v>
      </c>
      <c r="K201" s="193" t="s">
        <v>951</v>
      </c>
      <c r="L201" s="59"/>
      <c r="M201" s="198" t="s">
        <v>23</v>
      </c>
      <c r="N201" s="199" t="s">
        <v>46</v>
      </c>
      <c r="O201" s="40"/>
      <c r="P201" s="200">
        <f t="shared" si="41"/>
        <v>0</v>
      </c>
      <c r="Q201" s="200">
        <v>0</v>
      </c>
      <c r="R201" s="200">
        <f t="shared" si="42"/>
        <v>0</v>
      </c>
      <c r="S201" s="200">
        <v>0</v>
      </c>
      <c r="T201" s="201">
        <f t="shared" si="43"/>
        <v>0</v>
      </c>
      <c r="AR201" s="22" t="s">
        <v>164</v>
      </c>
      <c r="AT201" s="22" t="s">
        <v>165</v>
      </c>
      <c r="AU201" s="22" t="s">
        <v>84</v>
      </c>
      <c r="AY201" s="22" t="s">
        <v>162</v>
      </c>
      <c r="BE201" s="202">
        <f t="shared" si="44"/>
        <v>0</v>
      </c>
      <c r="BF201" s="202">
        <f t="shared" si="45"/>
        <v>0</v>
      </c>
      <c r="BG201" s="202">
        <f t="shared" si="46"/>
        <v>0</v>
      </c>
      <c r="BH201" s="202">
        <f t="shared" si="47"/>
        <v>0</v>
      </c>
      <c r="BI201" s="202">
        <f t="shared" si="48"/>
        <v>0</v>
      </c>
      <c r="BJ201" s="22" t="s">
        <v>10</v>
      </c>
      <c r="BK201" s="202">
        <f t="shared" si="49"/>
        <v>0</v>
      </c>
      <c r="BL201" s="22" t="s">
        <v>164</v>
      </c>
      <c r="BM201" s="22" t="s">
        <v>4362</v>
      </c>
    </row>
    <row r="202" spans="2:65" s="1" customFormat="1" ht="22.5" customHeight="1">
      <c r="B202" s="39"/>
      <c r="C202" s="191" t="s">
        <v>1034</v>
      </c>
      <c r="D202" s="191" t="s">
        <v>165</v>
      </c>
      <c r="E202" s="192" t="s">
        <v>4363</v>
      </c>
      <c r="F202" s="193" t="s">
        <v>4359</v>
      </c>
      <c r="G202" s="194" t="s">
        <v>273</v>
      </c>
      <c r="H202" s="195">
        <v>430</v>
      </c>
      <c r="I202" s="196"/>
      <c r="J202" s="197">
        <f t="shared" si="40"/>
        <v>0</v>
      </c>
      <c r="K202" s="193" t="s">
        <v>951</v>
      </c>
      <c r="L202" s="59"/>
      <c r="M202" s="198" t="s">
        <v>23</v>
      </c>
      <c r="N202" s="199" t="s">
        <v>46</v>
      </c>
      <c r="O202" s="40"/>
      <c r="P202" s="200">
        <f t="shared" si="41"/>
        <v>0</v>
      </c>
      <c r="Q202" s="200">
        <v>0</v>
      </c>
      <c r="R202" s="200">
        <f t="shared" si="42"/>
        <v>0</v>
      </c>
      <c r="S202" s="200">
        <v>0</v>
      </c>
      <c r="T202" s="201">
        <f t="shared" si="43"/>
        <v>0</v>
      </c>
      <c r="AR202" s="22" t="s">
        <v>164</v>
      </c>
      <c r="AT202" s="22" t="s">
        <v>165</v>
      </c>
      <c r="AU202" s="22" t="s">
        <v>84</v>
      </c>
      <c r="AY202" s="22" t="s">
        <v>162</v>
      </c>
      <c r="BE202" s="202">
        <f t="shared" si="44"/>
        <v>0</v>
      </c>
      <c r="BF202" s="202">
        <f t="shared" si="45"/>
        <v>0</v>
      </c>
      <c r="BG202" s="202">
        <f t="shared" si="46"/>
        <v>0</v>
      </c>
      <c r="BH202" s="202">
        <f t="shared" si="47"/>
        <v>0</v>
      </c>
      <c r="BI202" s="202">
        <f t="shared" si="48"/>
        <v>0</v>
      </c>
      <c r="BJ202" s="22" t="s">
        <v>10</v>
      </c>
      <c r="BK202" s="202">
        <f t="shared" si="49"/>
        <v>0</v>
      </c>
      <c r="BL202" s="22" t="s">
        <v>164</v>
      </c>
      <c r="BM202" s="22" t="s">
        <v>4364</v>
      </c>
    </row>
    <row r="203" spans="2:65" s="1" customFormat="1" ht="22.5" customHeight="1">
      <c r="B203" s="39"/>
      <c r="C203" s="191" t="s">
        <v>1040</v>
      </c>
      <c r="D203" s="191" t="s">
        <v>165</v>
      </c>
      <c r="E203" s="192" t="s">
        <v>4365</v>
      </c>
      <c r="F203" s="193" t="s">
        <v>4366</v>
      </c>
      <c r="G203" s="194" t="s">
        <v>273</v>
      </c>
      <c r="H203" s="195">
        <v>50</v>
      </c>
      <c r="I203" s="196"/>
      <c r="J203" s="197">
        <f t="shared" si="40"/>
        <v>0</v>
      </c>
      <c r="K203" s="193" t="s">
        <v>951</v>
      </c>
      <c r="L203" s="59"/>
      <c r="M203" s="198" t="s">
        <v>23</v>
      </c>
      <c r="N203" s="199" t="s">
        <v>46</v>
      </c>
      <c r="O203" s="40"/>
      <c r="P203" s="200">
        <f t="shared" si="41"/>
        <v>0</v>
      </c>
      <c r="Q203" s="200">
        <v>0</v>
      </c>
      <c r="R203" s="200">
        <f t="shared" si="42"/>
        <v>0</v>
      </c>
      <c r="S203" s="200">
        <v>0</v>
      </c>
      <c r="T203" s="201">
        <f t="shared" si="43"/>
        <v>0</v>
      </c>
      <c r="AR203" s="22" t="s">
        <v>164</v>
      </c>
      <c r="AT203" s="22" t="s">
        <v>165</v>
      </c>
      <c r="AU203" s="22" t="s">
        <v>84</v>
      </c>
      <c r="AY203" s="22" t="s">
        <v>162</v>
      </c>
      <c r="BE203" s="202">
        <f t="shared" si="44"/>
        <v>0</v>
      </c>
      <c r="BF203" s="202">
        <f t="shared" si="45"/>
        <v>0</v>
      </c>
      <c r="BG203" s="202">
        <f t="shared" si="46"/>
        <v>0</v>
      </c>
      <c r="BH203" s="202">
        <f t="shared" si="47"/>
        <v>0</v>
      </c>
      <c r="BI203" s="202">
        <f t="shared" si="48"/>
        <v>0</v>
      </c>
      <c r="BJ203" s="22" t="s">
        <v>10</v>
      </c>
      <c r="BK203" s="202">
        <f t="shared" si="49"/>
        <v>0</v>
      </c>
      <c r="BL203" s="22" t="s">
        <v>164</v>
      </c>
      <c r="BM203" s="22" t="s">
        <v>4367</v>
      </c>
    </row>
    <row r="204" spans="2:65" s="1" customFormat="1" ht="22.5" customHeight="1">
      <c r="B204" s="39"/>
      <c r="C204" s="191" t="s">
        <v>1048</v>
      </c>
      <c r="D204" s="191" t="s">
        <v>165</v>
      </c>
      <c r="E204" s="192" t="s">
        <v>4368</v>
      </c>
      <c r="F204" s="193" t="s">
        <v>4369</v>
      </c>
      <c r="G204" s="194" t="s">
        <v>880</v>
      </c>
      <c r="H204" s="195">
        <v>5</v>
      </c>
      <c r="I204" s="196"/>
      <c r="J204" s="197">
        <f t="shared" si="40"/>
        <v>0</v>
      </c>
      <c r="K204" s="193" t="s">
        <v>23</v>
      </c>
      <c r="L204" s="59"/>
      <c r="M204" s="198" t="s">
        <v>23</v>
      </c>
      <c r="N204" s="199" t="s">
        <v>46</v>
      </c>
      <c r="O204" s="40"/>
      <c r="P204" s="200">
        <f t="shared" si="41"/>
        <v>0</v>
      </c>
      <c r="Q204" s="200">
        <v>0</v>
      </c>
      <c r="R204" s="200">
        <f t="shared" si="42"/>
        <v>0</v>
      </c>
      <c r="S204" s="200">
        <v>0</v>
      </c>
      <c r="T204" s="201">
        <f t="shared" si="43"/>
        <v>0</v>
      </c>
      <c r="AR204" s="22" t="s">
        <v>164</v>
      </c>
      <c r="AT204" s="22" t="s">
        <v>165</v>
      </c>
      <c r="AU204" s="22" t="s">
        <v>84</v>
      </c>
      <c r="AY204" s="22" t="s">
        <v>162</v>
      </c>
      <c r="BE204" s="202">
        <f t="shared" si="44"/>
        <v>0</v>
      </c>
      <c r="BF204" s="202">
        <f t="shared" si="45"/>
        <v>0</v>
      </c>
      <c r="BG204" s="202">
        <f t="shared" si="46"/>
        <v>0</v>
      </c>
      <c r="BH204" s="202">
        <f t="shared" si="47"/>
        <v>0</v>
      </c>
      <c r="BI204" s="202">
        <f t="shared" si="48"/>
        <v>0</v>
      </c>
      <c r="BJ204" s="22" t="s">
        <v>10</v>
      </c>
      <c r="BK204" s="202">
        <f t="shared" si="49"/>
        <v>0</v>
      </c>
      <c r="BL204" s="22" t="s">
        <v>164</v>
      </c>
      <c r="BM204" s="22" t="s">
        <v>4370</v>
      </c>
    </row>
    <row r="205" spans="2:65" s="1" customFormat="1" ht="22.5" customHeight="1">
      <c r="B205" s="39"/>
      <c r="C205" s="191" t="s">
        <v>1054</v>
      </c>
      <c r="D205" s="191" t="s">
        <v>165</v>
      </c>
      <c r="E205" s="192" t="s">
        <v>4371</v>
      </c>
      <c r="F205" s="193" t="s">
        <v>4372</v>
      </c>
      <c r="G205" s="194" t="s">
        <v>880</v>
      </c>
      <c r="H205" s="195">
        <v>5</v>
      </c>
      <c r="I205" s="196"/>
      <c r="J205" s="197">
        <f t="shared" si="40"/>
        <v>0</v>
      </c>
      <c r="K205" s="193" t="s">
        <v>23</v>
      </c>
      <c r="L205" s="59"/>
      <c r="M205" s="198" t="s">
        <v>23</v>
      </c>
      <c r="N205" s="199" t="s">
        <v>46</v>
      </c>
      <c r="O205" s="40"/>
      <c r="P205" s="200">
        <f t="shared" si="41"/>
        <v>0</v>
      </c>
      <c r="Q205" s="200">
        <v>0</v>
      </c>
      <c r="R205" s="200">
        <f t="shared" si="42"/>
        <v>0</v>
      </c>
      <c r="S205" s="200">
        <v>0</v>
      </c>
      <c r="T205" s="201">
        <f t="shared" si="43"/>
        <v>0</v>
      </c>
      <c r="AR205" s="22" t="s">
        <v>164</v>
      </c>
      <c r="AT205" s="22" t="s">
        <v>165</v>
      </c>
      <c r="AU205" s="22" t="s">
        <v>84</v>
      </c>
      <c r="AY205" s="22" t="s">
        <v>162</v>
      </c>
      <c r="BE205" s="202">
        <f t="shared" si="44"/>
        <v>0</v>
      </c>
      <c r="BF205" s="202">
        <f t="shared" si="45"/>
        <v>0</v>
      </c>
      <c r="BG205" s="202">
        <f t="shared" si="46"/>
        <v>0</v>
      </c>
      <c r="BH205" s="202">
        <f t="shared" si="47"/>
        <v>0</v>
      </c>
      <c r="BI205" s="202">
        <f t="shared" si="48"/>
        <v>0</v>
      </c>
      <c r="BJ205" s="22" t="s">
        <v>10</v>
      </c>
      <c r="BK205" s="202">
        <f t="shared" si="49"/>
        <v>0</v>
      </c>
      <c r="BL205" s="22" t="s">
        <v>164</v>
      </c>
      <c r="BM205" s="22" t="s">
        <v>4373</v>
      </c>
    </row>
    <row r="206" spans="2:65" s="1" customFormat="1" ht="22.5" customHeight="1">
      <c r="B206" s="39"/>
      <c r="C206" s="191" t="s">
        <v>1060</v>
      </c>
      <c r="D206" s="191" t="s">
        <v>165</v>
      </c>
      <c r="E206" s="192" t="s">
        <v>4374</v>
      </c>
      <c r="F206" s="193" t="s">
        <v>4375</v>
      </c>
      <c r="G206" s="194" t="s">
        <v>880</v>
      </c>
      <c r="H206" s="195">
        <v>1</v>
      </c>
      <c r="I206" s="196"/>
      <c r="J206" s="197">
        <f t="shared" si="40"/>
        <v>0</v>
      </c>
      <c r="K206" s="193" t="s">
        <v>23</v>
      </c>
      <c r="L206" s="59"/>
      <c r="M206" s="198" t="s">
        <v>23</v>
      </c>
      <c r="N206" s="199" t="s">
        <v>46</v>
      </c>
      <c r="O206" s="40"/>
      <c r="P206" s="200">
        <f t="shared" si="41"/>
        <v>0</v>
      </c>
      <c r="Q206" s="200">
        <v>0</v>
      </c>
      <c r="R206" s="200">
        <f t="shared" si="42"/>
        <v>0</v>
      </c>
      <c r="S206" s="200">
        <v>0</v>
      </c>
      <c r="T206" s="201">
        <f t="shared" si="43"/>
        <v>0</v>
      </c>
      <c r="AR206" s="22" t="s">
        <v>164</v>
      </c>
      <c r="AT206" s="22" t="s">
        <v>165</v>
      </c>
      <c r="AU206" s="22" t="s">
        <v>84</v>
      </c>
      <c r="AY206" s="22" t="s">
        <v>162</v>
      </c>
      <c r="BE206" s="202">
        <f t="shared" si="44"/>
        <v>0</v>
      </c>
      <c r="BF206" s="202">
        <f t="shared" si="45"/>
        <v>0</v>
      </c>
      <c r="BG206" s="202">
        <f t="shared" si="46"/>
        <v>0</v>
      </c>
      <c r="BH206" s="202">
        <f t="shared" si="47"/>
        <v>0</v>
      </c>
      <c r="BI206" s="202">
        <f t="shared" si="48"/>
        <v>0</v>
      </c>
      <c r="BJ206" s="22" t="s">
        <v>10</v>
      </c>
      <c r="BK206" s="202">
        <f t="shared" si="49"/>
        <v>0</v>
      </c>
      <c r="BL206" s="22" t="s">
        <v>164</v>
      </c>
      <c r="BM206" s="22" t="s">
        <v>4376</v>
      </c>
    </row>
    <row r="207" spans="2:65" s="1" customFormat="1" ht="22.5" customHeight="1">
      <c r="B207" s="39"/>
      <c r="C207" s="191" t="s">
        <v>1066</v>
      </c>
      <c r="D207" s="191" t="s">
        <v>165</v>
      </c>
      <c r="E207" s="192" t="s">
        <v>4377</v>
      </c>
      <c r="F207" s="193" t="s">
        <v>4378</v>
      </c>
      <c r="G207" s="194" t="s">
        <v>880</v>
      </c>
      <c r="H207" s="195">
        <v>1</v>
      </c>
      <c r="I207" s="196"/>
      <c r="J207" s="197">
        <f t="shared" si="40"/>
        <v>0</v>
      </c>
      <c r="K207" s="193" t="s">
        <v>23</v>
      </c>
      <c r="L207" s="59"/>
      <c r="M207" s="198" t="s">
        <v>23</v>
      </c>
      <c r="N207" s="199" t="s">
        <v>46</v>
      </c>
      <c r="O207" s="40"/>
      <c r="P207" s="200">
        <f t="shared" si="41"/>
        <v>0</v>
      </c>
      <c r="Q207" s="200">
        <v>0</v>
      </c>
      <c r="R207" s="200">
        <f t="shared" si="42"/>
        <v>0</v>
      </c>
      <c r="S207" s="200">
        <v>0</v>
      </c>
      <c r="T207" s="201">
        <f t="shared" si="43"/>
        <v>0</v>
      </c>
      <c r="AR207" s="22" t="s">
        <v>164</v>
      </c>
      <c r="AT207" s="22" t="s">
        <v>165</v>
      </c>
      <c r="AU207" s="22" t="s">
        <v>84</v>
      </c>
      <c r="AY207" s="22" t="s">
        <v>162</v>
      </c>
      <c r="BE207" s="202">
        <f t="shared" si="44"/>
        <v>0</v>
      </c>
      <c r="BF207" s="202">
        <f t="shared" si="45"/>
        <v>0</v>
      </c>
      <c r="BG207" s="202">
        <f t="shared" si="46"/>
        <v>0</v>
      </c>
      <c r="BH207" s="202">
        <f t="shared" si="47"/>
        <v>0</v>
      </c>
      <c r="BI207" s="202">
        <f t="shared" si="48"/>
        <v>0</v>
      </c>
      <c r="BJ207" s="22" t="s">
        <v>10</v>
      </c>
      <c r="BK207" s="202">
        <f t="shared" si="49"/>
        <v>0</v>
      </c>
      <c r="BL207" s="22" t="s">
        <v>164</v>
      </c>
      <c r="BM207" s="22" t="s">
        <v>4379</v>
      </c>
    </row>
    <row r="208" spans="2:65" s="1" customFormat="1" ht="22.5" customHeight="1">
      <c r="B208" s="39"/>
      <c r="C208" s="191" t="s">
        <v>1073</v>
      </c>
      <c r="D208" s="191" t="s">
        <v>165</v>
      </c>
      <c r="E208" s="192" t="s">
        <v>4380</v>
      </c>
      <c r="F208" s="193" t="s">
        <v>4381</v>
      </c>
      <c r="G208" s="194" t="s">
        <v>880</v>
      </c>
      <c r="H208" s="195">
        <v>11</v>
      </c>
      <c r="I208" s="196"/>
      <c r="J208" s="197">
        <f t="shared" si="40"/>
        <v>0</v>
      </c>
      <c r="K208" s="193" t="s">
        <v>23</v>
      </c>
      <c r="L208" s="59"/>
      <c r="M208" s="198" t="s">
        <v>23</v>
      </c>
      <c r="N208" s="199" t="s">
        <v>46</v>
      </c>
      <c r="O208" s="40"/>
      <c r="P208" s="200">
        <f t="shared" si="41"/>
        <v>0</v>
      </c>
      <c r="Q208" s="200">
        <v>0</v>
      </c>
      <c r="R208" s="200">
        <f t="shared" si="42"/>
        <v>0</v>
      </c>
      <c r="S208" s="200">
        <v>0</v>
      </c>
      <c r="T208" s="201">
        <f t="shared" si="43"/>
        <v>0</v>
      </c>
      <c r="AR208" s="22" t="s">
        <v>164</v>
      </c>
      <c r="AT208" s="22" t="s">
        <v>165</v>
      </c>
      <c r="AU208" s="22" t="s">
        <v>84</v>
      </c>
      <c r="AY208" s="22" t="s">
        <v>162</v>
      </c>
      <c r="BE208" s="202">
        <f t="shared" si="44"/>
        <v>0</v>
      </c>
      <c r="BF208" s="202">
        <f t="shared" si="45"/>
        <v>0</v>
      </c>
      <c r="BG208" s="202">
        <f t="shared" si="46"/>
        <v>0</v>
      </c>
      <c r="BH208" s="202">
        <f t="shared" si="47"/>
        <v>0</v>
      </c>
      <c r="BI208" s="202">
        <f t="shared" si="48"/>
        <v>0</v>
      </c>
      <c r="BJ208" s="22" t="s">
        <v>10</v>
      </c>
      <c r="BK208" s="202">
        <f t="shared" si="49"/>
        <v>0</v>
      </c>
      <c r="BL208" s="22" t="s">
        <v>164</v>
      </c>
      <c r="BM208" s="22" t="s">
        <v>4382</v>
      </c>
    </row>
    <row r="209" spans="2:65" s="1" customFormat="1" ht="22.5" customHeight="1">
      <c r="B209" s="39"/>
      <c r="C209" s="191" t="s">
        <v>1081</v>
      </c>
      <c r="D209" s="191" t="s">
        <v>165</v>
      </c>
      <c r="E209" s="192" t="s">
        <v>4383</v>
      </c>
      <c r="F209" s="193" t="s">
        <v>4384</v>
      </c>
      <c r="G209" s="194" t="s">
        <v>880</v>
      </c>
      <c r="H209" s="195">
        <v>13</v>
      </c>
      <c r="I209" s="196"/>
      <c r="J209" s="197">
        <f t="shared" si="40"/>
        <v>0</v>
      </c>
      <c r="K209" s="193" t="s">
        <v>23</v>
      </c>
      <c r="L209" s="59"/>
      <c r="M209" s="198" t="s">
        <v>23</v>
      </c>
      <c r="N209" s="199" t="s">
        <v>46</v>
      </c>
      <c r="O209" s="40"/>
      <c r="P209" s="200">
        <f t="shared" si="41"/>
        <v>0</v>
      </c>
      <c r="Q209" s="200">
        <v>0</v>
      </c>
      <c r="R209" s="200">
        <f t="shared" si="42"/>
        <v>0</v>
      </c>
      <c r="S209" s="200">
        <v>0</v>
      </c>
      <c r="T209" s="201">
        <f t="shared" si="43"/>
        <v>0</v>
      </c>
      <c r="AR209" s="22" t="s">
        <v>164</v>
      </c>
      <c r="AT209" s="22" t="s">
        <v>165</v>
      </c>
      <c r="AU209" s="22" t="s">
        <v>84</v>
      </c>
      <c r="AY209" s="22" t="s">
        <v>162</v>
      </c>
      <c r="BE209" s="202">
        <f t="shared" si="44"/>
        <v>0</v>
      </c>
      <c r="BF209" s="202">
        <f t="shared" si="45"/>
        <v>0</v>
      </c>
      <c r="BG209" s="202">
        <f t="shared" si="46"/>
        <v>0</v>
      </c>
      <c r="BH209" s="202">
        <f t="shared" si="47"/>
        <v>0</v>
      </c>
      <c r="BI209" s="202">
        <f t="shared" si="48"/>
        <v>0</v>
      </c>
      <c r="BJ209" s="22" t="s">
        <v>10</v>
      </c>
      <c r="BK209" s="202">
        <f t="shared" si="49"/>
        <v>0</v>
      </c>
      <c r="BL209" s="22" t="s">
        <v>164</v>
      </c>
      <c r="BM209" s="22" t="s">
        <v>4385</v>
      </c>
    </row>
    <row r="210" spans="2:65" s="1" customFormat="1" ht="22.5" customHeight="1">
      <c r="B210" s="39"/>
      <c r="C210" s="191" t="s">
        <v>1085</v>
      </c>
      <c r="D210" s="191" t="s">
        <v>165</v>
      </c>
      <c r="E210" s="192" t="s">
        <v>4386</v>
      </c>
      <c r="F210" s="193" t="s">
        <v>4387</v>
      </c>
      <c r="G210" s="194" t="s">
        <v>880</v>
      </c>
      <c r="H210" s="195">
        <v>2</v>
      </c>
      <c r="I210" s="196"/>
      <c r="J210" s="197">
        <f t="shared" si="40"/>
        <v>0</v>
      </c>
      <c r="K210" s="193" t="s">
        <v>23</v>
      </c>
      <c r="L210" s="59"/>
      <c r="M210" s="198" t="s">
        <v>23</v>
      </c>
      <c r="N210" s="199" t="s">
        <v>46</v>
      </c>
      <c r="O210" s="40"/>
      <c r="P210" s="200">
        <f t="shared" si="41"/>
        <v>0</v>
      </c>
      <c r="Q210" s="200">
        <v>0</v>
      </c>
      <c r="R210" s="200">
        <f t="shared" si="42"/>
        <v>0</v>
      </c>
      <c r="S210" s="200">
        <v>0</v>
      </c>
      <c r="T210" s="201">
        <f t="shared" si="43"/>
        <v>0</v>
      </c>
      <c r="AR210" s="22" t="s">
        <v>164</v>
      </c>
      <c r="AT210" s="22" t="s">
        <v>165</v>
      </c>
      <c r="AU210" s="22" t="s">
        <v>84</v>
      </c>
      <c r="AY210" s="22" t="s">
        <v>162</v>
      </c>
      <c r="BE210" s="202">
        <f t="shared" si="44"/>
        <v>0</v>
      </c>
      <c r="BF210" s="202">
        <f t="shared" si="45"/>
        <v>0</v>
      </c>
      <c r="BG210" s="202">
        <f t="shared" si="46"/>
        <v>0</v>
      </c>
      <c r="BH210" s="202">
        <f t="shared" si="47"/>
        <v>0</v>
      </c>
      <c r="BI210" s="202">
        <f t="shared" si="48"/>
        <v>0</v>
      </c>
      <c r="BJ210" s="22" t="s">
        <v>10</v>
      </c>
      <c r="BK210" s="202">
        <f t="shared" si="49"/>
        <v>0</v>
      </c>
      <c r="BL210" s="22" t="s">
        <v>164</v>
      </c>
      <c r="BM210" s="22" t="s">
        <v>4388</v>
      </c>
    </row>
    <row r="211" spans="2:65" s="1" customFormat="1" ht="22.5" customHeight="1">
      <c r="B211" s="39"/>
      <c r="C211" s="191" t="s">
        <v>1089</v>
      </c>
      <c r="D211" s="191" t="s">
        <v>165</v>
      </c>
      <c r="E211" s="192" t="s">
        <v>4389</v>
      </c>
      <c r="F211" s="193" t="s">
        <v>4390</v>
      </c>
      <c r="G211" s="194" t="s">
        <v>880</v>
      </c>
      <c r="H211" s="195">
        <v>7</v>
      </c>
      <c r="I211" s="196"/>
      <c r="J211" s="197">
        <f t="shared" si="40"/>
        <v>0</v>
      </c>
      <c r="K211" s="193" t="s">
        <v>951</v>
      </c>
      <c r="L211" s="59"/>
      <c r="M211" s="198" t="s">
        <v>23</v>
      </c>
      <c r="N211" s="199" t="s">
        <v>46</v>
      </c>
      <c r="O211" s="40"/>
      <c r="P211" s="200">
        <f t="shared" si="41"/>
        <v>0</v>
      </c>
      <c r="Q211" s="200">
        <v>0</v>
      </c>
      <c r="R211" s="200">
        <f t="shared" si="42"/>
        <v>0</v>
      </c>
      <c r="S211" s="200">
        <v>0</v>
      </c>
      <c r="T211" s="201">
        <f t="shared" si="43"/>
        <v>0</v>
      </c>
      <c r="AR211" s="22" t="s">
        <v>164</v>
      </c>
      <c r="AT211" s="22" t="s">
        <v>165</v>
      </c>
      <c r="AU211" s="22" t="s">
        <v>84</v>
      </c>
      <c r="AY211" s="22" t="s">
        <v>162</v>
      </c>
      <c r="BE211" s="202">
        <f t="shared" si="44"/>
        <v>0</v>
      </c>
      <c r="BF211" s="202">
        <f t="shared" si="45"/>
        <v>0</v>
      </c>
      <c r="BG211" s="202">
        <f t="shared" si="46"/>
        <v>0</v>
      </c>
      <c r="BH211" s="202">
        <f t="shared" si="47"/>
        <v>0</v>
      </c>
      <c r="BI211" s="202">
        <f t="shared" si="48"/>
        <v>0</v>
      </c>
      <c r="BJ211" s="22" t="s">
        <v>10</v>
      </c>
      <c r="BK211" s="202">
        <f t="shared" si="49"/>
        <v>0</v>
      </c>
      <c r="BL211" s="22" t="s">
        <v>164</v>
      </c>
      <c r="BM211" s="22" t="s">
        <v>4391</v>
      </c>
    </row>
    <row r="212" spans="2:65" s="1" customFormat="1" ht="22.5" customHeight="1">
      <c r="B212" s="39"/>
      <c r="C212" s="191" t="s">
        <v>1095</v>
      </c>
      <c r="D212" s="191" t="s">
        <v>165</v>
      </c>
      <c r="E212" s="192" t="s">
        <v>4392</v>
      </c>
      <c r="F212" s="193" t="s">
        <v>4393</v>
      </c>
      <c r="G212" s="194" t="s">
        <v>880</v>
      </c>
      <c r="H212" s="195">
        <v>1</v>
      </c>
      <c r="I212" s="196"/>
      <c r="J212" s="197">
        <f t="shared" si="40"/>
        <v>0</v>
      </c>
      <c r="K212" s="193" t="s">
        <v>23</v>
      </c>
      <c r="L212" s="59"/>
      <c r="M212" s="198" t="s">
        <v>23</v>
      </c>
      <c r="N212" s="199" t="s">
        <v>46</v>
      </c>
      <c r="O212" s="40"/>
      <c r="P212" s="200">
        <f t="shared" si="41"/>
        <v>0</v>
      </c>
      <c r="Q212" s="200">
        <v>0</v>
      </c>
      <c r="R212" s="200">
        <f t="shared" si="42"/>
        <v>0</v>
      </c>
      <c r="S212" s="200">
        <v>0</v>
      </c>
      <c r="T212" s="201">
        <f t="shared" si="43"/>
        <v>0</v>
      </c>
      <c r="AR212" s="22" t="s">
        <v>164</v>
      </c>
      <c r="AT212" s="22" t="s">
        <v>165</v>
      </c>
      <c r="AU212" s="22" t="s">
        <v>84</v>
      </c>
      <c r="AY212" s="22" t="s">
        <v>162</v>
      </c>
      <c r="BE212" s="202">
        <f t="shared" si="44"/>
        <v>0</v>
      </c>
      <c r="BF212" s="202">
        <f t="shared" si="45"/>
        <v>0</v>
      </c>
      <c r="BG212" s="202">
        <f t="shared" si="46"/>
        <v>0</v>
      </c>
      <c r="BH212" s="202">
        <f t="shared" si="47"/>
        <v>0</v>
      </c>
      <c r="BI212" s="202">
        <f t="shared" si="48"/>
        <v>0</v>
      </c>
      <c r="BJ212" s="22" t="s">
        <v>10</v>
      </c>
      <c r="BK212" s="202">
        <f t="shared" si="49"/>
        <v>0</v>
      </c>
      <c r="BL212" s="22" t="s">
        <v>164</v>
      </c>
      <c r="BM212" s="22" t="s">
        <v>4394</v>
      </c>
    </row>
    <row r="213" spans="2:65" s="1" customFormat="1" ht="22.5" customHeight="1">
      <c r="B213" s="39"/>
      <c r="C213" s="191" t="s">
        <v>1101</v>
      </c>
      <c r="D213" s="191" t="s">
        <v>165</v>
      </c>
      <c r="E213" s="192" t="s">
        <v>4395</v>
      </c>
      <c r="F213" s="193" t="s">
        <v>4162</v>
      </c>
      <c r="G213" s="194" t="s">
        <v>880</v>
      </c>
      <c r="H213" s="195">
        <v>1</v>
      </c>
      <c r="I213" s="196"/>
      <c r="J213" s="197">
        <f t="shared" si="40"/>
        <v>0</v>
      </c>
      <c r="K213" s="193" t="s">
        <v>23</v>
      </c>
      <c r="L213" s="59"/>
      <c r="M213" s="198" t="s">
        <v>23</v>
      </c>
      <c r="N213" s="199" t="s">
        <v>46</v>
      </c>
      <c r="O213" s="40"/>
      <c r="P213" s="200">
        <f t="shared" si="41"/>
        <v>0</v>
      </c>
      <c r="Q213" s="200">
        <v>0</v>
      </c>
      <c r="R213" s="200">
        <f t="shared" si="42"/>
        <v>0</v>
      </c>
      <c r="S213" s="200">
        <v>0</v>
      </c>
      <c r="T213" s="201">
        <f t="shared" si="43"/>
        <v>0</v>
      </c>
      <c r="AR213" s="22" t="s">
        <v>164</v>
      </c>
      <c r="AT213" s="22" t="s">
        <v>165</v>
      </c>
      <c r="AU213" s="22" t="s">
        <v>84</v>
      </c>
      <c r="AY213" s="22" t="s">
        <v>162</v>
      </c>
      <c r="BE213" s="202">
        <f t="shared" si="44"/>
        <v>0</v>
      </c>
      <c r="BF213" s="202">
        <f t="shared" si="45"/>
        <v>0</v>
      </c>
      <c r="BG213" s="202">
        <f t="shared" si="46"/>
        <v>0</v>
      </c>
      <c r="BH213" s="202">
        <f t="shared" si="47"/>
        <v>0</v>
      </c>
      <c r="BI213" s="202">
        <f t="shared" si="48"/>
        <v>0</v>
      </c>
      <c r="BJ213" s="22" t="s">
        <v>10</v>
      </c>
      <c r="BK213" s="202">
        <f t="shared" si="49"/>
        <v>0</v>
      </c>
      <c r="BL213" s="22" t="s">
        <v>164</v>
      </c>
      <c r="BM213" s="22" t="s">
        <v>4396</v>
      </c>
    </row>
    <row r="214" spans="2:65" s="1" customFormat="1" ht="22.5" customHeight="1">
      <c r="B214" s="39"/>
      <c r="C214" s="191" t="s">
        <v>1109</v>
      </c>
      <c r="D214" s="191" t="s">
        <v>165</v>
      </c>
      <c r="E214" s="192" t="s">
        <v>4397</v>
      </c>
      <c r="F214" s="193" t="s">
        <v>4165</v>
      </c>
      <c r="G214" s="194" t="s">
        <v>683</v>
      </c>
      <c r="H214" s="195">
        <v>80</v>
      </c>
      <c r="I214" s="196"/>
      <c r="J214" s="197">
        <f t="shared" si="40"/>
        <v>0</v>
      </c>
      <c r="K214" s="193" t="s">
        <v>23</v>
      </c>
      <c r="L214" s="59"/>
      <c r="M214" s="198" t="s">
        <v>23</v>
      </c>
      <c r="N214" s="199" t="s">
        <v>46</v>
      </c>
      <c r="O214" s="40"/>
      <c r="P214" s="200">
        <f t="shared" si="41"/>
        <v>0</v>
      </c>
      <c r="Q214" s="200">
        <v>0</v>
      </c>
      <c r="R214" s="200">
        <f t="shared" si="42"/>
        <v>0</v>
      </c>
      <c r="S214" s="200">
        <v>0</v>
      </c>
      <c r="T214" s="201">
        <f t="shared" si="43"/>
        <v>0</v>
      </c>
      <c r="AR214" s="22" t="s">
        <v>164</v>
      </c>
      <c r="AT214" s="22" t="s">
        <v>165</v>
      </c>
      <c r="AU214" s="22" t="s">
        <v>84</v>
      </c>
      <c r="AY214" s="22" t="s">
        <v>162</v>
      </c>
      <c r="BE214" s="202">
        <f t="shared" si="44"/>
        <v>0</v>
      </c>
      <c r="BF214" s="202">
        <f t="shared" si="45"/>
        <v>0</v>
      </c>
      <c r="BG214" s="202">
        <f t="shared" si="46"/>
        <v>0</v>
      </c>
      <c r="BH214" s="202">
        <f t="shared" si="47"/>
        <v>0</v>
      </c>
      <c r="BI214" s="202">
        <f t="shared" si="48"/>
        <v>0</v>
      </c>
      <c r="BJ214" s="22" t="s">
        <v>10</v>
      </c>
      <c r="BK214" s="202">
        <f t="shared" si="49"/>
        <v>0</v>
      </c>
      <c r="BL214" s="22" t="s">
        <v>164</v>
      </c>
      <c r="BM214" s="22" t="s">
        <v>4398</v>
      </c>
    </row>
    <row r="215" spans="2:65" s="10" customFormat="1" ht="29.85" customHeight="1">
      <c r="B215" s="174"/>
      <c r="C215" s="175"/>
      <c r="D215" s="188" t="s">
        <v>74</v>
      </c>
      <c r="E215" s="189" t="s">
        <v>4399</v>
      </c>
      <c r="F215" s="189" t="s">
        <v>4400</v>
      </c>
      <c r="G215" s="175"/>
      <c r="H215" s="175"/>
      <c r="I215" s="178"/>
      <c r="J215" s="190">
        <f>BK215</f>
        <v>0</v>
      </c>
      <c r="K215" s="175"/>
      <c r="L215" s="180"/>
      <c r="M215" s="181"/>
      <c r="N215" s="182"/>
      <c r="O215" s="182"/>
      <c r="P215" s="183">
        <f>SUM(P216:P236)</f>
        <v>0</v>
      </c>
      <c r="Q215" s="182"/>
      <c r="R215" s="183">
        <f>SUM(R216:R236)</f>
        <v>0.17055000000000001</v>
      </c>
      <c r="S215" s="182"/>
      <c r="T215" s="184">
        <f>SUM(T216:T236)</f>
        <v>0</v>
      </c>
      <c r="AR215" s="185" t="s">
        <v>164</v>
      </c>
      <c r="AT215" s="186" t="s">
        <v>74</v>
      </c>
      <c r="AU215" s="186" t="s">
        <v>10</v>
      </c>
      <c r="AY215" s="185" t="s">
        <v>162</v>
      </c>
      <c r="BK215" s="187">
        <f>SUM(BK216:BK236)</f>
        <v>0</v>
      </c>
    </row>
    <row r="216" spans="2:65" s="1" customFormat="1" ht="22.5" customHeight="1">
      <c r="B216" s="39"/>
      <c r="C216" s="219" t="s">
        <v>1123</v>
      </c>
      <c r="D216" s="219" t="s">
        <v>273</v>
      </c>
      <c r="E216" s="220" t="s">
        <v>4205</v>
      </c>
      <c r="F216" s="221" t="s">
        <v>4206</v>
      </c>
      <c r="G216" s="222" t="s">
        <v>880</v>
      </c>
      <c r="H216" s="223">
        <v>22</v>
      </c>
      <c r="I216" s="224"/>
      <c r="J216" s="225">
        <f t="shared" ref="J216:J236" si="50">ROUND(I216*H216,0)</f>
        <v>0</v>
      </c>
      <c r="K216" s="221" t="s">
        <v>23</v>
      </c>
      <c r="L216" s="226"/>
      <c r="M216" s="227" t="s">
        <v>23</v>
      </c>
      <c r="N216" s="228" t="s">
        <v>46</v>
      </c>
      <c r="O216" s="40"/>
      <c r="P216" s="200">
        <f t="shared" ref="P216:P236" si="51">O216*H216</f>
        <v>0</v>
      </c>
      <c r="Q216" s="200">
        <v>3.0000000000000001E-5</v>
      </c>
      <c r="R216" s="200">
        <f t="shared" ref="R216:R236" si="52">Q216*H216</f>
        <v>6.6E-4</v>
      </c>
      <c r="S216" s="200">
        <v>0</v>
      </c>
      <c r="T216" s="201">
        <f t="shared" ref="T216:T236" si="53">S216*H216</f>
        <v>0</v>
      </c>
      <c r="AR216" s="22" t="s">
        <v>346</v>
      </c>
      <c r="AT216" s="22" t="s">
        <v>273</v>
      </c>
      <c r="AU216" s="22" t="s">
        <v>84</v>
      </c>
      <c r="AY216" s="22" t="s">
        <v>162</v>
      </c>
      <c r="BE216" s="202">
        <f t="shared" ref="BE216:BE236" si="54">IF(N216="základní",J216,0)</f>
        <v>0</v>
      </c>
      <c r="BF216" s="202">
        <f t="shared" ref="BF216:BF236" si="55">IF(N216="snížená",J216,0)</f>
        <v>0</v>
      </c>
      <c r="BG216" s="202">
        <f t="shared" ref="BG216:BG236" si="56">IF(N216="zákl. přenesená",J216,0)</f>
        <v>0</v>
      </c>
      <c r="BH216" s="202">
        <f t="shared" ref="BH216:BH236" si="57">IF(N216="sníž. přenesená",J216,0)</f>
        <v>0</v>
      </c>
      <c r="BI216" s="202">
        <f t="shared" ref="BI216:BI236" si="58">IF(N216="nulová",J216,0)</f>
        <v>0</v>
      </c>
      <c r="BJ216" s="22" t="s">
        <v>10</v>
      </c>
      <c r="BK216" s="202">
        <f t="shared" ref="BK216:BK236" si="59">ROUND(I216*H216,0)</f>
        <v>0</v>
      </c>
      <c r="BL216" s="22" t="s">
        <v>346</v>
      </c>
      <c r="BM216" s="22" t="s">
        <v>4401</v>
      </c>
    </row>
    <row r="217" spans="2:65" s="1" customFormat="1" ht="22.5" customHeight="1">
      <c r="B217" s="39"/>
      <c r="C217" s="219" t="s">
        <v>1129</v>
      </c>
      <c r="D217" s="219" t="s">
        <v>273</v>
      </c>
      <c r="E217" s="220" t="s">
        <v>4208</v>
      </c>
      <c r="F217" s="221" t="s">
        <v>4209</v>
      </c>
      <c r="G217" s="222" t="s">
        <v>880</v>
      </c>
      <c r="H217" s="223">
        <v>60</v>
      </c>
      <c r="I217" s="224"/>
      <c r="J217" s="225">
        <f t="shared" si="50"/>
        <v>0</v>
      </c>
      <c r="K217" s="221" t="s">
        <v>23</v>
      </c>
      <c r="L217" s="226"/>
      <c r="M217" s="227" t="s">
        <v>23</v>
      </c>
      <c r="N217" s="228" t="s">
        <v>46</v>
      </c>
      <c r="O217" s="40"/>
      <c r="P217" s="200">
        <f t="shared" si="51"/>
        <v>0</v>
      </c>
      <c r="Q217" s="200">
        <v>4.6E-5</v>
      </c>
      <c r="R217" s="200">
        <f t="shared" si="52"/>
        <v>2.7599999999999999E-3</v>
      </c>
      <c r="S217" s="200">
        <v>0</v>
      </c>
      <c r="T217" s="201">
        <f t="shared" si="53"/>
        <v>0</v>
      </c>
      <c r="AR217" s="22" t="s">
        <v>346</v>
      </c>
      <c r="AT217" s="22" t="s">
        <v>273</v>
      </c>
      <c r="AU217" s="22" t="s">
        <v>84</v>
      </c>
      <c r="AY217" s="22" t="s">
        <v>162</v>
      </c>
      <c r="BE217" s="202">
        <f t="shared" si="54"/>
        <v>0</v>
      </c>
      <c r="BF217" s="202">
        <f t="shared" si="55"/>
        <v>0</v>
      </c>
      <c r="BG217" s="202">
        <f t="shared" si="56"/>
        <v>0</v>
      </c>
      <c r="BH217" s="202">
        <f t="shared" si="57"/>
        <v>0</v>
      </c>
      <c r="BI217" s="202">
        <f t="shared" si="58"/>
        <v>0</v>
      </c>
      <c r="BJ217" s="22" t="s">
        <v>10</v>
      </c>
      <c r="BK217" s="202">
        <f t="shared" si="59"/>
        <v>0</v>
      </c>
      <c r="BL217" s="22" t="s">
        <v>346</v>
      </c>
      <c r="BM217" s="22" t="s">
        <v>4402</v>
      </c>
    </row>
    <row r="218" spans="2:65" s="1" customFormat="1" ht="22.5" customHeight="1">
      <c r="B218" s="39"/>
      <c r="C218" s="219" t="s">
        <v>1135</v>
      </c>
      <c r="D218" s="219" t="s">
        <v>273</v>
      </c>
      <c r="E218" s="220" t="s">
        <v>4403</v>
      </c>
      <c r="F218" s="221" t="s">
        <v>4404</v>
      </c>
      <c r="G218" s="222" t="s">
        <v>273</v>
      </c>
      <c r="H218" s="223">
        <v>1300</v>
      </c>
      <c r="I218" s="224"/>
      <c r="J218" s="225">
        <f t="shared" si="50"/>
        <v>0</v>
      </c>
      <c r="K218" s="221" t="s">
        <v>23</v>
      </c>
      <c r="L218" s="226"/>
      <c r="M218" s="227" t="s">
        <v>23</v>
      </c>
      <c r="N218" s="228" t="s">
        <v>46</v>
      </c>
      <c r="O218" s="40"/>
      <c r="P218" s="200">
        <f t="shared" si="51"/>
        <v>0</v>
      </c>
      <c r="Q218" s="200">
        <v>4.0000000000000003E-5</v>
      </c>
      <c r="R218" s="200">
        <f t="shared" si="52"/>
        <v>5.2000000000000005E-2</v>
      </c>
      <c r="S218" s="200">
        <v>0</v>
      </c>
      <c r="T218" s="201">
        <f t="shared" si="53"/>
        <v>0</v>
      </c>
      <c r="AR218" s="22" t="s">
        <v>346</v>
      </c>
      <c r="AT218" s="22" t="s">
        <v>273</v>
      </c>
      <c r="AU218" s="22" t="s">
        <v>84</v>
      </c>
      <c r="AY218" s="22" t="s">
        <v>162</v>
      </c>
      <c r="BE218" s="202">
        <f t="shared" si="54"/>
        <v>0</v>
      </c>
      <c r="BF218" s="202">
        <f t="shared" si="55"/>
        <v>0</v>
      </c>
      <c r="BG218" s="202">
        <f t="shared" si="56"/>
        <v>0</v>
      </c>
      <c r="BH218" s="202">
        <f t="shared" si="57"/>
        <v>0</v>
      </c>
      <c r="BI218" s="202">
        <f t="shared" si="58"/>
        <v>0</v>
      </c>
      <c r="BJ218" s="22" t="s">
        <v>10</v>
      </c>
      <c r="BK218" s="202">
        <f t="shared" si="59"/>
        <v>0</v>
      </c>
      <c r="BL218" s="22" t="s">
        <v>346</v>
      </c>
      <c r="BM218" s="22" t="s">
        <v>4405</v>
      </c>
    </row>
    <row r="219" spans="2:65" s="1" customFormat="1" ht="22.5" customHeight="1">
      <c r="B219" s="39"/>
      <c r="C219" s="219" t="s">
        <v>1147</v>
      </c>
      <c r="D219" s="219" t="s">
        <v>273</v>
      </c>
      <c r="E219" s="220" t="s">
        <v>4406</v>
      </c>
      <c r="F219" s="221" t="s">
        <v>4407</v>
      </c>
      <c r="G219" s="222" t="s">
        <v>273</v>
      </c>
      <c r="H219" s="223">
        <v>190</v>
      </c>
      <c r="I219" s="224"/>
      <c r="J219" s="225">
        <f t="shared" si="50"/>
        <v>0</v>
      </c>
      <c r="K219" s="221" t="s">
        <v>23</v>
      </c>
      <c r="L219" s="226"/>
      <c r="M219" s="227" t="s">
        <v>23</v>
      </c>
      <c r="N219" s="228" t="s">
        <v>46</v>
      </c>
      <c r="O219" s="40"/>
      <c r="P219" s="200">
        <f t="shared" si="51"/>
        <v>0</v>
      </c>
      <c r="Q219" s="200">
        <v>2.5000000000000001E-5</v>
      </c>
      <c r="R219" s="200">
        <f t="shared" si="52"/>
        <v>4.7499999999999999E-3</v>
      </c>
      <c r="S219" s="200">
        <v>0</v>
      </c>
      <c r="T219" s="201">
        <f t="shared" si="53"/>
        <v>0</v>
      </c>
      <c r="AR219" s="22" t="s">
        <v>346</v>
      </c>
      <c r="AT219" s="22" t="s">
        <v>273</v>
      </c>
      <c r="AU219" s="22" t="s">
        <v>84</v>
      </c>
      <c r="AY219" s="22" t="s">
        <v>162</v>
      </c>
      <c r="BE219" s="202">
        <f t="shared" si="54"/>
        <v>0</v>
      </c>
      <c r="BF219" s="202">
        <f t="shared" si="55"/>
        <v>0</v>
      </c>
      <c r="BG219" s="202">
        <f t="shared" si="56"/>
        <v>0</v>
      </c>
      <c r="BH219" s="202">
        <f t="shared" si="57"/>
        <v>0</v>
      </c>
      <c r="BI219" s="202">
        <f t="shared" si="58"/>
        <v>0</v>
      </c>
      <c r="BJ219" s="22" t="s">
        <v>10</v>
      </c>
      <c r="BK219" s="202">
        <f t="shared" si="59"/>
        <v>0</v>
      </c>
      <c r="BL219" s="22" t="s">
        <v>346</v>
      </c>
      <c r="BM219" s="22" t="s">
        <v>4408</v>
      </c>
    </row>
    <row r="220" spans="2:65" s="1" customFormat="1" ht="22.5" customHeight="1">
      <c r="B220" s="39"/>
      <c r="C220" s="219" t="s">
        <v>1152</v>
      </c>
      <c r="D220" s="219" t="s">
        <v>273</v>
      </c>
      <c r="E220" s="220" t="s">
        <v>4409</v>
      </c>
      <c r="F220" s="221" t="s">
        <v>4410</v>
      </c>
      <c r="G220" s="222" t="s">
        <v>273</v>
      </c>
      <c r="H220" s="223">
        <v>140</v>
      </c>
      <c r="I220" s="224"/>
      <c r="J220" s="225">
        <f t="shared" si="50"/>
        <v>0</v>
      </c>
      <c r="K220" s="221" t="s">
        <v>23</v>
      </c>
      <c r="L220" s="226"/>
      <c r="M220" s="227" t="s">
        <v>23</v>
      </c>
      <c r="N220" s="228" t="s">
        <v>46</v>
      </c>
      <c r="O220" s="40"/>
      <c r="P220" s="200">
        <f t="shared" si="51"/>
        <v>0</v>
      </c>
      <c r="Q220" s="200">
        <v>4.5000000000000003E-5</v>
      </c>
      <c r="R220" s="200">
        <f t="shared" si="52"/>
        <v>6.3E-3</v>
      </c>
      <c r="S220" s="200">
        <v>0</v>
      </c>
      <c r="T220" s="201">
        <f t="shared" si="53"/>
        <v>0</v>
      </c>
      <c r="AR220" s="22" t="s">
        <v>346</v>
      </c>
      <c r="AT220" s="22" t="s">
        <v>273</v>
      </c>
      <c r="AU220" s="22" t="s">
        <v>84</v>
      </c>
      <c r="AY220" s="22" t="s">
        <v>162</v>
      </c>
      <c r="BE220" s="202">
        <f t="shared" si="54"/>
        <v>0</v>
      </c>
      <c r="BF220" s="202">
        <f t="shared" si="55"/>
        <v>0</v>
      </c>
      <c r="BG220" s="202">
        <f t="shared" si="56"/>
        <v>0</v>
      </c>
      <c r="BH220" s="202">
        <f t="shared" si="57"/>
        <v>0</v>
      </c>
      <c r="BI220" s="202">
        <f t="shared" si="58"/>
        <v>0</v>
      </c>
      <c r="BJ220" s="22" t="s">
        <v>10</v>
      </c>
      <c r="BK220" s="202">
        <f t="shared" si="59"/>
        <v>0</v>
      </c>
      <c r="BL220" s="22" t="s">
        <v>346</v>
      </c>
      <c r="BM220" s="22" t="s">
        <v>4411</v>
      </c>
    </row>
    <row r="221" spans="2:65" s="1" customFormat="1" ht="22.5" customHeight="1">
      <c r="B221" s="39"/>
      <c r="C221" s="219" t="s">
        <v>1160</v>
      </c>
      <c r="D221" s="219" t="s">
        <v>273</v>
      </c>
      <c r="E221" s="220" t="s">
        <v>4412</v>
      </c>
      <c r="F221" s="221" t="s">
        <v>4413</v>
      </c>
      <c r="G221" s="222" t="s">
        <v>273</v>
      </c>
      <c r="H221" s="223">
        <v>50</v>
      </c>
      <c r="I221" s="224"/>
      <c r="J221" s="225">
        <f t="shared" si="50"/>
        <v>0</v>
      </c>
      <c r="K221" s="221" t="s">
        <v>23</v>
      </c>
      <c r="L221" s="226"/>
      <c r="M221" s="227" t="s">
        <v>23</v>
      </c>
      <c r="N221" s="228" t="s">
        <v>46</v>
      </c>
      <c r="O221" s="40"/>
      <c r="P221" s="200">
        <f t="shared" si="51"/>
        <v>0</v>
      </c>
      <c r="Q221" s="200">
        <v>8.0000000000000007E-5</v>
      </c>
      <c r="R221" s="200">
        <f t="shared" si="52"/>
        <v>4.0000000000000001E-3</v>
      </c>
      <c r="S221" s="200">
        <v>0</v>
      </c>
      <c r="T221" s="201">
        <f t="shared" si="53"/>
        <v>0</v>
      </c>
      <c r="AR221" s="22" t="s">
        <v>346</v>
      </c>
      <c r="AT221" s="22" t="s">
        <v>273</v>
      </c>
      <c r="AU221" s="22" t="s">
        <v>84</v>
      </c>
      <c r="AY221" s="22" t="s">
        <v>162</v>
      </c>
      <c r="BE221" s="202">
        <f t="shared" si="54"/>
        <v>0</v>
      </c>
      <c r="BF221" s="202">
        <f t="shared" si="55"/>
        <v>0</v>
      </c>
      <c r="BG221" s="202">
        <f t="shared" si="56"/>
        <v>0</v>
      </c>
      <c r="BH221" s="202">
        <f t="shared" si="57"/>
        <v>0</v>
      </c>
      <c r="BI221" s="202">
        <f t="shared" si="58"/>
        <v>0</v>
      </c>
      <c r="BJ221" s="22" t="s">
        <v>10</v>
      </c>
      <c r="BK221" s="202">
        <f t="shared" si="59"/>
        <v>0</v>
      </c>
      <c r="BL221" s="22" t="s">
        <v>346</v>
      </c>
      <c r="BM221" s="22" t="s">
        <v>4414</v>
      </c>
    </row>
    <row r="222" spans="2:65" s="1" customFormat="1" ht="22.5" customHeight="1">
      <c r="B222" s="39"/>
      <c r="C222" s="219" t="s">
        <v>1166</v>
      </c>
      <c r="D222" s="219" t="s">
        <v>273</v>
      </c>
      <c r="E222" s="220" t="s">
        <v>4415</v>
      </c>
      <c r="F222" s="221" t="s">
        <v>4416</v>
      </c>
      <c r="G222" s="222" t="s">
        <v>273</v>
      </c>
      <c r="H222" s="223">
        <v>430</v>
      </c>
      <c r="I222" s="224"/>
      <c r="J222" s="225">
        <f t="shared" si="50"/>
        <v>0</v>
      </c>
      <c r="K222" s="221" t="s">
        <v>23</v>
      </c>
      <c r="L222" s="226"/>
      <c r="M222" s="227" t="s">
        <v>23</v>
      </c>
      <c r="N222" s="228" t="s">
        <v>46</v>
      </c>
      <c r="O222" s="40"/>
      <c r="P222" s="200">
        <f t="shared" si="51"/>
        <v>0</v>
      </c>
      <c r="Q222" s="200">
        <v>4.5000000000000003E-5</v>
      </c>
      <c r="R222" s="200">
        <f t="shared" si="52"/>
        <v>1.9350000000000003E-2</v>
      </c>
      <c r="S222" s="200">
        <v>0</v>
      </c>
      <c r="T222" s="201">
        <f t="shared" si="53"/>
        <v>0</v>
      </c>
      <c r="AR222" s="22" t="s">
        <v>346</v>
      </c>
      <c r="AT222" s="22" t="s">
        <v>273</v>
      </c>
      <c r="AU222" s="22" t="s">
        <v>84</v>
      </c>
      <c r="AY222" s="22" t="s">
        <v>162</v>
      </c>
      <c r="BE222" s="202">
        <f t="shared" si="54"/>
        <v>0</v>
      </c>
      <c r="BF222" s="202">
        <f t="shared" si="55"/>
        <v>0</v>
      </c>
      <c r="BG222" s="202">
        <f t="shared" si="56"/>
        <v>0</v>
      </c>
      <c r="BH222" s="202">
        <f t="shared" si="57"/>
        <v>0</v>
      </c>
      <c r="BI222" s="202">
        <f t="shared" si="58"/>
        <v>0</v>
      </c>
      <c r="BJ222" s="22" t="s">
        <v>10</v>
      </c>
      <c r="BK222" s="202">
        <f t="shared" si="59"/>
        <v>0</v>
      </c>
      <c r="BL222" s="22" t="s">
        <v>346</v>
      </c>
      <c r="BM222" s="22" t="s">
        <v>4417</v>
      </c>
    </row>
    <row r="223" spans="2:65" s="1" customFormat="1" ht="22.5" customHeight="1">
      <c r="B223" s="39"/>
      <c r="C223" s="219" t="s">
        <v>1172</v>
      </c>
      <c r="D223" s="219" t="s">
        <v>273</v>
      </c>
      <c r="E223" s="220" t="s">
        <v>4418</v>
      </c>
      <c r="F223" s="221" t="s">
        <v>4419</v>
      </c>
      <c r="G223" s="222" t="s">
        <v>273</v>
      </c>
      <c r="H223" s="223">
        <v>330</v>
      </c>
      <c r="I223" s="224"/>
      <c r="J223" s="225">
        <f t="shared" si="50"/>
        <v>0</v>
      </c>
      <c r="K223" s="221" t="s">
        <v>23</v>
      </c>
      <c r="L223" s="226"/>
      <c r="M223" s="227" t="s">
        <v>23</v>
      </c>
      <c r="N223" s="228" t="s">
        <v>46</v>
      </c>
      <c r="O223" s="40"/>
      <c r="P223" s="200">
        <f t="shared" si="51"/>
        <v>0</v>
      </c>
      <c r="Q223" s="200">
        <v>1.8000000000000001E-4</v>
      </c>
      <c r="R223" s="200">
        <f t="shared" si="52"/>
        <v>5.9400000000000001E-2</v>
      </c>
      <c r="S223" s="200">
        <v>0</v>
      </c>
      <c r="T223" s="201">
        <f t="shared" si="53"/>
        <v>0</v>
      </c>
      <c r="AR223" s="22" t="s">
        <v>346</v>
      </c>
      <c r="AT223" s="22" t="s">
        <v>273</v>
      </c>
      <c r="AU223" s="22" t="s">
        <v>84</v>
      </c>
      <c r="AY223" s="22" t="s">
        <v>162</v>
      </c>
      <c r="BE223" s="202">
        <f t="shared" si="54"/>
        <v>0</v>
      </c>
      <c r="BF223" s="202">
        <f t="shared" si="55"/>
        <v>0</v>
      </c>
      <c r="BG223" s="202">
        <f t="shared" si="56"/>
        <v>0</v>
      </c>
      <c r="BH223" s="202">
        <f t="shared" si="57"/>
        <v>0</v>
      </c>
      <c r="BI223" s="202">
        <f t="shared" si="58"/>
        <v>0</v>
      </c>
      <c r="BJ223" s="22" t="s">
        <v>10</v>
      </c>
      <c r="BK223" s="202">
        <f t="shared" si="59"/>
        <v>0</v>
      </c>
      <c r="BL223" s="22" t="s">
        <v>346</v>
      </c>
      <c r="BM223" s="22" t="s">
        <v>4420</v>
      </c>
    </row>
    <row r="224" spans="2:65" s="1" customFormat="1" ht="22.5" customHeight="1">
      <c r="B224" s="39"/>
      <c r="C224" s="219" t="s">
        <v>1188</v>
      </c>
      <c r="D224" s="219" t="s">
        <v>273</v>
      </c>
      <c r="E224" s="220" t="s">
        <v>4421</v>
      </c>
      <c r="F224" s="221" t="s">
        <v>4422</v>
      </c>
      <c r="G224" s="222" t="s">
        <v>273</v>
      </c>
      <c r="H224" s="223">
        <v>340</v>
      </c>
      <c r="I224" s="224"/>
      <c r="J224" s="225">
        <f t="shared" si="50"/>
        <v>0</v>
      </c>
      <c r="K224" s="221" t="s">
        <v>23</v>
      </c>
      <c r="L224" s="226"/>
      <c r="M224" s="227" t="s">
        <v>23</v>
      </c>
      <c r="N224" s="228" t="s">
        <v>46</v>
      </c>
      <c r="O224" s="40"/>
      <c r="P224" s="200">
        <f t="shared" si="51"/>
        <v>0</v>
      </c>
      <c r="Q224" s="200">
        <v>2.0000000000000002E-5</v>
      </c>
      <c r="R224" s="200">
        <f t="shared" si="52"/>
        <v>6.8000000000000005E-3</v>
      </c>
      <c r="S224" s="200">
        <v>0</v>
      </c>
      <c r="T224" s="201">
        <f t="shared" si="53"/>
        <v>0</v>
      </c>
      <c r="AR224" s="22" t="s">
        <v>346</v>
      </c>
      <c r="AT224" s="22" t="s">
        <v>273</v>
      </c>
      <c r="AU224" s="22" t="s">
        <v>84</v>
      </c>
      <c r="AY224" s="22" t="s">
        <v>162</v>
      </c>
      <c r="BE224" s="202">
        <f t="shared" si="54"/>
        <v>0</v>
      </c>
      <c r="BF224" s="202">
        <f t="shared" si="55"/>
        <v>0</v>
      </c>
      <c r="BG224" s="202">
        <f t="shared" si="56"/>
        <v>0</v>
      </c>
      <c r="BH224" s="202">
        <f t="shared" si="57"/>
        <v>0</v>
      </c>
      <c r="BI224" s="202">
        <f t="shared" si="58"/>
        <v>0</v>
      </c>
      <c r="BJ224" s="22" t="s">
        <v>10</v>
      </c>
      <c r="BK224" s="202">
        <f t="shared" si="59"/>
        <v>0</v>
      </c>
      <c r="BL224" s="22" t="s">
        <v>346</v>
      </c>
      <c r="BM224" s="22" t="s">
        <v>4423</v>
      </c>
    </row>
    <row r="225" spans="2:65" s="1" customFormat="1" ht="22.5" customHeight="1">
      <c r="B225" s="39"/>
      <c r="C225" s="219" t="s">
        <v>1194</v>
      </c>
      <c r="D225" s="219" t="s">
        <v>273</v>
      </c>
      <c r="E225" s="220" t="s">
        <v>4424</v>
      </c>
      <c r="F225" s="221" t="s">
        <v>4425</v>
      </c>
      <c r="G225" s="222" t="s">
        <v>880</v>
      </c>
      <c r="H225" s="223">
        <v>7</v>
      </c>
      <c r="I225" s="224"/>
      <c r="J225" s="225">
        <f t="shared" si="50"/>
        <v>0</v>
      </c>
      <c r="K225" s="221" t="s">
        <v>23</v>
      </c>
      <c r="L225" s="226"/>
      <c r="M225" s="227" t="s">
        <v>23</v>
      </c>
      <c r="N225" s="228" t="s">
        <v>46</v>
      </c>
      <c r="O225" s="40"/>
      <c r="P225" s="200">
        <f t="shared" si="51"/>
        <v>0</v>
      </c>
      <c r="Q225" s="200">
        <v>1.25E-3</v>
      </c>
      <c r="R225" s="200">
        <f t="shared" si="52"/>
        <v>8.7500000000000008E-3</v>
      </c>
      <c r="S225" s="200">
        <v>0</v>
      </c>
      <c r="T225" s="201">
        <f t="shared" si="53"/>
        <v>0</v>
      </c>
      <c r="AR225" s="22" t="s">
        <v>346</v>
      </c>
      <c r="AT225" s="22" t="s">
        <v>273</v>
      </c>
      <c r="AU225" s="22" t="s">
        <v>84</v>
      </c>
      <c r="AY225" s="22" t="s">
        <v>162</v>
      </c>
      <c r="BE225" s="202">
        <f t="shared" si="54"/>
        <v>0</v>
      </c>
      <c r="BF225" s="202">
        <f t="shared" si="55"/>
        <v>0</v>
      </c>
      <c r="BG225" s="202">
        <f t="shared" si="56"/>
        <v>0</v>
      </c>
      <c r="BH225" s="202">
        <f t="shared" si="57"/>
        <v>0</v>
      </c>
      <c r="BI225" s="202">
        <f t="shared" si="58"/>
        <v>0</v>
      </c>
      <c r="BJ225" s="22" t="s">
        <v>10</v>
      </c>
      <c r="BK225" s="202">
        <f t="shared" si="59"/>
        <v>0</v>
      </c>
      <c r="BL225" s="22" t="s">
        <v>346</v>
      </c>
      <c r="BM225" s="22" t="s">
        <v>4426</v>
      </c>
    </row>
    <row r="226" spans="2:65" s="1" customFormat="1" ht="22.5" customHeight="1">
      <c r="B226" s="39"/>
      <c r="C226" s="219" t="s">
        <v>1200</v>
      </c>
      <c r="D226" s="219" t="s">
        <v>273</v>
      </c>
      <c r="E226" s="220" t="s">
        <v>4427</v>
      </c>
      <c r="F226" s="221" t="s">
        <v>4428</v>
      </c>
      <c r="G226" s="222" t="s">
        <v>880</v>
      </c>
      <c r="H226" s="223">
        <v>2</v>
      </c>
      <c r="I226" s="224"/>
      <c r="J226" s="225">
        <f t="shared" si="50"/>
        <v>0</v>
      </c>
      <c r="K226" s="221" t="s">
        <v>23</v>
      </c>
      <c r="L226" s="226"/>
      <c r="M226" s="227" t="s">
        <v>23</v>
      </c>
      <c r="N226" s="228" t="s">
        <v>46</v>
      </c>
      <c r="O226" s="40"/>
      <c r="P226" s="200">
        <f t="shared" si="51"/>
        <v>0</v>
      </c>
      <c r="Q226" s="200">
        <v>2.2000000000000001E-3</v>
      </c>
      <c r="R226" s="200">
        <f t="shared" si="52"/>
        <v>4.4000000000000003E-3</v>
      </c>
      <c r="S226" s="200">
        <v>0</v>
      </c>
      <c r="T226" s="201">
        <f t="shared" si="53"/>
        <v>0</v>
      </c>
      <c r="AR226" s="22" t="s">
        <v>346</v>
      </c>
      <c r="AT226" s="22" t="s">
        <v>273</v>
      </c>
      <c r="AU226" s="22" t="s">
        <v>84</v>
      </c>
      <c r="AY226" s="22" t="s">
        <v>162</v>
      </c>
      <c r="BE226" s="202">
        <f t="shared" si="54"/>
        <v>0</v>
      </c>
      <c r="BF226" s="202">
        <f t="shared" si="55"/>
        <v>0</v>
      </c>
      <c r="BG226" s="202">
        <f t="shared" si="56"/>
        <v>0</v>
      </c>
      <c r="BH226" s="202">
        <f t="shared" si="57"/>
        <v>0</v>
      </c>
      <c r="BI226" s="202">
        <f t="shared" si="58"/>
        <v>0</v>
      </c>
      <c r="BJ226" s="22" t="s">
        <v>10</v>
      </c>
      <c r="BK226" s="202">
        <f t="shared" si="59"/>
        <v>0</v>
      </c>
      <c r="BL226" s="22" t="s">
        <v>346</v>
      </c>
      <c r="BM226" s="22" t="s">
        <v>4429</v>
      </c>
    </row>
    <row r="227" spans="2:65" s="1" customFormat="1" ht="22.5" customHeight="1">
      <c r="B227" s="39"/>
      <c r="C227" s="219" t="s">
        <v>1206</v>
      </c>
      <c r="D227" s="219" t="s">
        <v>273</v>
      </c>
      <c r="E227" s="220" t="s">
        <v>4430</v>
      </c>
      <c r="F227" s="221" t="s">
        <v>4431</v>
      </c>
      <c r="G227" s="222" t="s">
        <v>880</v>
      </c>
      <c r="H227" s="223">
        <v>5</v>
      </c>
      <c r="I227" s="224"/>
      <c r="J227" s="225">
        <f t="shared" si="50"/>
        <v>0</v>
      </c>
      <c r="K227" s="221" t="s">
        <v>23</v>
      </c>
      <c r="L227" s="226"/>
      <c r="M227" s="227" t="s">
        <v>23</v>
      </c>
      <c r="N227" s="228" t="s">
        <v>46</v>
      </c>
      <c r="O227" s="40"/>
      <c r="P227" s="200">
        <f t="shared" si="51"/>
        <v>0</v>
      </c>
      <c r="Q227" s="200">
        <v>6.0000000000000002E-5</v>
      </c>
      <c r="R227" s="200">
        <f t="shared" si="52"/>
        <v>3.0000000000000003E-4</v>
      </c>
      <c r="S227" s="200">
        <v>0</v>
      </c>
      <c r="T227" s="201">
        <f t="shared" si="53"/>
        <v>0</v>
      </c>
      <c r="AR227" s="22" t="s">
        <v>346</v>
      </c>
      <c r="AT227" s="22" t="s">
        <v>273</v>
      </c>
      <c r="AU227" s="22" t="s">
        <v>84</v>
      </c>
      <c r="AY227" s="22" t="s">
        <v>162</v>
      </c>
      <c r="BE227" s="202">
        <f t="shared" si="54"/>
        <v>0</v>
      </c>
      <c r="BF227" s="202">
        <f t="shared" si="55"/>
        <v>0</v>
      </c>
      <c r="BG227" s="202">
        <f t="shared" si="56"/>
        <v>0</v>
      </c>
      <c r="BH227" s="202">
        <f t="shared" si="57"/>
        <v>0</v>
      </c>
      <c r="BI227" s="202">
        <f t="shared" si="58"/>
        <v>0</v>
      </c>
      <c r="BJ227" s="22" t="s">
        <v>10</v>
      </c>
      <c r="BK227" s="202">
        <f t="shared" si="59"/>
        <v>0</v>
      </c>
      <c r="BL227" s="22" t="s">
        <v>346</v>
      </c>
      <c r="BM227" s="22" t="s">
        <v>4432</v>
      </c>
    </row>
    <row r="228" spans="2:65" s="1" customFormat="1" ht="22.5" customHeight="1">
      <c r="B228" s="39"/>
      <c r="C228" s="219" t="s">
        <v>1212</v>
      </c>
      <c r="D228" s="219" t="s">
        <v>273</v>
      </c>
      <c r="E228" s="220" t="s">
        <v>4433</v>
      </c>
      <c r="F228" s="221" t="s">
        <v>4434</v>
      </c>
      <c r="G228" s="222" t="s">
        <v>880</v>
      </c>
      <c r="H228" s="223">
        <v>13</v>
      </c>
      <c r="I228" s="224"/>
      <c r="J228" s="225">
        <f t="shared" si="50"/>
        <v>0</v>
      </c>
      <c r="K228" s="221" t="s">
        <v>23</v>
      </c>
      <c r="L228" s="226"/>
      <c r="M228" s="227" t="s">
        <v>23</v>
      </c>
      <c r="N228" s="228" t="s">
        <v>46</v>
      </c>
      <c r="O228" s="40"/>
      <c r="P228" s="200">
        <f t="shared" si="51"/>
        <v>0</v>
      </c>
      <c r="Q228" s="200">
        <v>6.0000000000000002E-5</v>
      </c>
      <c r="R228" s="200">
        <f t="shared" si="52"/>
        <v>7.7999999999999999E-4</v>
      </c>
      <c r="S228" s="200">
        <v>0</v>
      </c>
      <c r="T228" s="201">
        <f t="shared" si="53"/>
        <v>0</v>
      </c>
      <c r="AR228" s="22" t="s">
        <v>346</v>
      </c>
      <c r="AT228" s="22" t="s">
        <v>273</v>
      </c>
      <c r="AU228" s="22" t="s">
        <v>84</v>
      </c>
      <c r="AY228" s="22" t="s">
        <v>162</v>
      </c>
      <c r="BE228" s="202">
        <f t="shared" si="54"/>
        <v>0</v>
      </c>
      <c r="BF228" s="202">
        <f t="shared" si="55"/>
        <v>0</v>
      </c>
      <c r="BG228" s="202">
        <f t="shared" si="56"/>
        <v>0</v>
      </c>
      <c r="BH228" s="202">
        <f t="shared" si="57"/>
        <v>0</v>
      </c>
      <c r="BI228" s="202">
        <f t="shared" si="58"/>
        <v>0</v>
      </c>
      <c r="BJ228" s="22" t="s">
        <v>10</v>
      </c>
      <c r="BK228" s="202">
        <f t="shared" si="59"/>
        <v>0</v>
      </c>
      <c r="BL228" s="22" t="s">
        <v>346</v>
      </c>
      <c r="BM228" s="22" t="s">
        <v>4435</v>
      </c>
    </row>
    <row r="229" spans="2:65" s="1" customFormat="1" ht="22.5" customHeight="1">
      <c r="B229" s="39"/>
      <c r="C229" s="219" t="s">
        <v>1218</v>
      </c>
      <c r="D229" s="219" t="s">
        <v>273</v>
      </c>
      <c r="E229" s="220" t="s">
        <v>4436</v>
      </c>
      <c r="F229" s="221" t="s">
        <v>4437</v>
      </c>
      <c r="G229" s="222" t="s">
        <v>880</v>
      </c>
      <c r="H229" s="223">
        <v>5</v>
      </c>
      <c r="I229" s="224"/>
      <c r="J229" s="225">
        <f t="shared" si="50"/>
        <v>0</v>
      </c>
      <c r="K229" s="221" t="s">
        <v>23</v>
      </c>
      <c r="L229" s="226"/>
      <c r="M229" s="227" t="s">
        <v>23</v>
      </c>
      <c r="N229" s="228" t="s">
        <v>46</v>
      </c>
      <c r="O229" s="40"/>
      <c r="P229" s="200">
        <f t="shared" si="51"/>
        <v>0</v>
      </c>
      <c r="Q229" s="200">
        <v>6.0000000000000002E-5</v>
      </c>
      <c r="R229" s="200">
        <f t="shared" si="52"/>
        <v>3.0000000000000003E-4</v>
      </c>
      <c r="S229" s="200">
        <v>0</v>
      </c>
      <c r="T229" s="201">
        <f t="shared" si="53"/>
        <v>0</v>
      </c>
      <c r="AR229" s="22" t="s">
        <v>346</v>
      </c>
      <c r="AT229" s="22" t="s">
        <v>273</v>
      </c>
      <c r="AU229" s="22" t="s">
        <v>84</v>
      </c>
      <c r="AY229" s="22" t="s">
        <v>162</v>
      </c>
      <c r="BE229" s="202">
        <f t="shared" si="54"/>
        <v>0</v>
      </c>
      <c r="BF229" s="202">
        <f t="shared" si="55"/>
        <v>0</v>
      </c>
      <c r="BG229" s="202">
        <f t="shared" si="56"/>
        <v>0</v>
      </c>
      <c r="BH229" s="202">
        <f t="shared" si="57"/>
        <v>0</v>
      </c>
      <c r="BI229" s="202">
        <f t="shared" si="58"/>
        <v>0</v>
      </c>
      <c r="BJ229" s="22" t="s">
        <v>10</v>
      </c>
      <c r="BK229" s="202">
        <f t="shared" si="59"/>
        <v>0</v>
      </c>
      <c r="BL229" s="22" t="s">
        <v>346</v>
      </c>
      <c r="BM229" s="22" t="s">
        <v>4438</v>
      </c>
    </row>
    <row r="230" spans="2:65" s="1" customFormat="1" ht="22.5" customHeight="1">
      <c r="B230" s="39"/>
      <c r="C230" s="219" t="s">
        <v>1222</v>
      </c>
      <c r="D230" s="219" t="s">
        <v>273</v>
      </c>
      <c r="E230" s="220" t="s">
        <v>4439</v>
      </c>
      <c r="F230" s="221" t="s">
        <v>4440</v>
      </c>
      <c r="G230" s="222" t="s">
        <v>880</v>
      </c>
      <c r="H230" s="223">
        <v>11</v>
      </c>
      <c r="I230" s="224"/>
      <c r="J230" s="225">
        <f t="shared" si="50"/>
        <v>0</v>
      </c>
      <c r="K230" s="221" t="s">
        <v>23</v>
      </c>
      <c r="L230" s="226"/>
      <c r="M230" s="227" t="s">
        <v>23</v>
      </c>
      <c r="N230" s="228" t="s">
        <v>46</v>
      </c>
      <c r="O230" s="40"/>
      <c r="P230" s="200">
        <f t="shared" si="51"/>
        <v>0</v>
      </c>
      <c r="Q230" s="200">
        <v>0</v>
      </c>
      <c r="R230" s="200">
        <f t="shared" si="52"/>
        <v>0</v>
      </c>
      <c r="S230" s="200">
        <v>0</v>
      </c>
      <c r="T230" s="201">
        <f t="shared" si="53"/>
        <v>0</v>
      </c>
      <c r="AR230" s="22" t="s">
        <v>346</v>
      </c>
      <c r="AT230" s="22" t="s">
        <v>273</v>
      </c>
      <c r="AU230" s="22" t="s">
        <v>84</v>
      </c>
      <c r="AY230" s="22" t="s">
        <v>162</v>
      </c>
      <c r="BE230" s="202">
        <f t="shared" si="54"/>
        <v>0</v>
      </c>
      <c r="BF230" s="202">
        <f t="shared" si="55"/>
        <v>0</v>
      </c>
      <c r="BG230" s="202">
        <f t="shared" si="56"/>
        <v>0</v>
      </c>
      <c r="BH230" s="202">
        <f t="shared" si="57"/>
        <v>0</v>
      </c>
      <c r="BI230" s="202">
        <f t="shared" si="58"/>
        <v>0</v>
      </c>
      <c r="BJ230" s="22" t="s">
        <v>10</v>
      </c>
      <c r="BK230" s="202">
        <f t="shared" si="59"/>
        <v>0</v>
      </c>
      <c r="BL230" s="22" t="s">
        <v>346</v>
      </c>
      <c r="BM230" s="22" t="s">
        <v>4441</v>
      </c>
    </row>
    <row r="231" spans="2:65" s="1" customFormat="1" ht="22.5" customHeight="1">
      <c r="B231" s="39"/>
      <c r="C231" s="219" t="s">
        <v>1227</v>
      </c>
      <c r="D231" s="219" t="s">
        <v>273</v>
      </c>
      <c r="E231" s="220" t="s">
        <v>4442</v>
      </c>
      <c r="F231" s="221" t="s">
        <v>4443</v>
      </c>
      <c r="G231" s="222" t="s">
        <v>880</v>
      </c>
      <c r="H231" s="223">
        <v>1</v>
      </c>
      <c r="I231" s="224"/>
      <c r="J231" s="225">
        <f t="shared" si="50"/>
        <v>0</v>
      </c>
      <c r="K231" s="221" t="s">
        <v>23</v>
      </c>
      <c r="L231" s="226"/>
      <c r="M231" s="227" t="s">
        <v>23</v>
      </c>
      <c r="N231" s="228" t="s">
        <v>46</v>
      </c>
      <c r="O231" s="40"/>
      <c r="P231" s="200">
        <f t="shared" si="51"/>
        <v>0</v>
      </c>
      <c r="Q231" s="200">
        <v>0</v>
      </c>
      <c r="R231" s="200">
        <f t="shared" si="52"/>
        <v>0</v>
      </c>
      <c r="S231" s="200">
        <v>0</v>
      </c>
      <c r="T231" s="201">
        <f t="shared" si="53"/>
        <v>0</v>
      </c>
      <c r="AR231" s="22" t="s">
        <v>346</v>
      </c>
      <c r="AT231" s="22" t="s">
        <v>273</v>
      </c>
      <c r="AU231" s="22" t="s">
        <v>84</v>
      </c>
      <c r="AY231" s="22" t="s">
        <v>162</v>
      </c>
      <c r="BE231" s="202">
        <f t="shared" si="54"/>
        <v>0</v>
      </c>
      <c r="BF231" s="202">
        <f t="shared" si="55"/>
        <v>0</v>
      </c>
      <c r="BG231" s="202">
        <f t="shared" si="56"/>
        <v>0</v>
      </c>
      <c r="BH231" s="202">
        <f t="shared" si="57"/>
        <v>0</v>
      </c>
      <c r="BI231" s="202">
        <f t="shared" si="58"/>
        <v>0</v>
      </c>
      <c r="BJ231" s="22" t="s">
        <v>10</v>
      </c>
      <c r="BK231" s="202">
        <f t="shared" si="59"/>
        <v>0</v>
      </c>
      <c r="BL231" s="22" t="s">
        <v>346</v>
      </c>
      <c r="BM231" s="22" t="s">
        <v>4444</v>
      </c>
    </row>
    <row r="232" spans="2:65" s="1" customFormat="1" ht="22.5" customHeight="1">
      <c r="B232" s="39"/>
      <c r="C232" s="219" t="s">
        <v>1233</v>
      </c>
      <c r="D232" s="219" t="s">
        <v>273</v>
      </c>
      <c r="E232" s="220" t="s">
        <v>4445</v>
      </c>
      <c r="F232" s="221" t="s">
        <v>4446</v>
      </c>
      <c r="G232" s="222" t="s">
        <v>880</v>
      </c>
      <c r="H232" s="223">
        <v>1</v>
      </c>
      <c r="I232" s="224"/>
      <c r="J232" s="225">
        <f t="shared" si="50"/>
        <v>0</v>
      </c>
      <c r="K232" s="221" t="s">
        <v>23</v>
      </c>
      <c r="L232" s="226"/>
      <c r="M232" s="227" t="s">
        <v>23</v>
      </c>
      <c r="N232" s="228" t="s">
        <v>46</v>
      </c>
      <c r="O232" s="40"/>
      <c r="P232" s="200">
        <f t="shared" si="51"/>
        <v>0</v>
      </c>
      <c r="Q232" s="200">
        <v>0</v>
      </c>
      <c r="R232" s="200">
        <f t="shared" si="52"/>
        <v>0</v>
      </c>
      <c r="S232" s="200">
        <v>0</v>
      </c>
      <c r="T232" s="201">
        <f t="shared" si="53"/>
        <v>0</v>
      </c>
      <c r="AR232" s="22" t="s">
        <v>346</v>
      </c>
      <c r="AT232" s="22" t="s">
        <v>273</v>
      </c>
      <c r="AU232" s="22" t="s">
        <v>84</v>
      </c>
      <c r="AY232" s="22" t="s">
        <v>162</v>
      </c>
      <c r="BE232" s="202">
        <f t="shared" si="54"/>
        <v>0</v>
      </c>
      <c r="BF232" s="202">
        <f t="shared" si="55"/>
        <v>0</v>
      </c>
      <c r="BG232" s="202">
        <f t="shared" si="56"/>
        <v>0</v>
      </c>
      <c r="BH232" s="202">
        <f t="shared" si="57"/>
        <v>0</v>
      </c>
      <c r="BI232" s="202">
        <f t="shared" si="58"/>
        <v>0</v>
      </c>
      <c r="BJ232" s="22" t="s">
        <v>10</v>
      </c>
      <c r="BK232" s="202">
        <f t="shared" si="59"/>
        <v>0</v>
      </c>
      <c r="BL232" s="22" t="s">
        <v>346</v>
      </c>
      <c r="BM232" s="22" t="s">
        <v>4447</v>
      </c>
    </row>
    <row r="233" spans="2:65" s="1" customFormat="1" ht="22.5" customHeight="1">
      <c r="B233" s="39"/>
      <c r="C233" s="219" t="s">
        <v>1245</v>
      </c>
      <c r="D233" s="219" t="s">
        <v>273</v>
      </c>
      <c r="E233" s="220" t="s">
        <v>4448</v>
      </c>
      <c r="F233" s="221" t="s">
        <v>4449</v>
      </c>
      <c r="G233" s="222" t="s">
        <v>880</v>
      </c>
      <c r="H233" s="223">
        <v>1</v>
      </c>
      <c r="I233" s="224"/>
      <c r="J233" s="225">
        <f t="shared" si="50"/>
        <v>0</v>
      </c>
      <c r="K233" s="221" t="s">
        <v>23</v>
      </c>
      <c r="L233" s="226"/>
      <c r="M233" s="227" t="s">
        <v>23</v>
      </c>
      <c r="N233" s="228" t="s">
        <v>46</v>
      </c>
      <c r="O233" s="40"/>
      <c r="P233" s="200">
        <f t="shared" si="51"/>
        <v>0</v>
      </c>
      <c r="Q233" s="200">
        <v>0</v>
      </c>
      <c r="R233" s="200">
        <f t="shared" si="52"/>
        <v>0</v>
      </c>
      <c r="S233" s="200">
        <v>0</v>
      </c>
      <c r="T233" s="201">
        <f t="shared" si="53"/>
        <v>0</v>
      </c>
      <c r="AR233" s="22" t="s">
        <v>346</v>
      </c>
      <c r="AT233" s="22" t="s">
        <v>273</v>
      </c>
      <c r="AU233" s="22" t="s">
        <v>84</v>
      </c>
      <c r="AY233" s="22" t="s">
        <v>162</v>
      </c>
      <c r="BE233" s="202">
        <f t="shared" si="54"/>
        <v>0</v>
      </c>
      <c r="BF233" s="202">
        <f t="shared" si="55"/>
        <v>0</v>
      </c>
      <c r="BG233" s="202">
        <f t="shared" si="56"/>
        <v>0</v>
      </c>
      <c r="BH233" s="202">
        <f t="shared" si="57"/>
        <v>0</v>
      </c>
      <c r="BI233" s="202">
        <f t="shared" si="58"/>
        <v>0</v>
      </c>
      <c r="BJ233" s="22" t="s">
        <v>10</v>
      </c>
      <c r="BK233" s="202">
        <f t="shared" si="59"/>
        <v>0</v>
      </c>
      <c r="BL233" s="22" t="s">
        <v>346</v>
      </c>
      <c r="BM233" s="22" t="s">
        <v>4450</v>
      </c>
    </row>
    <row r="234" spans="2:65" s="1" customFormat="1" ht="22.5" customHeight="1">
      <c r="B234" s="39"/>
      <c r="C234" s="219" t="s">
        <v>1250</v>
      </c>
      <c r="D234" s="219" t="s">
        <v>273</v>
      </c>
      <c r="E234" s="220" t="s">
        <v>4451</v>
      </c>
      <c r="F234" s="221" t="s">
        <v>4332</v>
      </c>
      <c r="G234" s="222" t="s">
        <v>880</v>
      </c>
      <c r="H234" s="223">
        <v>1</v>
      </c>
      <c r="I234" s="224"/>
      <c r="J234" s="225">
        <f t="shared" si="50"/>
        <v>0</v>
      </c>
      <c r="K234" s="221" t="s">
        <v>23</v>
      </c>
      <c r="L234" s="226"/>
      <c r="M234" s="227" t="s">
        <v>23</v>
      </c>
      <c r="N234" s="228" t="s">
        <v>46</v>
      </c>
      <c r="O234" s="40"/>
      <c r="P234" s="200">
        <f t="shared" si="51"/>
        <v>0</v>
      </c>
      <c r="Q234" s="200">
        <v>0</v>
      </c>
      <c r="R234" s="200">
        <f t="shared" si="52"/>
        <v>0</v>
      </c>
      <c r="S234" s="200">
        <v>0</v>
      </c>
      <c r="T234" s="201">
        <f t="shared" si="53"/>
        <v>0</v>
      </c>
      <c r="AR234" s="22" t="s">
        <v>346</v>
      </c>
      <c r="AT234" s="22" t="s">
        <v>273</v>
      </c>
      <c r="AU234" s="22" t="s">
        <v>84</v>
      </c>
      <c r="AY234" s="22" t="s">
        <v>162</v>
      </c>
      <c r="BE234" s="202">
        <f t="shared" si="54"/>
        <v>0</v>
      </c>
      <c r="BF234" s="202">
        <f t="shared" si="55"/>
        <v>0</v>
      </c>
      <c r="BG234" s="202">
        <f t="shared" si="56"/>
        <v>0</v>
      </c>
      <c r="BH234" s="202">
        <f t="shared" si="57"/>
        <v>0</v>
      </c>
      <c r="BI234" s="202">
        <f t="shared" si="58"/>
        <v>0</v>
      </c>
      <c r="BJ234" s="22" t="s">
        <v>10</v>
      </c>
      <c r="BK234" s="202">
        <f t="shared" si="59"/>
        <v>0</v>
      </c>
      <c r="BL234" s="22" t="s">
        <v>346</v>
      </c>
      <c r="BM234" s="22" t="s">
        <v>4452</v>
      </c>
    </row>
    <row r="235" spans="2:65" s="1" customFormat="1" ht="22.5" customHeight="1">
      <c r="B235" s="39"/>
      <c r="C235" s="219" t="s">
        <v>1254</v>
      </c>
      <c r="D235" s="219" t="s">
        <v>273</v>
      </c>
      <c r="E235" s="220" t="s">
        <v>4453</v>
      </c>
      <c r="F235" s="221" t="s">
        <v>4335</v>
      </c>
      <c r="G235" s="222" t="s">
        <v>880</v>
      </c>
      <c r="H235" s="223">
        <v>1</v>
      </c>
      <c r="I235" s="224"/>
      <c r="J235" s="225">
        <f t="shared" si="50"/>
        <v>0</v>
      </c>
      <c r="K235" s="221" t="s">
        <v>23</v>
      </c>
      <c r="L235" s="226"/>
      <c r="M235" s="227" t="s">
        <v>23</v>
      </c>
      <c r="N235" s="228" t="s">
        <v>46</v>
      </c>
      <c r="O235" s="40"/>
      <c r="P235" s="200">
        <f t="shared" si="51"/>
        <v>0</v>
      </c>
      <c r="Q235" s="200">
        <v>0</v>
      </c>
      <c r="R235" s="200">
        <f t="shared" si="52"/>
        <v>0</v>
      </c>
      <c r="S235" s="200">
        <v>0</v>
      </c>
      <c r="T235" s="201">
        <f t="shared" si="53"/>
        <v>0</v>
      </c>
      <c r="AR235" s="22" t="s">
        <v>346</v>
      </c>
      <c r="AT235" s="22" t="s">
        <v>273</v>
      </c>
      <c r="AU235" s="22" t="s">
        <v>84</v>
      </c>
      <c r="AY235" s="22" t="s">
        <v>162</v>
      </c>
      <c r="BE235" s="202">
        <f t="shared" si="54"/>
        <v>0</v>
      </c>
      <c r="BF235" s="202">
        <f t="shared" si="55"/>
        <v>0</v>
      </c>
      <c r="BG235" s="202">
        <f t="shared" si="56"/>
        <v>0</v>
      </c>
      <c r="BH235" s="202">
        <f t="shared" si="57"/>
        <v>0</v>
      </c>
      <c r="BI235" s="202">
        <f t="shared" si="58"/>
        <v>0</v>
      </c>
      <c r="BJ235" s="22" t="s">
        <v>10</v>
      </c>
      <c r="BK235" s="202">
        <f t="shared" si="59"/>
        <v>0</v>
      </c>
      <c r="BL235" s="22" t="s">
        <v>346</v>
      </c>
      <c r="BM235" s="22" t="s">
        <v>4454</v>
      </c>
    </row>
    <row r="236" spans="2:65" s="1" customFormat="1" ht="22.5" customHeight="1">
      <c r="B236" s="39"/>
      <c r="C236" s="219" t="s">
        <v>1259</v>
      </c>
      <c r="D236" s="219" t="s">
        <v>273</v>
      </c>
      <c r="E236" s="220" t="s">
        <v>4455</v>
      </c>
      <c r="F236" s="221" t="s">
        <v>1705</v>
      </c>
      <c r="G236" s="222" t="s">
        <v>880</v>
      </c>
      <c r="H236" s="223">
        <v>1</v>
      </c>
      <c r="I236" s="224"/>
      <c r="J236" s="225">
        <f t="shared" si="50"/>
        <v>0</v>
      </c>
      <c r="K236" s="221" t="s">
        <v>23</v>
      </c>
      <c r="L236" s="226"/>
      <c r="M236" s="227" t="s">
        <v>23</v>
      </c>
      <c r="N236" s="228" t="s">
        <v>46</v>
      </c>
      <c r="O236" s="40"/>
      <c r="P236" s="200">
        <f t="shared" si="51"/>
        <v>0</v>
      </c>
      <c r="Q236" s="200">
        <v>0</v>
      </c>
      <c r="R236" s="200">
        <f t="shared" si="52"/>
        <v>0</v>
      </c>
      <c r="S236" s="200">
        <v>0</v>
      </c>
      <c r="T236" s="201">
        <f t="shared" si="53"/>
        <v>0</v>
      </c>
      <c r="AR236" s="22" t="s">
        <v>346</v>
      </c>
      <c r="AT236" s="22" t="s">
        <v>273</v>
      </c>
      <c r="AU236" s="22" t="s">
        <v>84</v>
      </c>
      <c r="AY236" s="22" t="s">
        <v>162</v>
      </c>
      <c r="BE236" s="202">
        <f t="shared" si="54"/>
        <v>0</v>
      </c>
      <c r="BF236" s="202">
        <f t="shared" si="55"/>
        <v>0</v>
      </c>
      <c r="BG236" s="202">
        <f t="shared" si="56"/>
        <v>0</v>
      </c>
      <c r="BH236" s="202">
        <f t="shared" si="57"/>
        <v>0</v>
      </c>
      <c r="BI236" s="202">
        <f t="shared" si="58"/>
        <v>0</v>
      </c>
      <c r="BJ236" s="22" t="s">
        <v>10</v>
      </c>
      <c r="BK236" s="202">
        <f t="shared" si="59"/>
        <v>0</v>
      </c>
      <c r="BL236" s="22" t="s">
        <v>346</v>
      </c>
      <c r="BM236" s="22" t="s">
        <v>4456</v>
      </c>
    </row>
    <row r="237" spans="2:65" s="10" customFormat="1" ht="29.85" customHeight="1">
      <c r="B237" s="174"/>
      <c r="C237" s="175"/>
      <c r="D237" s="188" t="s">
        <v>74</v>
      </c>
      <c r="E237" s="189" t="s">
        <v>2977</v>
      </c>
      <c r="F237" s="189" t="s">
        <v>2978</v>
      </c>
      <c r="G237" s="175"/>
      <c r="H237" s="175"/>
      <c r="I237" s="178"/>
      <c r="J237" s="190">
        <f>BK237</f>
        <v>0</v>
      </c>
      <c r="K237" s="175"/>
      <c r="L237" s="180"/>
      <c r="M237" s="181"/>
      <c r="N237" s="182"/>
      <c r="O237" s="182"/>
      <c r="P237" s="183">
        <f>SUM(P238:P240)</f>
        <v>0</v>
      </c>
      <c r="Q237" s="182"/>
      <c r="R237" s="183">
        <f>SUM(R238:R240)</f>
        <v>0</v>
      </c>
      <c r="S237" s="182"/>
      <c r="T237" s="184">
        <f>SUM(T238:T240)</f>
        <v>0</v>
      </c>
      <c r="AR237" s="185" t="s">
        <v>164</v>
      </c>
      <c r="AT237" s="186" t="s">
        <v>74</v>
      </c>
      <c r="AU237" s="186" t="s">
        <v>10</v>
      </c>
      <c r="AY237" s="185" t="s">
        <v>162</v>
      </c>
      <c r="BK237" s="187">
        <f>SUM(BK238:BK240)</f>
        <v>0</v>
      </c>
    </row>
    <row r="238" spans="2:65" s="1" customFormat="1" ht="31.5" customHeight="1">
      <c r="B238" s="39"/>
      <c r="C238" s="191" t="s">
        <v>1264</v>
      </c>
      <c r="D238" s="191" t="s">
        <v>165</v>
      </c>
      <c r="E238" s="192" t="s">
        <v>4457</v>
      </c>
      <c r="F238" s="193" t="s">
        <v>4458</v>
      </c>
      <c r="G238" s="194" t="s">
        <v>273</v>
      </c>
      <c r="H238" s="195">
        <v>150</v>
      </c>
      <c r="I238" s="196"/>
      <c r="J238" s="197">
        <f>ROUND(I238*H238,0)</f>
        <v>0</v>
      </c>
      <c r="K238" s="193" t="s">
        <v>951</v>
      </c>
      <c r="L238" s="59"/>
      <c r="M238" s="198" t="s">
        <v>23</v>
      </c>
      <c r="N238" s="199" t="s">
        <v>46</v>
      </c>
      <c r="O238" s="40"/>
      <c r="P238" s="200">
        <f>O238*H238</f>
        <v>0</v>
      </c>
      <c r="Q238" s="200">
        <v>0</v>
      </c>
      <c r="R238" s="200">
        <f>Q238*H238</f>
        <v>0</v>
      </c>
      <c r="S238" s="200">
        <v>0</v>
      </c>
      <c r="T238" s="201">
        <f>S238*H238</f>
        <v>0</v>
      </c>
      <c r="AR238" s="22" t="s">
        <v>164</v>
      </c>
      <c r="AT238" s="22" t="s">
        <v>165</v>
      </c>
      <c r="AU238" s="22" t="s">
        <v>84</v>
      </c>
      <c r="AY238" s="22" t="s">
        <v>162</v>
      </c>
      <c r="BE238" s="202">
        <f>IF(N238="základní",J238,0)</f>
        <v>0</v>
      </c>
      <c r="BF238" s="202">
        <f>IF(N238="snížená",J238,0)</f>
        <v>0</v>
      </c>
      <c r="BG238" s="202">
        <f>IF(N238="zákl. přenesená",J238,0)</f>
        <v>0</v>
      </c>
      <c r="BH238" s="202">
        <f>IF(N238="sníž. přenesená",J238,0)</f>
        <v>0</v>
      </c>
      <c r="BI238" s="202">
        <f>IF(N238="nulová",J238,0)</f>
        <v>0</v>
      </c>
      <c r="BJ238" s="22" t="s">
        <v>10</v>
      </c>
      <c r="BK238" s="202">
        <f>ROUND(I238*H238,0)</f>
        <v>0</v>
      </c>
      <c r="BL238" s="22" t="s">
        <v>164</v>
      </c>
      <c r="BM238" s="22" t="s">
        <v>4459</v>
      </c>
    </row>
    <row r="239" spans="2:65" s="1" customFormat="1" ht="22.5" customHeight="1">
      <c r="B239" s="39"/>
      <c r="C239" s="191" t="s">
        <v>1269</v>
      </c>
      <c r="D239" s="191" t="s">
        <v>165</v>
      </c>
      <c r="E239" s="192" t="s">
        <v>4460</v>
      </c>
      <c r="F239" s="193" t="s">
        <v>4461</v>
      </c>
      <c r="G239" s="194" t="s">
        <v>273</v>
      </c>
      <c r="H239" s="195">
        <v>150</v>
      </c>
      <c r="I239" s="196"/>
      <c r="J239" s="197">
        <f>ROUND(I239*H239,0)</f>
        <v>0</v>
      </c>
      <c r="K239" s="193" t="s">
        <v>951</v>
      </c>
      <c r="L239" s="59"/>
      <c r="M239" s="198" t="s">
        <v>23</v>
      </c>
      <c r="N239" s="199" t="s">
        <v>46</v>
      </c>
      <c r="O239" s="40"/>
      <c r="P239" s="200">
        <f>O239*H239</f>
        <v>0</v>
      </c>
      <c r="Q239" s="200">
        <v>0</v>
      </c>
      <c r="R239" s="200">
        <f>Q239*H239</f>
        <v>0</v>
      </c>
      <c r="S239" s="200">
        <v>0</v>
      </c>
      <c r="T239" s="201">
        <f>S239*H239</f>
        <v>0</v>
      </c>
      <c r="AR239" s="22" t="s">
        <v>164</v>
      </c>
      <c r="AT239" s="22" t="s">
        <v>165</v>
      </c>
      <c r="AU239" s="22" t="s">
        <v>84</v>
      </c>
      <c r="AY239" s="22" t="s">
        <v>162</v>
      </c>
      <c r="BE239" s="202">
        <f>IF(N239="základní",J239,0)</f>
        <v>0</v>
      </c>
      <c r="BF239" s="202">
        <f>IF(N239="snížená",J239,0)</f>
        <v>0</v>
      </c>
      <c r="BG239" s="202">
        <f>IF(N239="zákl. přenesená",J239,0)</f>
        <v>0</v>
      </c>
      <c r="BH239" s="202">
        <f>IF(N239="sníž. přenesená",J239,0)</f>
        <v>0</v>
      </c>
      <c r="BI239" s="202">
        <f>IF(N239="nulová",J239,0)</f>
        <v>0</v>
      </c>
      <c r="BJ239" s="22" t="s">
        <v>10</v>
      </c>
      <c r="BK239" s="202">
        <f>ROUND(I239*H239,0)</f>
        <v>0</v>
      </c>
      <c r="BL239" s="22" t="s">
        <v>164</v>
      </c>
      <c r="BM239" s="22" t="s">
        <v>4462</v>
      </c>
    </row>
    <row r="240" spans="2:65" s="1" customFormat="1" ht="22.5" customHeight="1">
      <c r="B240" s="39"/>
      <c r="C240" s="191" t="s">
        <v>1274</v>
      </c>
      <c r="D240" s="191" t="s">
        <v>165</v>
      </c>
      <c r="E240" s="192" t="s">
        <v>4463</v>
      </c>
      <c r="F240" s="193" t="s">
        <v>4464</v>
      </c>
      <c r="G240" s="194" t="s">
        <v>654</v>
      </c>
      <c r="H240" s="195">
        <v>52.5</v>
      </c>
      <c r="I240" s="196"/>
      <c r="J240" s="197">
        <f>ROUND(I240*H240,0)</f>
        <v>0</v>
      </c>
      <c r="K240" s="193" t="s">
        <v>951</v>
      </c>
      <c r="L240" s="59"/>
      <c r="M240" s="198" t="s">
        <v>23</v>
      </c>
      <c r="N240" s="241" t="s">
        <v>46</v>
      </c>
      <c r="O240" s="242"/>
      <c r="P240" s="243">
        <f>O240*H240</f>
        <v>0</v>
      </c>
      <c r="Q240" s="243">
        <v>0</v>
      </c>
      <c r="R240" s="243">
        <f>Q240*H240</f>
        <v>0</v>
      </c>
      <c r="S240" s="243">
        <v>0</v>
      </c>
      <c r="T240" s="244">
        <f>S240*H240</f>
        <v>0</v>
      </c>
      <c r="AR240" s="22" t="s">
        <v>164</v>
      </c>
      <c r="AT240" s="22" t="s">
        <v>165</v>
      </c>
      <c r="AU240" s="22" t="s">
        <v>84</v>
      </c>
      <c r="AY240" s="22" t="s">
        <v>162</v>
      </c>
      <c r="BE240" s="202">
        <f>IF(N240="základní",J240,0)</f>
        <v>0</v>
      </c>
      <c r="BF240" s="202">
        <f>IF(N240="snížená",J240,0)</f>
        <v>0</v>
      </c>
      <c r="BG240" s="202">
        <f>IF(N240="zákl. přenesená",J240,0)</f>
        <v>0</v>
      </c>
      <c r="BH240" s="202">
        <f>IF(N240="sníž. přenesená",J240,0)</f>
        <v>0</v>
      </c>
      <c r="BI240" s="202">
        <f>IF(N240="nulová",J240,0)</f>
        <v>0</v>
      </c>
      <c r="BJ240" s="22" t="s">
        <v>10</v>
      </c>
      <c r="BK240" s="202">
        <f>ROUND(I240*H240,0)</f>
        <v>0</v>
      </c>
      <c r="BL240" s="22" t="s">
        <v>164</v>
      </c>
      <c r="BM240" s="22" t="s">
        <v>4465</v>
      </c>
    </row>
    <row r="241" spans="2:12" s="1" customFormat="1" ht="6.95" customHeight="1">
      <c r="B241" s="54"/>
      <c r="C241" s="55"/>
      <c r="D241" s="55"/>
      <c r="E241" s="55"/>
      <c r="F241" s="55"/>
      <c r="G241" s="55"/>
      <c r="H241" s="55"/>
      <c r="I241" s="137"/>
      <c r="J241" s="55"/>
      <c r="K241" s="55"/>
      <c r="L241" s="59"/>
    </row>
  </sheetData>
  <sheetProtection password="CC35" sheet="1" objects="1" scenarios="1" formatCells="0" formatColumns="0" formatRows="0" sort="0" autoFilter="0"/>
  <autoFilter ref="C81:K240"/>
  <mergeCells count="9">
    <mergeCell ref="E72:H72"/>
    <mergeCell ref="E74:H74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84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100</v>
      </c>
      <c r="G1" s="370" t="s">
        <v>101</v>
      </c>
      <c r="H1" s="370"/>
      <c r="I1" s="113"/>
      <c r="J1" s="112" t="s">
        <v>102</v>
      </c>
      <c r="K1" s="111" t="s">
        <v>103</v>
      </c>
      <c r="L1" s="112" t="s">
        <v>104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2" t="s">
        <v>99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84</v>
      </c>
    </row>
    <row r="4" spans="1:70" ht="36.950000000000003" customHeight="1">
      <c r="B4" s="26"/>
      <c r="C4" s="27"/>
      <c r="D4" s="28" t="s">
        <v>105</v>
      </c>
      <c r="E4" s="27"/>
      <c r="F4" s="27"/>
      <c r="G4" s="27"/>
      <c r="H4" s="27"/>
      <c r="I4" s="115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20</v>
      </c>
      <c r="E6" s="27"/>
      <c r="F6" s="27"/>
      <c r="G6" s="27"/>
      <c r="H6" s="27"/>
      <c r="I6" s="115"/>
      <c r="J6" s="27"/>
      <c r="K6" s="29"/>
    </row>
    <row r="7" spans="1:70" ht="22.5" customHeight="1">
      <c r="B7" s="26"/>
      <c r="C7" s="27"/>
      <c r="D7" s="27"/>
      <c r="E7" s="363" t="str">
        <f>'Rekapitulace stavby'!K6</f>
        <v>Přístavba a nástavba MŠ Radomyšl na parcelách č.st.335, 210 a 186/1 v k.ú.Radomyšl</v>
      </c>
      <c r="F7" s="364"/>
      <c r="G7" s="364"/>
      <c r="H7" s="364"/>
      <c r="I7" s="115"/>
      <c r="J7" s="27"/>
      <c r="K7" s="29"/>
    </row>
    <row r="8" spans="1:70" s="1" customFormat="1">
      <c r="B8" s="39"/>
      <c r="C8" s="40"/>
      <c r="D8" s="35" t="s">
        <v>106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5" t="s">
        <v>4466</v>
      </c>
      <c r="F9" s="366"/>
      <c r="G9" s="366"/>
      <c r="H9" s="366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22</v>
      </c>
      <c r="E11" s="40"/>
      <c r="F11" s="33" t="s">
        <v>23</v>
      </c>
      <c r="G11" s="40"/>
      <c r="H11" s="40"/>
      <c r="I11" s="117" t="s">
        <v>24</v>
      </c>
      <c r="J11" s="33" t="s">
        <v>23</v>
      </c>
      <c r="K11" s="43"/>
    </row>
    <row r="12" spans="1:70" s="1" customFormat="1" ht="14.45" customHeight="1">
      <c r="B12" s="39"/>
      <c r="C12" s="40"/>
      <c r="D12" s="35" t="s">
        <v>25</v>
      </c>
      <c r="E12" s="40"/>
      <c r="F12" s="33" t="s">
        <v>26</v>
      </c>
      <c r="G12" s="40"/>
      <c r="H12" s="40"/>
      <c r="I12" s="117" t="s">
        <v>27</v>
      </c>
      <c r="J12" s="118" t="str">
        <f>'Rekapitulace stavby'!AN8</f>
        <v>15.2.2017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31</v>
      </c>
      <c r="E14" s="40"/>
      <c r="F14" s="40"/>
      <c r="G14" s="40"/>
      <c r="H14" s="40"/>
      <c r="I14" s="117" t="s">
        <v>32</v>
      </c>
      <c r="J14" s="33" t="s">
        <v>23</v>
      </c>
      <c r="K14" s="43"/>
    </row>
    <row r="15" spans="1:70" s="1" customFormat="1" ht="18" customHeight="1">
      <c r="B15" s="39"/>
      <c r="C15" s="40"/>
      <c r="D15" s="40"/>
      <c r="E15" s="33" t="s">
        <v>33</v>
      </c>
      <c r="F15" s="40"/>
      <c r="G15" s="40"/>
      <c r="H15" s="40"/>
      <c r="I15" s="117" t="s">
        <v>34</v>
      </c>
      <c r="J15" s="33" t="s">
        <v>23</v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35</v>
      </c>
      <c r="E17" s="40"/>
      <c r="F17" s="40"/>
      <c r="G17" s="40"/>
      <c r="H17" s="40"/>
      <c r="I17" s="117" t="s">
        <v>32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34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38</v>
      </c>
      <c r="E20" s="40"/>
      <c r="F20" s="40"/>
      <c r="G20" s="40"/>
      <c r="H20" s="40"/>
      <c r="I20" s="117" t="s">
        <v>32</v>
      </c>
      <c r="J20" s="33" t="s">
        <v>23</v>
      </c>
      <c r="K20" s="43"/>
    </row>
    <row r="21" spans="2:11" s="1" customFormat="1" ht="18" customHeight="1">
      <c r="B21" s="39"/>
      <c r="C21" s="40"/>
      <c r="D21" s="40"/>
      <c r="E21" s="33" t="s">
        <v>39</v>
      </c>
      <c r="F21" s="40"/>
      <c r="G21" s="40"/>
      <c r="H21" s="40"/>
      <c r="I21" s="117" t="s">
        <v>34</v>
      </c>
      <c r="J21" s="33" t="s">
        <v>23</v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40</v>
      </c>
      <c r="E23" s="40"/>
      <c r="F23" s="40"/>
      <c r="G23" s="40"/>
      <c r="H23" s="40"/>
      <c r="I23" s="116"/>
      <c r="J23" s="40"/>
      <c r="K23" s="43"/>
    </row>
    <row r="24" spans="2:11" s="6" customFormat="1" ht="22.5" customHeight="1">
      <c r="B24" s="119"/>
      <c r="C24" s="120"/>
      <c r="D24" s="120"/>
      <c r="E24" s="332" t="s">
        <v>23</v>
      </c>
      <c r="F24" s="332"/>
      <c r="G24" s="332"/>
      <c r="H24" s="332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41</v>
      </c>
      <c r="E27" s="40"/>
      <c r="F27" s="40"/>
      <c r="G27" s="40"/>
      <c r="H27" s="40"/>
      <c r="I27" s="116"/>
      <c r="J27" s="126">
        <f>ROUND(J77,2)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43</v>
      </c>
      <c r="G29" s="40"/>
      <c r="H29" s="40"/>
      <c r="I29" s="127" t="s">
        <v>42</v>
      </c>
      <c r="J29" s="44" t="s">
        <v>44</v>
      </c>
      <c r="K29" s="43"/>
    </row>
    <row r="30" spans="2:11" s="1" customFormat="1" ht="14.45" customHeight="1">
      <c r="B30" s="39"/>
      <c r="C30" s="40"/>
      <c r="D30" s="47" t="s">
        <v>45</v>
      </c>
      <c r="E30" s="47" t="s">
        <v>46</v>
      </c>
      <c r="F30" s="128">
        <f>ROUND(SUM(BE77:BE83), 2)</f>
        <v>0</v>
      </c>
      <c r="G30" s="40"/>
      <c r="H30" s="40"/>
      <c r="I30" s="129">
        <v>0.21</v>
      </c>
      <c r="J30" s="128">
        <f>ROUND(ROUND((SUM(BE77:BE83)),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47</v>
      </c>
      <c r="F31" s="128">
        <f>ROUND(SUM(BF77:BF83), 2)</f>
        <v>0</v>
      </c>
      <c r="G31" s="40"/>
      <c r="H31" s="40"/>
      <c r="I31" s="129">
        <v>0.15</v>
      </c>
      <c r="J31" s="128">
        <f>ROUND(ROUND((SUM(BF77:BF83)),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48</v>
      </c>
      <c r="F32" s="128">
        <f>ROUND(SUM(BG77:BG83),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49</v>
      </c>
      <c r="F33" s="128">
        <f>ROUND(SUM(BH77:BH83),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50</v>
      </c>
      <c r="F34" s="128">
        <f>ROUND(SUM(BI77:BI83),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51</v>
      </c>
      <c r="E36" s="77"/>
      <c r="F36" s="77"/>
      <c r="G36" s="132" t="s">
        <v>52</v>
      </c>
      <c r="H36" s="133" t="s">
        <v>53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108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20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22.5" customHeight="1">
      <c r="B45" s="39"/>
      <c r="C45" s="40"/>
      <c r="D45" s="40"/>
      <c r="E45" s="363" t="str">
        <f>E7</f>
        <v>Přístavba a nástavba MŠ Radomyšl na parcelách č.st.335, 210 a 186/1 v k.ú.Radomyšl</v>
      </c>
      <c r="F45" s="364"/>
      <c r="G45" s="364"/>
      <c r="H45" s="364"/>
      <c r="I45" s="116"/>
      <c r="J45" s="40"/>
      <c r="K45" s="43"/>
    </row>
    <row r="46" spans="2:11" s="1" customFormat="1" ht="14.45" customHeight="1">
      <c r="B46" s="39"/>
      <c r="C46" s="35" t="s">
        <v>106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23.25" customHeight="1">
      <c r="B47" s="39"/>
      <c r="C47" s="40"/>
      <c r="D47" s="40"/>
      <c r="E47" s="365" t="str">
        <f>E9</f>
        <v>060 - Vedlejší rozpočtové náklady</v>
      </c>
      <c r="F47" s="366"/>
      <c r="G47" s="366"/>
      <c r="H47" s="366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25</v>
      </c>
      <c r="D49" s="40"/>
      <c r="E49" s="40"/>
      <c r="F49" s="33" t="str">
        <f>F12</f>
        <v>Radomyšl</v>
      </c>
      <c r="G49" s="40"/>
      <c r="H49" s="40"/>
      <c r="I49" s="117" t="s">
        <v>27</v>
      </c>
      <c r="J49" s="118" t="str">
        <f>IF(J12="","",J12)</f>
        <v>15.2.2017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31</v>
      </c>
      <c r="D51" s="40"/>
      <c r="E51" s="40"/>
      <c r="F51" s="33" t="str">
        <f>E15</f>
        <v>Městys Radomyšl</v>
      </c>
      <c r="G51" s="40"/>
      <c r="H51" s="40"/>
      <c r="I51" s="117" t="s">
        <v>38</v>
      </c>
      <c r="J51" s="33" t="str">
        <f>E21</f>
        <v>Ing. Škoda Martin</v>
      </c>
      <c r="K51" s="43"/>
    </row>
    <row r="52" spans="2:47" s="1" customFormat="1" ht="14.45" customHeight="1">
      <c r="B52" s="39"/>
      <c r="C52" s="35" t="s">
        <v>35</v>
      </c>
      <c r="D52" s="40"/>
      <c r="E52" s="40"/>
      <c r="F52" s="33" t="str">
        <f>IF(E18="","",E18)</f>
        <v/>
      </c>
      <c r="G52" s="40"/>
      <c r="H52" s="40"/>
      <c r="I52" s="116"/>
      <c r="J52" s="40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109</v>
      </c>
      <c r="D54" s="130"/>
      <c r="E54" s="130"/>
      <c r="F54" s="130"/>
      <c r="G54" s="130"/>
      <c r="H54" s="130"/>
      <c r="I54" s="143"/>
      <c r="J54" s="144" t="s">
        <v>110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111</v>
      </c>
      <c r="D56" s="40"/>
      <c r="E56" s="40"/>
      <c r="F56" s="40"/>
      <c r="G56" s="40"/>
      <c r="H56" s="40"/>
      <c r="I56" s="116"/>
      <c r="J56" s="126">
        <f>J77</f>
        <v>0</v>
      </c>
      <c r="K56" s="43"/>
      <c r="AU56" s="22" t="s">
        <v>112</v>
      </c>
    </row>
    <row r="57" spans="2:47" s="7" customFormat="1" ht="24.95" customHeight="1">
      <c r="B57" s="147"/>
      <c r="C57" s="148"/>
      <c r="D57" s="149" t="s">
        <v>4467</v>
      </c>
      <c r="E57" s="150"/>
      <c r="F57" s="150"/>
      <c r="G57" s="150"/>
      <c r="H57" s="150"/>
      <c r="I57" s="151"/>
      <c r="J57" s="152">
        <f>J78</f>
        <v>0</v>
      </c>
      <c r="K57" s="153"/>
    </row>
    <row r="58" spans="2:47" s="1" customFormat="1" ht="21.75" customHeight="1">
      <c r="B58" s="39"/>
      <c r="C58" s="40"/>
      <c r="D58" s="40"/>
      <c r="E58" s="40"/>
      <c r="F58" s="40"/>
      <c r="G58" s="40"/>
      <c r="H58" s="40"/>
      <c r="I58" s="116"/>
      <c r="J58" s="40"/>
      <c r="K58" s="43"/>
    </row>
    <row r="59" spans="2:47" s="1" customFormat="1" ht="6.95" customHeight="1">
      <c r="B59" s="54"/>
      <c r="C59" s="55"/>
      <c r="D59" s="55"/>
      <c r="E59" s="55"/>
      <c r="F59" s="55"/>
      <c r="G59" s="55"/>
      <c r="H59" s="55"/>
      <c r="I59" s="137"/>
      <c r="J59" s="55"/>
      <c r="K59" s="56"/>
    </row>
    <row r="63" spans="2:47" s="1" customFormat="1" ht="6.95" customHeight="1">
      <c r="B63" s="57"/>
      <c r="C63" s="58"/>
      <c r="D63" s="58"/>
      <c r="E63" s="58"/>
      <c r="F63" s="58"/>
      <c r="G63" s="58"/>
      <c r="H63" s="58"/>
      <c r="I63" s="140"/>
      <c r="J63" s="58"/>
      <c r="K63" s="58"/>
      <c r="L63" s="59"/>
    </row>
    <row r="64" spans="2:47" s="1" customFormat="1" ht="36.950000000000003" customHeight="1">
      <c r="B64" s="39"/>
      <c r="C64" s="60" t="s">
        <v>146</v>
      </c>
      <c r="D64" s="61"/>
      <c r="E64" s="61"/>
      <c r="F64" s="61"/>
      <c r="G64" s="61"/>
      <c r="H64" s="61"/>
      <c r="I64" s="161"/>
      <c r="J64" s="61"/>
      <c r="K64" s="61"/>
      <c r="L64" s="59"/>
    </row>
    <row r="65" spans="2:65" s="1" customFormat="1" ht="6.95" customHeight="1">
      <c r="B65" s="39"/>
      <c r="C65" s="61"/>
      <c r="D65" s="61"/>
      <c r="E65" s="61"/>
      <c r="F65" s="61"/>
      <c r="G65" s="61"/>
      <c r="H65" s="61"/>
      <c r="I65" s="161"/>
      <c r="J65" s="61"/>
      <c r="K65" s="61"/>
      <c r="L65" s="59"/>
    </row>
    <row r="66" spans="2:65" s="1" customFormat="1" ht="14.45" customHeight="1">
      <c r="B66" s="39"/>
      <c r="C66" s="63" t="s">
        <v>20</v>
      </c>
      <c r="D66" s="61"/>
      <c r="E66" s="61"/>
      <c r="F66" s="61"/>
      <c r="G66" s="61"/>
      <c r="H66" s="61"/>
      <c r="I66" s="161"/>
      <c r="J66" s="61"/>
      <c r="K66" s="61"/>
      <c r="L66" s="59"/>
    </row>
    <row r="67" spans="2:65" s="1" customFormat="1" ht="22.5" customHeight="1">
      <c r="B67" s="39"/>
      <c r="C67" s="61"/>
      <c r="D67" s="61"/>
      <c r="E67" s="367" t="str">
        <f>E7</f>
        <v>Přístavba a nástavba MŠ Radomyšl na parcelách č.st.335, 210 a 186/1 v k.ú.Radomyšl</v>
      </c>
      <c r="F67" s="368"/>
      <c r="G67" s="368"/>
      <c r="H67" s="368"/>
      <c r="I67" s="161"/>
      <c r="J67" s="61"/>
      <c r="K67" s="61"/>
      <c r="L67" s="59"/>
    </row>
    <row r="68" spans="2:65" s="1" customFormat="1" ht="14.45" customHeight="1">
      <c r="B68" s="39"/>
      <c r="C68" s="63" t="s">
        <v>106</v>
      </c>
      <c r="D68" s="61"/>
      <c r="E68" s="61"/>
      <c r="F68" s="61"/>
      <c r="G68" s="61"/>
      <c r="H68" s="61"/>
      <c r="I68" s="161"/>
      <c r="J68" s="61"/>
      <c r="K68" s="61"/>
      <c r="L68" s="59"/>
    </row>
    <row r="69" spans="2:65" s="1" customFormat="1" ht="23.25" customHeight="1">
      <c r="B69" s="39"/>
      <c r="C69" s="61"/>
      <c r="D69" s="61"/>
      <c r="E69" s="343" t="str">
        <f>E9</f>
        <v>060 - Vedlejší rozpočtové náklady</v>
      </c>
      <c r="F69" s="369"/>
      <c r="G69" s="369"/>
      <c r="H69" s="369"/>
      <c r="I69" s="161"/>
      <c r="J69" s="61"/>
      <c r="K69" s="61"/>
      <c r="L69" s="59"/>
    </row>
    <row r="70" spans="2:65" s="1" customFormat="1" ht="6.95" customHeight="1">
      <c r="B70" s="39"/>
      <c r="C70" s="61"/>
      <c r="D70" s="61"/>
      <c r="E70" s="61"/>
      <c r="F70" s="61"/>
      <c r="G70" s="61"/>
      <c r="H70" s="61"/>
      <c r="I70" s="161"/>
      <c r="J70" s="61"/>
      <c r="K70" s="61"/>
      <c r="L70" s="59"/>
    </row>
    <row r="71" spans="2:65" s="1" customFormat="1" ht="18" customHeight="1">
      <c r="B71" s="39"/>
      <c r="C71" s="63" t="s">
        <v>25</v>
      </c>
      <c r="D71" s="61"/>
      <c r="E71" s="61"/>
      <c r="F71" s="162" t="str">
        <f>F12</f>
        <v>Radomyšl</v>
      </c>
      <c r="G71" s="61"/>
      <c r="H71" s="61"/>
      <c r="I71" s="163" t="s">
        <v>27</v>
      </c>
      <c r="J71" s="71" t="str">
        <f>IF(J12="","",J12)</f>
        <v>15.2.2017</v>
      </c>
      <c r="K71" s="61"/>
      <c r="L71" s="59"/>
    </row>
    <row r="72" spans="2:65" s="1" customFormat="1" ht="6.95" customHeight="1">
      <c r="B72" s="39"/>
      <c r="C72" s="61"/>
      <c r="D72" s="61"/>
      <c r="E72" s="61"/>
      <c r="F72" s="61"/>
      <c r="G72" s="61"/>
      <c r="H72" s="61"/>
      <c r="I72" s="161"/>
      <c r="J72" s="61"/>
      <c r="K72" s="61"/>
      <c r="L72" s="59"/>
    </row>
    <row r="73" spans="2:65" s="1" customFormat="1">
      <c r="B73" s="39"/>
      <c r="C73" s="63" t="s">
        <v>31</v>
      </c>
      <c r="D73" s="61"/>
      <c r="E73" s="61"/>
      <c r="F73" s="162" t="str">
        <f>E15</f>
        <v>Městys Radomyšl</v>
      </c>
      <c r="G73" s="61"/>
      <c r="H73" s="61"/>
      <c r="I73" s="163" t="s">
        <v>38</v>
      </c>
      <c r="J73" s="162" t="str">
        <f>E21</f>
        <v>Ing. Škoda Martin</v>
      </c>
      <c r="K73" s="61"/>
      <c r="L73" s="59"/>
    </row>
    <row r="74" spans="2:65" s="1" customFormat="1" ht="14.45" customHeight="1">
      <c r="B74" s="39"/>
      <c r="C74" s="63" t="s">
        <v>35</v>
      </c>
      <c r="D74" s="61"/>
      <c r="E74" s="61"/>
      <c r="F74" s="162" t="str">
        <f>IF(E18="","",E18)</f>
        <v/>
      </c>
      <c r="G74" s="61"/>
      <c r="H74" s="61"/>
      <c r="I74" s="161"/>
      <c r="J74" s="61"/>
      <c r="K74" s="61"/>
      <c r="L74" s="59"/>
    </row>
    <row r="75" spans="2:65" s="1" customFormat="1" ht="10.35" customHeight="1">
      <c r="B75" s="39"/>
      <c r="C75" s="61"/>
      <c r="D75" s="61"/>
      <c r="E75" s="61"/>
      <c r="F75" s="61"/>
      <c r="G75" s="61"/>
      <c r="H75" s="61"/>
      <c r="I75" s="161"/>
      <c r="J75" s="61"/>
      <c r="K75" s="61"/>
      <c r="L75" s="59"/>
    </row>
    <row r="76" spans="2:65" s="9" customFormat="1" ht="29.25" customHeight="1">
      <c r="B76" s="164"/>
      <c r="C76" s="165" t="s">
        <v>147</v>
      </c>
      <c r="D76" s="166" t="s">
        <v>60</v>
      </c>
      <c r="E76" s="166" t="s">
        <v>56</v>
      </c>
      <c r="F76" s="166" t="s">
        <v>148</v>
      </c>
      <c r="G76" s="166" t="s">
        <v>149</v>
      </c>
      <c r="H76" s="166" t="s">
        <v>150</v>
      </c>
      <c r="I76" s="167" t="s">
        <v>151</v>
      </c>
      <c r="J76" s="166" t="s">
        <v>110</v>
      </c>
      <c r="K76" s="168" t="s">
        <v>152</v>
      </c>
      <c r="L76" s="169"/>
      <c r="M76" s="79" t="s">
        <v>153</v>
      </c>
      <c r="N76" s="80" t="s">
        <v>45</v>
      </c>
      <c r="O76" s="80" t="s">
        <v>154</v>
      </c>
      <c r="P76" s="80" t="s">
        <v>155</v>
      </c>
      <c r="Q76" s="80" t="s">
        <v>156</v>
      </c>
      <c r="R76" s="80" t="s">
        <v>157</v>
      </c>
      <c r="S76" s="80" t="s">
        <v>158</v>
      </c>
      <c r="T76" s="81" t="s">
        <v>159</v>
      </c>
    </row>
    <row r="77" spans="2:65" s="1" customFormat="1" ht="29.25" customHeight="1">
      <c r="B77" s="39"/>
      <c r="C77" s="85" t="s">
        <v>111</v>
      </c>
      <c r="D77" s="61"/>
      <c r="E77" s="61"/>
      <c r="F77" s="61"/>
      <c r="G77" s="61"/>
      <c r="H77" s="61"/>
      <c r="I77" s="161"/>
      <c r="J77" s="170">
        <f>BK77</f>
        <v>0</v>
      </c>
      <c r="K77" s="61"/>
      <c r="L77" s="59"/>
      <c r="M77" s="82"/>
      <c r="N77" s="83"/>
      <c r="O77" s="83"/>
      <c r="P77" s="171">
        <f>P78</f>
        <v>0</v>
      </c>
      <c r="Q77" s="83"/>
      <c r="R77" s="171">
        <f>R78</f>
        <v>0</v>
      </c>
      <c r="S77" s="83"/>
      <c r="T77" s="172">
        <f>T78</f>
        <v>0</v>
      </c>
      <c r="AT77" s="22" t="s">
        <v>74</v>
      </c>
      <c r="AU77" s="22" t="s">
        <v>112</v>
      </c>
      <c r="BK77" s="173">
        <f>BK78</f>
        <v>0</v>
      </c>
    </row>
    <row r="78" spans="2:65" s="10" customFormat="1" ht="37.35" customHeight="1">
      <c r="B78" s="174"/>
      <c r="C78" s="175"/>
      <c r="D78" s="188" t="s">
        <v>74</v>
      </c>
      <c r="E78" s="245" t="s">
        <v>4468</v>
      </c>
      <c r="F78" s="245" t="s">
        <v>98</v>
      </c>
      <c r="G78" s="175"/>
      <c r="H78" s="175"/>
      <c r="I78" s="178"/>
      <c r="J78" s="246">
        <f>BK78</f>
        <v>0</v>
      </c>
      <c r="K78" s="175"/>
      <c r="L78" s="180"/>
      <c r="M78" s="181"/>
      <c r="N78" s="182"/>
      <c r="O78" s="182"/>
      <c r="P78" s="183">
        <f>SUM(P79:P83)</f>
        <v>0</v>
      </c>
      <c r="Q78" s="182"/>
      <c r="R78" s="183">
        <f>SUM(R79:R83)</f>
        <v>0</v>
      </c>
      <c r="S78" s="182"/>
      <c r="T78" s="184">
        <f>SUM(T79:T83)</f>
        <v>0</v>
      </c>
      <c r="AR78" s="185" t="s">
        <v>164</v>
      </c>
      <c r="AT78" s="186" t="s">
        <v>74</v>
      </c>
      <c r="AU78" s="186" t="s">
        <v>75</v>
      </c>
      <c r="AY78" s="185" t="s">
        <v>162</v>
      </c>
      <c r="BK78" s="187">
        <f>SUM(BK79:BK83)</f>
        <v>0</v>
      </c>
    </row>
    <row r="79" spans="2:65" s="1" customFormat="1" ht="22.5" customHeight="1">
      <c r="B79" s="39"/>
      <c r="C79" s="191" t="s">
        <v>10</v>
      </c>
      <c r="D79" s="191" t="s">
        <v>165</v>
      </c>
      <c r="E79" s="192" t="s">
        <v>4469</v>
      </c>
      <c r="F79" s="193" t="s">
        <v>4470</v>
      </c>
      <c r="G79" s="194" t="s">
        <v>4471</v>
      </c>
      <c r="H79" s="195">
        <v>1</v>
      </c>
      <c r="I79" s="196"/>
      <c r="J79" s="197">
        <f>ROUND(I79*H79,0)</f>
        <v>0</v>
      </c>
      <c r="K79" s="193" t="s">
        <v>23</v>
      </c>
      <c r="L79" s="59"/>
      <c r="M79" s="198" t="s">
        <v>23</v>
      </c>
      <c r="N79" s="199" t="s">
        <v>46</v>
      </c>
      <c r="O79" s="40"/>
      <c r="P79" s="200">
        <f>O79*H79</f>
        <v>0</v>
      </c>
      <c r="Q79" s="200">
        <v>0</v>
      </c>
      <c r="R79" s="200">
        <f>Q79*H79</f>
        <v>0</v>
      </c>
      <c r="S79" s="200">
        <v>0</v>
      </c>
      <c r="T79" s="201">
        <f>S79*H79</f>
        <v>0</v>
      </c>
      <c r="AR79" s="22" t="s">
        <v>164</v>
      </c>
      <c r="AT79" s="22" t="s">
        <v>165</v>
      </c>
      <c r="AU79" s="22" t="s">
        <v>10</v>
      </c>
      <c r="AY79" s="22" t="s">
        <v>162</v>
      </c>
      <c r="BE79" s="202">
        <f>IF(N79="základní",J79,0)</f>
        <v>0</v>
      </c>
      <c r="BF79" s="202">
        <f>IF(N79="snížená",J79,0)</f>
        <v>0</v>
      </c>
      <c r="BG79" s="202">
        <f>IF(N79="zákl. přenesená",J79,0)</f>
        <v>0</v>
      </c>
      <c r="BH79" s="202">
        <f>IF(N79="sníž. přenesená",J79,0)</f>
        <v>0</v>
      </c>
      <c r="BI79" s="202">
        <f>IF(N79="nulová",J79,0)</f>
        <v>0</v>
      </c>
      <c r="BJ79" s="22" t="s">
        <v>10</v>
      </c>
      <c r="BK79" s="202">
        <f>ROUND(I79*H79,0)</f>
        <v>0</v>
      </c>
      <c r="BL79" s="22" t="s">
        <v>164</v>
      </c>
      <c r="BM79" s="22" t="s">
        <v>4472</v>
      </c>
    </row>
    <row r="80" spans="2:65" s="1" customFormat="1" ht="22.5" customHeight="1">
      <c r="B80" s="39"/>
      <c r="C80" s="191" t="s">
        <v>84</v>
      </c>
      <c r="D80" s="191" t="s">
        <v>165</v>
      </c>
      <c r="E80" s="192" t="s">
        <v>4473</v>
      </c>
      <c r="F80" s="193" t="s">
        <v>4474</v>
      </c>
      <c r="G80" s="194" t="s">
        <v>4471</v>
      </c>
      <c r="H80" s="195">
        <v>1</v>
      </c>
      <c r="I80" s="196"/>
      <c r="J80" s="197">
        <f>ROUND(I80*H80,0)</f>
        <v>0</v>
      </c>
      <c r="K80" s="193" t="s">
        <v>23</v>
      </c>
      <c r="L80" s="59"/>
      <c r="M80" s="198" t="s">
        <v>23</v>
      </c>
      <c r="N80" s="199" t="s">
        <v>46</v>
      </c>
      <c r="O80" s="40"/>
      <c r="P80" s="200">
        <f>O80*H80</f>
        <v>0</v>
      </c>
      <c r="Q80" s="200">
        <v>0</v>
      </c>
      <c r="R80" s="200">
        <f>Q80*H80</f>
        <v>0</v>
      </c>
      <c r="S80" s="200">
        <v>0</v>
      </c>
      <c r="T80" s="201">
        <f>S80*H80</f>
        <v>0</v>
      </c>
      <c r="AR80" s="22" t="s">
        <v>164</v>
      </c>
      <c r="AT80" s="22" t="s">
        <v>165</v>
      </c>
      <c r="AU80" s="22" t="s">
        <v>10</v>
      </c>
      <c r="AY80" s="22" t="s">
        <v>162</v>
      </c>
      <c r="BE80" s="202">
        <f>IF(N80="základní",J80,0)</f>
        <v>0</v>
      </c>
      <c r="BF80" s="202">
        <f>IF(N80="snížená",J80,0)</f>
        <v>0</v>
      </c>
      <c r="BG80" s="202">
        <f>IF(N80="zákl. přenesená",J80,0)</f>
        <v>0</v>
      </c>
      <c r="BH80" s="202">
        <f>IF(N80="sníž. přenesená",J80,0)</f>
        <v>0</v>
      </c>
      <c r="BI80" s="202">
        <f>IF(N80="nulová",J80,0)</f>
        <v>0</v>
      </c>
      <c r="BJ80" s="22" t="s">
        <v>10</v>
      </c>
      <c r="BK80" s="202">
        <f>ROUND(I80*H80,0)</f>
        <v>0</v>
      </c>
      <c r="BL80" s="22" t="s">
        <v>164</v>
      </c>
      <c r="BM80" s="22" t="s">
        <v>4475</v>
      </c>
    </row>
    <row r="81" spans="2:65" s="1" customFormat="1" ht="22.5" customHeight="1">
      <c r="B81" s="39"/>
      <c r="C81" s="191" t="s">
        <v>183</v>
      </c>
      <c r="D81" s="191" t="s">
        <v>165</v>
      </c>
      <c r="E81" s="192" t="s">
        <v>4476</v>
      </c>
      <c r="F81" s="193" t="s">
        <v>4477</v>
      </c>
      <c r="G81" s="194" t="s">
        <v>4471</v>
      </c>
      <c r="H81" s="195">
        <v>1</v>
      </c>
      <c r="I81" s="196"/>
      <c r="J81" s="197">
        <f>ROUND(I81*H81,0)</f>
        <v>0</v>
      </c>
      <c r="K81" s="193" t="s">
        <v>23</v>
      </c>
      <c r="L81" s="59"/>
      <c r="M81" s="198" t="s">
        <v>23</v>
      </c>
      <c r="N81" s="199" t="s">
        <v>46</v>
      </c>
      <c r="O81" s="40"/>
      <c r="P81" s="200">
        <f>O81*H81</f>
        <v>0</v>
      </c>
      <c r="Q81" s="200">
        <v>0</v>
      </c>
      <c r="R81" s="200">
        <f>Q81*H81</f>
        <v>0</v>
      </c>
      <c r="S81" s="200">
        <v>0</v>
      </c>
      <c r="T81" s="201">
        <f>S81*H81</f>
        <v>0</v>
      </c>
      <c r="AR81" s="22" t="s">
        <v>164</v>
      </c>
      <c r="AT81" s="22" t="s">
        <v>165</v>
      </c>
      <c r="AU81" s="22" t="s">
        <v>10</v>
      </c>
      <c r="AY81" s="22" t="s">
        <v>162</v>
      </c>
      <c r="BE81" s="202">
        <f>IF(N81="základní",J81,0)</f>
        <v>0</v>
      </c>
      <c r="BF81" s="202">
        <f>IF(N81="snížená",J81,0)</f>
        <v>0</v>
      </c>
      <c r="BG81" s="202">
        <f>IF(N81="zákl. přenesená",J81,0)</f>
        <v>0</v>
      </c>
      <c r="BH81" s="202">
        <f>IF(N81="sníž. přenesená",J81,0)</f>
        <v>0</v>
      </c>
      <c r="BI81" s="202">
        <f>IF(N81="nulová",J81,0)</f>
        <v>0</v>
      </c>
      <c r="BJ81" s="22" t="s">
        <v>10</v>
      </c>
      <c r="BK81" s="202">
        <f>ROUND(I81*H81,0)</f>
        <v>0</v>
      </c>
      <c r="BL81" s="22" t="s">
        <v>164</v>
      </c>
      <c r="BM81" s="22" t="s">
        <v>4478</v>
      </c>
    </row>
    <row r="82" spans="2:65" s="1" customFormat="1" ht="22.5" customHeight="1">
      <c r="B82" s="39"/>
      <c r="C82" s="191" t="s">
        <v>164</v>
      </c>
      <c r="D82" s="191" t="s">
        <v>165</v>
      </c>
      <c r="E82" s="192" t="s">
        <v>4479</v>
      </c>
      <c r="F82" s="193" t="s">
        <v>3256</v>
      </c>
      <c r="G82" s="194" t="s">
        <v>4471</v>
      </c>
      <c r="H82" s="195">
        <v>1</v>
      </c>
      <c r="I82" s="196"/>
      <c r="J82" s="197">
        <f>ROUND(I82*H82,0)</f>
        <v>0</v>
      </c>
      <c r="K82" s="193" t="s">
        <v>23</v>
      </c>
      <c r="L82" s="59"/>
      <c r="M82" s="198" t="s">
        <v>23</v>
      </c>
      <c r="N82" s="199" t="s">
        <v>46</v>
      </c>
      <c r="O82" s="40"/>
      <c r="P82" s="200">
        <f>O82*H82</f>
        <v>0</v>
      </c>
      <c r="Q82" s="200">
        <v>0</v>
      </c>
      <c r="R82" s="200">
        <f>Q82*H82</f>
        <v>0</v>
      </c>
      <c r="S82" s="200">
        <v>0</v>
      </c>
      <c r="T82" s="201">
        <f>S82*H82</f>
        <v>0</v>
      </c>
      <c r="AR82" s="22" t="s">
        <v>164</v>
      </c>
      <c r="AT82" s="22" t="s">
        <v>165</v>
      </c>
      <c r="AU82" s="22" t="s">
        <v>10</v>
      </c>
      <c r="AY82" s="22" t="s">
        <v>162</v>
      </c>
      <c r="BE82" s="202">
        <f>IF(N82="základní",J82,0)</f>
        <v>0</v>
      </c>
      <c r="BF82" s="202">
        <f>IF(N82="snížená",J82,0)</f>
        <v>0</v>
      </c>
      <c r="BG82" s="202">
        <f>IF(N82="zákl. přenesená",J82,0)</f>
        <v>0</v>
      </c>
      <c r="BH82" s="202">
        <f>IF(N82="sníž. přenesená",J82,0)</f>
        <v>0</v>
      </c>
      <c r="BI82" s="202">
        <f>IF(N82="nulová",J82,0)</f>
        <v>0</v>
      </c>
      <c r="BJ82" s="22" t="s">
        <v>10</v>
      </c>
      <c r="BK82" s="202">
        <f>ROUND(I82*H82,0)</f>
        <v>0</v>
      </c>
      <c r="BL82" s="22" t="s">
        <v>164</v>
      </c>
      <c r="BM82" s="22" t="s">
        <v>4480</v>
      </c>
    </row>
    <row r="83" spans="2:65" s="1" customFormat="1" ht="22.5" customHeight="1">
      <c r="B83" s="39"/>
      <c r="C83" s="191" t="s">
        <v>207</v>
      </c>
      <c r="D83" s="191" t="s">
        <v>165</v>
      </c>
      <c r="E83" s="192" t="s">
        <v>4481</v>
      </c>
      <c r="F83" s="193" t="s">
        <v>4482</v>
      </c>
      <c r="G83" s="194" t="s">
        <v>4471</v>
      </c>
      <c r="H83" s="195">
        <v>1</v>
      </c>
      <c r="I83" s="196"/>
      <c r="J83" s="197">
        <f>ROUND(I83*H83,0)</f>
        <v>0</v>
      </c>
      <c r="K83" s="193" t="s">
        <v>23</v>
      </c>
      <c r="L83" s="59"/>
      <c r="M83" s="198" t="s">
        <v>23</v>
      </c>
      <c r="N83" s="241" t="s">
        <v>46</v>
      </c>
      <c r="O83" s="242"/>
      <c r="P83" s="243">
        <f>O83*H83</f>
        <v>0</v>
      </c>
      <c r="Q83" s="243">
        <v>0</v>
      </c>
      <c r="R83" s="243">
        <f>Q83*H83</f>
        <v>0</v>
      </c>
      <c r="S83" s="243">
        <v>0</v>
      </c>
      <c r="T83" s="244">
        <f>S83*H83</f>
        <v>0</v>
      </c>
      <c r="AR83" s="22" t="s">
        <v>164</v>
      </c>
      <c r="AT83" s="22" t="s">
        <v>165</v>
      </c>
      <c r="AU83" s="22" t="s">
        <v>10</v>
      </c>
      <c r="AY83" s="22" t="s">
        <v>162</v>
      </c>
      <c r="BE83" s="202">
        <f>IF(N83="základní",J83,0)</f>
        <v>0</v>
      </c>
      <c r="BF83" s="202">
        <f>IF(N83="snížená",J83,0)</f>
        <v>0</v>
      </c>
      <c r="BG83" s="202">
        <f>IF(N83="zákl. přenesená",J83,0)</f>
        <v>0</v>
      </c>
      <c r="BH83" s="202">
        <f>IF(N83="sníž. přenesená",J83,0)</f>
        <v>0</v>
      </c>
      <c r="BI83" s="202">
        <f>IF(N83="nulová",J83,0)</f>
        <v>0</v>
      </c>
      <c r="BJ83" s="22" t="s">
        <v>10</v>
      </c>
      <c r="BK83" s="202">
        <f>ROUND(I83*H83,0)</f>
        <v>0</v>
      </c>
      <c r="BL83" s="22" t="s">
        <v>164</v>
      </c>
      <c r="BM83" s="22" t="s">
        <v>4483</v>
      </c>
    </row>
    <row r="84" spans="2:65" s="1" customFormat="1" ht="6.95" customHeight="1">
      <c r="B84" s="54"/>
      <c r="C84" s="55"/>
      <c r="D84" s="55"/>
      <c r="E84" s="55"/>
      <c r="F84" s="55"/>
      <c r="G84" s="55"/>
      <c r="H84" s="55"/>
      <c r="I84" s="137"/>
      <c r="J84" s="55"/>
      <c r="K84" s="55"/>
      <c r="L84" s="59"/>
    </row>
  </sheetData>
  <sheetProtection password="CC35" sheet="1" objects="1" scenarios="1" formatCells="0" formatColumns="0" formatRows="0" sort="0" autoFilter="0"/>
  <autoFilter ref="C76:K83"/>
  <mergeCells count="9">
    <mergeCell ref="E67:H67"/>
    <mergeCell ref="E69:H69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47" customWidth="1"/>
    <col min="2" max="2" width="1.6640625" style="247" customWidth="1"/>
    <col min="3" max="4" width="5" style="247" customWidth="1"/>
    <col min="5" max="5" width="11.6640625" style="247" customWidth="1"/>
    <col min="6" max="6" width="9.1640625" style="247" customWidth="1"/>
    <col min="7" max="7" width="5" style="247" customWidth="1"/>
    <col min="8" max="8" width="77.83203125" style="247" customWidth="1"/>
    <col min="9" max="10" width="20" style="247" customWidth="1"/>
    <col min="11" max="11" width="1.6640625" style="247" customWidth="1"/>
  </cols>
  <sheetData>
    <row r="1" spans="2:11" ht="37.5" customHeight="1"/>
    <row r="2" spans="2:11" ht="7.5" customHeight="1">
      <c r="B2" s="248"/>
      <c r="C2" s="249"/>
      <c r="D2" s="249"/>
      <c r="E2" s="249"/>
      <c r="F2" s="249"/>
      <c r="G2" s="249"/>
      <c r="H2" s="249"/>
      <c r="I2" s="249"/>
      <c r="J2" s="249"/>
      <c r="K2" s="250"/>
    </row>
    <row r="3" spans="2:11" s="13" customFormat="1" ht="45" customHeight="1">
      <c r="B3" s="251"/>
      <c r="C3" s="374" t="s">
        <v>4484</v>
      </c>
      <c r="D3" s="374"/>
      <c r="E3" s="374"/>
      <c r="F3" s="374"/>
      <c r="G3" s="374"/>
      <c r="H3" s="374"/>
      <c r="I3" s="374"/>
      <c r="J3" s="374"/>
      <c r="K3" s="252"/>
    </row>
    <row r="4" spans="2:11" ht="25.5" customHeight="1">
      <c r="B4" s="253"/>
      <c r="C4" s="378" t="s">
        <v>4485</v>
      </c>
      <c r="D4" s="378"/>
      <c r="E4" s="378"/>
      <c r="F4" s="378"/>
      <c r="G4" s="378"/>
      <c r="H4" s="378"/>
      <c r="I4" s="378"/>
      <c r="J4" s="378"/>
      <c r="K4" s="254"/>
    </row>
    <row r="5" spans="2:11" ht="5.25" customHeight="1">
      <c r="B5" s="253"/>
      <c r="C5" s="255"/>
      <c r="D5" s="255"/>
      <c r="E5" s="255"/>
      <c r="F5" s="255"/>
      <c r="G5" s="255"/>
      <c r="H5" s="255"/>
      <c r="I5" s="255"/>
      <c r="J5" s="255"/>
      <c r="K5" s="254"/>
    </row>
    <row r="6" spans="2:11" ht="15" customHeight="1">
      <c r="B6" s="253"/>
      <c r="C6" s="377" t="s">
        <v>4486</v>
      </c>
      <c r="D6" s="377"/>
      <c r="E6" s="377"/>
      <c r="F6" s="377"/>
      <c r="G6" s="377"/>
      <c r="H6" s="377"/>
      <c r="I6" s="377"/>
      <c r="J6" s="377"/>
      <c r="K6" s="254"/>
    </row>
    <row r="7" spans="2:11" ht="15" customHeight="1">
      <c r="B7" s="257"/>
      <c r="C7" s="377" t="s">
        <v>4487</v>
      </c>
      <c r="D7" s="377"/>
      <c r="E7" s="377"/>
      <c r="F7" s="377"/>
      <c r="G7" s="377"/>
      <c r="H7" s="377"/>
      <c r="I7" s="377"/>
      <c r="J7" s="377"/>
      <c r="K7" s="254"/>
    </row>
    <row r="8" spans="2:11" ht="12.75" customHeight="1">
      <c r="B8" s="257"/>
      <c r="C8" s="256"/>
      <c r="D8" s="256"/>
      <c r="E8" s="256"/>
      <c r="F8" s="256"/>
      <c r="G8" s="256"/>
      <c r="H8" s="256"/>
      <c r="I8" s="256"/>
      <c r="J8" s="256"/>
      <c r="K8" s="254"/>
    </row>
    <row r="9" spans="2:11" ht="15" customHeight="1">
      <c r="B9" s="257"/>
      <c r="C9" s="377" t="s">
        <v>4488</v>
      </c>
      <c r="D9" s="377"/>
      <c r="E9" s="377"/>
      <c r="F9" s="377"/>
      <c r="G9" s="377"/>
      <c r="H9" s="377"/>
      <c r="I9" s="377"/>
      <c r="J9" s="377"/>
      <c r="K9" s="254"/>
    </row>
    <row r="10" spans="2:11" ht="15" customHeight="1">
      <c r="B10" s="257"/>
      <c r="C10" s="256"/>
      <c r="D10" s="377" t="s">
        <v>4489</v>
      </c>
      <c r="E10" s="377"/>
      <c r="F10" s="377"/>
      <c r="G10" s="377"/>
      <c r="H10" s="377"/>
      <c r="I10" s="377"/>
      <c r="J10" s="377"/>
      <c r="K10" s="254"/>
    </row>
    <row r="11" spans="2:11" ht="15" customHeight="1">
      <c r="B11" s="257"/>
      <c r="C11" s="258"/>
      <c r="D11" s="377" t="s">
        <v>4490</v>
      </c>
      <c r="E11" s="377"/>
      <c r="F11" s="377"/>
      <c r="G11" s="377"/>
      <c r="H11" s="377"/>
      <c r="I11" s="377"/>
      <c r="J11" s="377"/>
      <c r="K11" s="254"/>
    </row>
    <row r="12" spans="2:11" ht="12.75" customHeight="1">
      <c r="B12" s="257"/>
      <c r="C12" s="258"/>
      <c r="D12" s="258"/>
      <c r="E12" s="258"/>
      <c r="F12" s="258"/>
      <c r="G12" s="258"/>
      <c r="H12" s="258"/>
      <c r="I12" s="258"/>
      <c r="J12" s="258"/>
      <c r="K12" s="254"/>
    </row>
    <row r="13" spans="2:11" ht="15" customHeight="1">
      <c r="B13" s="257"/>
      <c r="C13" s="258"/>
      <c r="D13" s="377" t="s">
        <v>4491</v>
      </c>
      <c r="E13" s="377"/>
      <c r="F13" s="377"/>
      <c r="G13" s="377"/>
      <c r="H13" s="377"/>
      <c r="I13" s="377"/>
      <c r="J13" s="377"/>
      <c r="K13" s="254"/>
    </row>
    <row r="14" spans="2:11" ht="15" customHeight="1">
      <c r="B14" s="257"/>
      <c r="C14" s="258"/>
      <c r="D14" s="377" t="s">
        <v>4492</v>
      </c>
      <c r="E14" s="377"/>
      <c r="F14" s="377"/>
      <c r="G14" s="377"/>
      <c r="H14" s="377"/>
      <c r="I14" s="377"/>
      <c r="J14" s="377"/>
      <c r="K14" s="254"/>
    </row>
    <row r="15" spans="2:11" ht="15" customHeight="1">
      <c r="B15" s="257"/>
      <c r="C15" s="258"/>
      <c r="D15" s="377" t="s">
        <v>4493</v>
      </c>
      <c r="E15" s="377"/>
      <c r="F15" s="377"/>
      <c r="G15" s="377"/>
      <c r="H15" s="377"/>
      <c r="I15" s="377"/>
      <c r="J15" s="377"/>
      <c r="K15" s="254"/>
    </row>
    <row r="16" spans="2:11" ht="15" customHeight="1">
      <c r="B16" s="257"/>
      <c r="C16" s="258"/>
      <c r="D16" s="258"/>
      <c r="E16" s="259" t="s">
        <v>82</v>
      </c>
      <c r="F16" s="377" t="s">
        <v>4494</v>
      </c>
      <c r="G16" s="377"/>
      <c r="H16" s="377"/>
      <c r="I16" s="377"/>
      <c r="J16" s="377"/>
      <c r="K16" s="254"/>
    </row>
    <row r="17" spans="2:11" ht="15" customHeight="1">
      <c r="B17" s="257"/>
      <c r="C17" s="258"/>
      <c r="D17" s="258"/>
      <c r="E17" s="259" t="s">
        <v>4495</v>
      </c>
      <c r="F17" s="377" t="s">
        <v>4496</v>
      </c>
      <c r="G17" s="377"/>
      <c r="H17" s="377"/>
      <c r="I17" s="377"/>
      <c r="J17" s="377"/>
      <c r="K17" s="254"/>
    </row>
    <row r="18" spans="2:11" ht="15" customHeight="1">
      <c r="B18" s="257"/>
      <c r="C18" s="258"/>
      <c r="D18" s="258"/>
      <c r="E18" s="259" t="s">
        <v>4497</v>
      </c>
      <c r="F18" s="377" t="s">
        <v>4498</v>
      </c>
      <c r="G18" s="377"/>
      <c r="H18" s="377"/>
      <c r="I18" s="377"/>
      <c r="J18" s="377"/>
      <c r="K18" s="254"/>
    </row>
    <row r="19" spans="2:11" ht="15" customHeight="1">
      <c r="B19" s="257"/>
      <c r="C19" s="258"/>
      <c r="D19" s="258"/>
      <c r="E19" s="259" t="s">
        <v>4499</v>
      </c>
      <c r="F19" s="377" t="s">
        <v>4500</v>
      </c>
      <c r="G19" s="377"/>
      <c r="H19" s="377"/>
      <c r="I19" s="377"/>
      <c r="J19" s="377"/>
      <c r="K19" s="254"/>
    </row>
    <row r="20" spans="2:11" ht="15" customHeight="1">
      <c r="B20" s="257"/>
      <c r="C20" s="258"/>
      <c r="D20" s="258"/>
      <c r="E20" s="259" t="s">
        <v>4501</v>
      </c>
      <c r="F20" s="377" t="s">
        <v>4502</v>
      </c>
      <c r="G20" s="377"/>
      <c r="H20" s="377"/>
      <c r="I20" s="377"/>
      <c r="J20" s="377"/>
      <c r="K20" s="254"/>
    </row>
    <row r="21" spans="2:11" ht="15" customHeight="1">
      <c r="B21" s="257"/>
      <c r="C21" s="258"/>
      <c r="D21" s="258"/>
      <c r="E21" s="259" t="s">
        <v>4503</v>
      </c>
      <c r="F21" s="377" t="s">
        <v>4504</v>
      </c>
      <c r="G21" s="377"/>
      <c r="H21" s="377"/>
      <c r="I21" s="377"/>
      <c r="J21" s="377"/>
      <c r="K21" s="254"/>
    </row>
    <row r="22" spans="2:11" ht="12.75" customHeight="1">
      <c r="B22" s="257"/>
      <c r="C22" s="258"/>
      <c r="D22" s="258"/>
      <c r="E22" s="258"/>
      <c r="F22" s="258"/>
      <c r="G22" s="258"/>
      <c r="H22" s="258"/>
      <c r="I22" s="258"/>
      <c r="J22" s="258"/>
      <c r="K22" s="254"/>
    </row>
    <row r="23" spans="2:11" ht="15" customHeight="1">
      <c r="B23" s="257"/>
      <c r="C23" s="377" t="s">
        <v>4505</v>
      </c>
      <c r="D23" s="377"/>
      <c r="E23" s="377"/>
      <c r="F23" s="377"/>
      <c r="G23" s="377"/>
      <c r="H23" s="377"/>
      <c r="I23" s="377"/>
      <c r="J23" s="377"/>
      <c r="K23" s="254"/>
    </row>
    <row r="24" spans="2:11" ht="15" customHeight="1">
      <c r="B24" s="257"/>
      <c r="C24" s="377" t="s">
        <v>4506</v>
      </c>
      <c r="D24" s="377"/>
      <c r="E24" s="377"/>
      <c r="F24" s="377"/>
      <c r="G24" s="377"/>
      <c r="H24" s="377"/>
      <c r="I24" s="377"/>
      <c r="J24" s="377"/>
      <c r="K24" s="254"/>
    </row>
    <row r="25" spans="2:11" ht="15" customHeight="1">
      <c r="B25" s="257"/>
      <c r="C25" s="256"/>
      <c r="D25" s="377" t="s">
        <v>4507</v>
      </c>
      <c r="E25" s="377"/>
      <c r="F25" s="377"/>
      <c r="G25" s="377"/>
      <c r="H25" s="377"/>
      <c r="I25" s="377"/>
      <c r="J25" s="377"/>
      <c r="K25" s="254"/>
    </row>
    <row r="26" spans="2:11" ht="15" customHeight="1">
      <c r="B26" s="257"/>
      <c r="C26" s="258"/>
      <c r="D26" s="377" t="s">
        <v>4508</v>
      </c>
      <c r="E26" s="377"/>
      <c r="F26" s="377"/>
      <c r="G26" s="377"/>
      <c r="H26" s="377"/>
      <c r="I26" s="377"/>
      <c r="J26" s="377"/>
      <c r="K26" s="254"/>
    </row>
    <row r="27" spans="2:11" ht="12.75" customHeight="1">
      <c r="B27" s="257"/>
      <c r="C27" s="258"/>
      <c r="D27" s="258"/>
      <c r="E27" s="258"/>
      <c r="F27" s="258"/>
      <c r="G27" s="258"/>
      <c r="H27" s="258"/>
      <c r="I27" s="258"/>
      <c r="J27" s="258"/>
      <c r="K27" s="254"/>
    </row>
    <row r="28" spans="2:11" ht="15" customHeight="1">
      <c r="B28" s="257"/>
      <c r="C28" s="258"/>
      <c r="D28" s="377" t="s">
        <v>4509</v>
      </c>
      <c r="E28" s="377"/>
      <c r="F28" s="377"/>
      <c r="G28" s="377"/>
      <c r="H28" s="377"/>
      <c r="I28" s="377"/>
      <c r="J28" s="377"/>
      <c r="K28" s="254"/>
    </row>
    <row r="29" spans="2:11" ht="15" customHeight="1">
      <c r="B29" s="257"/>
      <c r="C29" s="258"/>
      <c r="D29" s="377" t="s">
        <v>4510</v>
      </c>
      <c r="E29" s="377"/>
      <c r="F29" s="377"/>
      <c r="G29" s="377"/>
      <c r="H29" s="377"/>
      <c r="I29" s="377"/>
      <c r="J29" s="377"/>
      <c r="K29" s="254"/>
    </row>
    <row r="30" spans="2:11" ht="12.75" customHeight="1">
      <c r="B30" s="257"/>
      <c r="C30" s="258"/>
      <c r="D30" s="258"/>
      <c r="E30" s="258"/>
      <c r="F30" s="258"/>
      <c r="G30" s="258"/>
      <c r="H30" s="258"/>
      <c r="I30" s="258"/>
      <c r="J30" s="258"/>
      <c r="K30" s="254"/>
    </row>
    <row r="31" spans="2:11" ht="15" customHeight="1">
      <c r="B31" s="257"/>
      <c r="C31" s="258"/>
      <c r="D31" s="377" t="s">
        <v>4511</v>
      </c>
      <c r="E31" s="377"/>
      <c r="F31" s="377"/>
      <c r="G31" s="377"/>
      <c r="H31" s="377"/>
      <c r="I31" s="377"/>
      <c r="J31" s="377"/>
      <c r="K31" s="254"/>
    </row>
    <row r="32" spans="2:11" ht="15" customHeight="1">
      <c r="B32" s="257"/>
      <c r="C32" s="258"/>
      <c r="D32" s="377" t="s">
        <v>4512</v>
      </c>
      <c r="E32" s="377"/>
      <c r="F32" s="377"/>
      <c r="G32" s="377"/>
      <c r="H32" s="377"/>
      <c r="I32" s="377"/>
      <c r="J32" s="377"/>
      <c r="K32" s="254"/>
    </row>
    <row r="33" spans="2:11" ht="15" customHeight="1">
      <c r="B33" s="257"/>
      <c r="C33" s="258"/>
      <c r="D33" s="377" t="s">
        <v>4513</v>
      </c>
      <c r="E33" s="377"/>
      <c r="F33" s="377"/>
      <c r="G33" s="377"/>
      <c r="H33" s="377"/>
      <c r="I33" s="377"/>
      <c r="J33" s="377"/>
      <c r="K33" s="254"/>
    </row>
    <row r="34" spans="2:11" ht="15" customHeight="1">
      <c r="B34" s="257"/>
      <c r="C34" s="258"/>
      <c r="D34" s="256"/>
      <c r="E34" s="260" t="s">
        <v>147</v>
      </c>
      <c r="F34" s="256"/>
      <c r="G34" s="377" t="s">
        <v>4514</v>
      </c>
      <c r="H34" s="377"/>
      <c r="I34" s="377"/>
      <c r="J34" s="377"/>
      <c r="K34" s="254"/>
    </row>
    <row r="35" spans="2:11" ht="30.75" customHeight="1">
      <c r="B35" s="257"/>
      <c r="C35" s="258"/>
      <c r="D35" s="256"/>
      <c r="E35" s="260" t="s">
        <v>4515</v>
      </c>
      <c r="F35" s="256"/>
      <c r="G35" s="377" t="s">
        <v>4516</v>
      </c>
      <c r="H35" s="377"/>
      <c r="I35" s="377"/>
      <c r="J35" s="377"/>
      <c r="K35" s="254"/>
    </row>
    <row r="36" spans="2:11" ht="15" customHeight="1">
      <c r="B36" s="257"/>
      <c r="C36" s="258"/>
      <c r="D36" s="256"/>
      <c r="E36" s="260" t="s">
        <v>56</v>
      </c>
      <c r="F36" s="256"/>
      <c r="G36" s="377" t="s">
        <v>4517</v>
      </c>
      <c r="H36" s="377"/>
      <c r="I36" s="377"/>
      <c r="J36" s="377"/>
      <c r="K36" s="254"/>
    </row>
    <row r="37" spans="2:11" ht="15" customHeight="1">
      <c r="B37" s="257"/>
      <c r="C37" s="258"/>
      <c r="D37" s="256"/>
      <c r="E37" s="260" t="s">
        <v>148</v>
      </c>
      <c r="F37" s="256"/>
      <c r="G37" s="377" t="s">
        <v>4518</v>
      </c>
      <c r="H37" s="377"/>
      <c r="I37" s="377"/>
      <c r="J37" s="377"/>
      <c r="K37" s="254"/>
    </row>
    <row r="38" spans="2:11" ht="15" customHeight="1">
      <c r="B38" s="257"/>
      <c r="C38" s="258"/>
      <c r="D38" s="256"/>
      <c r="E38" s="260" t="s">
        <v>149</v>
      </c>
      <c r="F38" s="256"/>
      <c r="G38" s="377" t="s">
        <v>4519</v>
      </c>
      <c r="H38" s="377"/>
      <c r="I38" s="377"/>
      <c r="J38" s="377"/>
      <c r="K38" s="254"/>
    </row>
    <row r="39" spans="2:11" ht="15" customHeight="1">
      <c r="B39" s="257"/>
      <c r="C39" s="258"/>
      <c r="D39" s="256"/>
      <c r="E39" s="260" t="s">
        <v>150</v>
      </c>
      <c r="F39" s="256"/>
      <c r="G39" s="377" t="s">
        <v>4520</v>
      </c>
      <c r="H39" s="377"/>
      <c r="I39" s="377"/>
      <c r="J39" s="377"/>
      <c r="K39" s="254"/>
    </row>
    <row r="40" spans="2:11" ht="15" customHeight="1">
      <c r="B40" s="257"/>
      <c r="C40" s="258"/>
      <c r="D40" s="256"/>
      <c r="E40" s="260" t="s">
        <v>4521</v>
      </c>
      <c r="F40" s="256"/>
      <c r="G40" s="377" t="s">
        <v>4522</v>
      </c>
      <c r="H40" s="377"/>
      <c r="I40" s="377"/>
      <c r="J40" s="377"/>
      <c r="K40" s="254"/>
    </row>
    <row r="41" spans="2:11" ht="15" customHeight="1">
      <c r="B41" s="257"/>
      <c r="C41" s="258"/>
      <c r="D41" s="256"/>
      <c r="E41" s="260"/>
      <c r="F41" s="256"/>
      <c r="G41" s="377" t="s">
        <v>4523</v>
      </c>
      <c r="H41" s="377"/>
      <c r="I41" s="377"/>
      <c r="J41" s="377"/>
      <c r="K41" s="254"/>
    </row>
    <row r="42" spans="2:11" ht="15" customHeight="1">
      <c r="B42" s="257"/>
      <c r="C42" s="258"/>
      <c r="D42" s="256"/>
      <c r="E42" s="260" t="s">
        <v>4524</v>
      </c>
      <c r="F42" s="256"/>
      <c r="G42" s="377" t="s">
        <v>4525</v>
      </c>
      <c r="H42" s="377"/>
      <c r="I42" s="377"/>
      <c r="J42" s="377"/>
      <c r="K42" s="254"/>
    </row>
    <row r="43" spans="2:11" ht="15" customHeight="1">
      <c r="B43" s="257"/>
      <c r="C43" s="258"/>
      <c r="D43" s="256"/>
      <c r="E43" s="260" t="s">
        <v>152</v>
      </c>
      <c r="F43" s="256"/>
      <c r="G43" s="377" t="s">
        <v>4526</v>
      </c>
      <c r="H43" s="377"/>
      <c r="I43" s="377"/>
      <c r="J43" s="377"/>
      <c r="K43" s="254"/>
    </row>
    <row r="44" spans="2:11" ht="12.75" customHeight="1">
      <c r="B44" s="257"/>
      <c r="C44" s="258"/>
      <c r="D44" s="256"/>
      <c r="E44" s="256"/>
      <c r="F44" s="256"/>
      <c r="G44" s="256"/>
      <c r="H44" s="256"/>
      <c r="I44" s="256"/>
      <c r="J44" s="256"/>
      <c r="K44" s="254"/>
    </row>
    <row r="45" spans="2:11" ht="15" customHeight="1">
      <c r="B45" s="257"/>
      <c r="C45" s="258"/>
      <c r="D45" s="377" t="s">
        <v>4527</v>
      </c>
      <c r="E45" s="377"/>
      <c r="F45" s="377"/>
      <c r="G45" s="377"/>
      <c r="H45" s="377"/>
      <c r="I45" s="377"/>
      <c r="J45" s="377"/>
      <c r="K45" s="254"/>
    </row>
    <row r="46" spans="2:11" ht="15" customHeight="1">
      <c r="B46" s="257"/>
      <c r="C46" s="258"/>
      <c r="D46" s="258"/>
      <c r="E46" s="377" t="s">
        <v>4528</v>
      </c>
      <c r="F46" s="377"/>
      <c r="G46" s="377"/>
      <c r="H46" s="377"/>
      <c r="I46" s="377"/>
      <c r="J46" s="377"/>
      <c r="K46" s="254"/>
    </row>
    <row r="47" spans="2:11" ht="15" customHeight="1">
      <c r="B47" s="257"/>
      <c r="C47" s="258"/>
      <c r="D47" s="258"/>
      <c r="E47" s="377" t="s">
        <v>4529</v>
      </c>
      <c r="F47" s="377"/>
      <c r="G47" s="377"/>
      <c r="H47" s="377"/>
      <c r="I47" s="377"/>
      <c r="J47" s="377"/>
      <c r="K47" s="254"/>
    </row>
    <row r="48" spans="2:11" ht="15" customHeight="1">
      <c r="B48" s="257"/>
      <c r="C48" s="258"/>
      <c r="D48" s="258"/>
      <c r="E48" s="377" t="s">
        <v>4530</v>
      </c>
      <c r="F48" s="377"/>
      <c r="G48" s="377"/>
      <c r="H48" s="377"/>
      <c r="I48" s="377"/>
      <c r="J48" s="377"/>
      <c r="K48" s="254"/>
    </row>
    <row r="49" spans="2:11" ht="15" customHeight="1">
      <c r="B49" s="257"/>
      <c r="C49" s="258"/>
      <c r="D49" s="377" t="s">
        <v>4531</v>
      </c>
      <c r="E49" s="377"/>
      <c r="F49" s="377"/>
      <c r="G49" s="377"/>
      <c r="H49" s="377"/>
      <c r="I49" s="377"/>
      <c r="J49" s="377"/>
      <c r="K49" s="254"/>
    </row>
    <row r="50" spans="2:11" ht="25.5" customHeight="1">
      <c r="B50" s="253"/>
      <c r="C50" s="378" t="s">
        <v>4532</v>
      </c>
      <c r="D50" s="378"/>
      <c r="E50" s="378"/>
      <c r="F50" s="378"/>
      <c r="G50" s="378"/>
      <c r="H50" s="378"/>
      <c r="I50" s="378"/>
      <c r="J50" s="378"/>
      <c r="K50" s="254"/>
    </row>
    <row r="51" spans="2:11" ht="5.25" customHeight="1">
      <c r="B51" s="253"/>
      <c r="C51" s="255"/>
      <c r="D51" s="255"/>
      <c r="E51" s="255"/>
      <c r="F51" s="255"/>
      <c r="G51" s="255"/>
      <c r="H51" s="255"/>
      <c r="I51" s="255"/>
      <c r="J51" s="255"/>
      <c r="K51" s="254"/>
    </row>
    <row r="52" spans="2:11" ht="15" customHeight="1">
      <c r="B52" s="253"/>
      <c r="C52" s="377" t="s">
        <v>4533</v>
      </c>
      <c r="D52" s="377"/>
      <c r="E52" s="377"/>
      <c r="F52" s="377"/>
      <c r="G52" s="377"/>
      <c r="H52" s="377"/>
      <c r="I52" s="377"/>
      <c r="J52" s="377"/>
      <c r="K52" s="254"/>
    </row>
    <row r="53" spans="2:11" ht="15" customHeight="1">
      <c r="B53" s="253"/>
      <c r="C53" s="377" t="s">
        <v>4534</v>
      </c>
      <c r="D53" s="377"/>
      <c r="E53" s="377"/>
      <c r="F53" s="377"/>
      <c r="G53" s="377"/>
      <c r="H53" s="377"/>
      <c r="I53" s="377"/>
      <c r="J53" s="377"/>
      <c r="K53" s="254"/>
    </row>
    <row r="54" spans="2:11" ht="12.75" customHeight="1">
      <c r="B54" s="253"/>
      <c r="C54" s="256"/>
      <c r="D54" s="256"/>
      <c r="E54" s="256"/>
      <c r="F54" s="256"/>
      <c r="G54" s="256"/>
      <c r="H54" s="256"/>
      <c r="I54" s="256"/>
      <c r="J54" s="256"/>
      <c r="K54" s="254"/>
    </row>
    <row r="55" spans="2:11" ht="15" customHeight="1">
      <c r="B55" s="253"/>
      <c r="C55" s="377" t="s">
        <v>4535</v>
      </c>
      <c r="D55" s="377"/>
      <c r="E55" s="377"/>
      <c r="F55" s="377"/>
      <c r="G55" s="377"/>
      <c r="H55" s="377"/>
      <c r="I55" s="377"/>
      <c r="J55" s="377"/>
      <c r="K55" s="254"/>
    </row>
    <row r="56" spans="2:11" ht="15" customHeight="1">
      <c r="B56" s="253"/>
      <c r="C56" s="258"/>
      <c r="D56" s="377" t="s">
        <v>4536</v>
      </c>
      <c r="E56" s="377"/>
      <c r="F56" s="377"/>
      <c r="G56" s="377"/>
      <c r="H56" s="377"/>
      <c r="I56" s="377"/>
      <c r="J56" s="377"/>
      <c r="K56" s="254"/>
    </row>
    <row r="57" spans="2:11" ht="15" customHeight="1">
      <c r="B57" s="253"/>
      <c r="C57" s="258"/>
      <c r="D57" s="377" t="s">
        <v>4537</v>
      </c>
      <c r="E57" s="377"/>
      <c r="F57" s="377"/>
      <c r="G57" s="377"/>
      <c r="H57" s="377"/>
      <c r="I57" s="377"/>
      <c r="J57" s="377"/>
      <c r="K57" s="254"/>
    </row>
    <row r="58" spans="2:11" ht="15" customHeight="1">
      <c r="B58" s="253"/>
      <c r="C58" s="258"/>
      <c r="D58" s="377" t="s">
        <v>4538</v>
      </c>
      <c r="E58" s="377"/>
      <c r="F58" s="377"/>
      <c r="G58" s="377"/>
      <c r="H58" s="377"/>
      <c r="I58" s="377"/>
      <c r="J58" s="377"/>
      <c r="K58" s="254"/>
    </row>
    <row r="59" spans="2:11" ht="15" customHeight="1">
      <c r="B59" s="253"/>
      <c r="C59" s="258"/>
      <c r="D59" s="377" t="s">
        <v>4539</v>
      </c>
      <c r="E59" s="377"/>
      <c r="F59" s="377"/>
      <c r="G59" s="377"/>
      <c r="H59" s="377"/>
      <c r="I59" s="377"/>
      <c r="J59" s="377"/>
      <c r="K59" s="254"/>
    </row>
    <row r="60" spans="2:11" ht="15" customHeight="1">
      <c r="B60" s="253"/>
      <c r="C60" s="258"/>
      <c r="D60" s="376" t="s">
        <v>4540</v>
      </c>
      <c r="E60" s="376"/>
      <c r="F60" s="376"/>
      <c r="G60" s="376"/>
      <c r="H60" s="376"/>
      <c r="I60" s="376"/>
      <c r="J60" s="376"/>
      <c r="K60" s="254"/>
    </row>
    <row r="61" spans="2:11" ht="15" customHeight="1">
      <c r="B61" s="253"/>
      <c r="C61" s="258"/>
      <c r="D61" s="377" t="s">
        <v>4541</v>
      </c>
      <c r="E61" s="377"/>
      <c r="F61" s="377"/>
      <c r="G61" s="377"/>
      <c r="H61" s="377"/>
      <c r="I61" s="377"/>
      <c r="J61" s="377"/>
      <c r="K61" s="254"/>
    </row>
    <row r="62" spans="2:11" ht="12.75" customHeight="1">
      <c r="B62" s="253"/>
      <c r="C62" s="258"/>
      <c r="D62" s="258"/>
      <c r="E62" s="261"/>
      <c r="F62" s="258"/>
      <c r="G62" s="258"/>
      <c r="H62" s="258"/>
      <c r="I62" s="258"/>
      <c r="J62" s="258"/>
      <c r="K62" s="254"/>
    </row>
    <row r="63" spans="2:11" ht="15" customHeight="1">
      <c r="B63" s="253"/>
      <c r="C63" s="258"/>
      <c r="D63" s="377" t="s">
        <v>4542</v>
      </c>
      <c r="E63" s="377"/>
      <c r="F63" s="377"/>
      <c r="G63" s="377"/>
      <c r="H63" s="377"/>
      <c r="I63" s="377"/>
      <c r="J63" s="377"/>
      <c r="K63" s="254"/>
    </row>
    <row r="64" spans="2:11" ht="15" customHeight="1">
      <c r="B64" s="253"/>
      <c r="C64" s="258"/>
      <c r="D64" s="376" t="s">
        <v>4543</v>
      </c>
      <c r="E64" s="376"/>
      <c r="F64" s="376"/>
      <c r="G64" s="376"/>
      <c r="H64" s="376"/>
      <c r="I64" s="376"/>
      <c r="J64" s="376"/>
      <c r="K64" s="254"/>
    </row>
    <row r="65" spans="2:11" ht="15" customHeight="1">
      <c r="B65" s="253"/>
      <c r="C65" s="258"/>
      <c r="D65" s="377" t="s">
        <v>4544</v>
      </c>
      <c r="E65" s="377"/>
      <c r="F65" s="377"/>
      <c r="G65" s="377"/>
      <c r="H65" s="377"/>
      <c r="I65" s="377"/>
      <c r="J65" s="377"/>
      <c r="K65" s="254"/>
    </row>
    <row r="66" spans="2:11" ht="15" customHeight="1">
      <c r="B66" s="253"/>
      <c r="C66" s="258"/>
      <c r="D66" s="377" t="s">
        <v>4545</v>
      </c>
      <c r="E66" s="377"/>
      <c r="F66" s="377"/>
      <c r="G66" s="377"/>
      <c r="H66" s="377"/>
      <c r="I66" s="377"/>
      <c r="J66" s="377"/>
      <c r="K66" s="254"/>
    </row>
    <row r="67" spans="2:11" ht="15" customHeight="1">
      <c r="B67" s="253"/>
      <c r="C67" s="258"/>
      <c r="D67" s="377" t="s">
        <v>4546</v>
      </c>
      <c r="E67" s="377"/>
      <c r="F67" s="377"/>
      <c r="G67" s="377"/>
      <c r="H67" s="377"/>
      <c r="I67" s="377"/>
      <c r="J67" s="377"/>
      <c r="K67" s="254"/>
    </row>
    <row r="68" spans="2:11" ht="15" customHeight="1">
      <c r="B68" s="253"/>
      <c r="C68" s="258"/>
      <c r="D68" s="377" t="s">
        <v>4547</v>
      </c>
      <c r="E68" s="377"/>
      <c r="F68" s="377"/>
      <c r="G68" s="377"/>
      <c r="H68" s="377"/>
      <c r="I68" s="377"/>
      <c r="J68" s="377"/>
      <c r="K68" s="254"/>
    </row>
    <row r="69" spans="2:11" ht="12.75" customHeight="1">
      <c r="B69" s="262"/>
      <c r="C69" s="263"/>
      <c r="D69" s="263"/>
      <c r="E69" s="263"/>
      <c r="F69" s="263"/>
      <c r="G69" s="263"/>
      <c r="H69" s="263"/>
      <c r="I69" s="263"/>
      <c r="J69" s="263"/>
      <c r="K69" s="264"/>
    </row>
    <row r="70" spans="2:11" ht="18.75" customHeight="1">
      <c r="B70" s="265"/>
      <c r="C70" s="265"/>
      <c r="D70" s="265"/>
      <c r="E70" s="265"/>
      <c r="F70" s="265"/>
      <c r="G70" s="265"/>
      <c r="H70" s="265"/>
      <c r="I70" s="265"/>
      <c r="J70" s="265"/>
      <c r="K70" s="266"/>
    </row>
    <row r="71" spans="2:11" ht="18.75" customHeight="1">
      <c r="B71" s="266"/>
      <c r="C71" s="266"/>
      <c r="D71" s="266"/>
      <c r="E71" s="266"/>
      <c r="F71" s="266"/>
      <c r="G71" s="266"/>
      <c r="H71" s="266"/>
      <c r="I71" s="266"/>
      <c r="J71" s="266"/>
      <c r="K71" s="266"/>
    </row>
    <row r="72" spans="2:11" ht="7.5" customHeight="1">
      <c r="B72" s="267"/>
      <c r="C72" s="268"/>
      <c r="D72" s="268"/>
      <c r="E72" s="268"/>
      <c r="F72" s="268"/>
      <c r="G72" s="268"/>
      <c r="H72" s="268"/>
      <c r="I72" s="268"/>
      <c r="J72" s="268"/>
      <c r="K72" s="269"/>
    </row>
    <row r="73" spans="2:11" ht="45" customHeight="1">
      <c r="B73" s="270"/>
      <c r="C73" s="375" t="s">
        <v>104</v>
      </c>
      <c r="D73" s="375"/>
      <c r="E73" s="375"/>
      <c r="F73" s="375"/>
      <c r="G73" s="375"/>
      <c r="H73" s="375"/>
      <c r="I73" s="375"/>
      <c r="J73" s="375"/>
      <c r="K73" s="271"/>
    </row>
    <row r="74" spans="2:11" ht="17.25" customHeight="1">
      <c r="B74" s="270"/>
      <c r="C74" s="272" t="s">
        <v>4548</v>
      </c>
      <c r="D74" s="272"/>
      <c r="E74" s="272"/>
      <c r="F74" s="272" t="s">
        <v>4549</v>
      </c>
      <c r="G74" s="273"/>
      <c r="H74" s="272" t="s">
        <v>148</v>
      </c>
      <c r="I74" s="272" t="s">
        <v>60</v>
      </c>
      <c r="J74" s="272" t="s">
        <v>4550</v>
      </c>
      <c r="K74" s="271"/>
    </row>
    <row r="75" spans="2:11" ht="17.25" customHeight="1">
      <c r="B75" s="270"/>
      <c r="C75" s="274" t="s">
        <v>4551</v>
      </c>
      <c r="D75" s="274"/>
      <c r="E75" s="274"/>
      <c r="F75" s="275" t="s">
        <v>4552</v>
      </c>
      <c r="G75" s="276"/>
      <c r="H75" s="274"/>
      <c r="I75" s="274"/>
      <c r="J75" s="274" t="s">
        <v>4553</v>
      </c>
      <c r="K75" s="271"/>
    </row>
    <row r="76" spans="2:11" ht="5.25" customHeight="1">
      <c r="B76" s="270"/>
      <c r="C76" s="277"/>
      <c r="D76" s="277"/>
      <c r="E76" s="277"/>
      <c r="F76" s="277"/>
      <c r="G76" s="278"/>
      <c r="H76" s="277"/>
      <c r="I76" s="277"/>
      <c r="J76" s="277"/>
      <c r="K76" s="271"/>
    </row>
    <row r="77" spans="2:11" ht="15" customHeight="1">
      <c r="B77" s="270"/>
      <c r="C77" s="260" t="s">
        <v>56</v>
      </c>
      <c r="D77" s="277"/>
      <c r="E77" s="277"/>
      <c r="F77" s="279" t="s">
        <v>4554</v>
      </c>
      <c r="G77" s="278"/>
      <c r="H77" s="260" t="s">
        <v>4555</v>
      </c>
      <c r="I77" s="260" t="s">
        <v>4556</v>
      </c>
      <c r="J77" s="260">
        <v>20</v>
      </c>
      <c r="K77" s="271"/>
    </row>
    <row r="78" spans="2:11" ht="15" customHeight="1">
      <c r="B78" s="270"/>
      <c r="C78" s="260" t="s">
        <v>4557</v>
      </c>
      <c r="D78" s="260"/>
      <c r="E78" s="260"/>
      <c r="F78" s="279" t="s">
        <v>4554</v>
      </c>
      <c r="G78" s="278"/>
      <c r="H78" s="260" t="s">
        <v>4558</v>
      </c>
      <c r="I78" s="260" t="s">
        <v>4556</v>
      </c>
      <c r="J78" s="260">
        <v>120</v>
      </c>
      <c r="K78" s="271"/>
    </row>
    <row r="79" spans="2:11" ht="15" customHeight="1">
      <c r="B79" s="280"/>
      <c r="C79" s="260" t="s">
        <v>4559</v>
      </c>
      <c r="D79" s="260"/>
      <c r="E79" s="260"/>
      <c r="F79" s="279" t="s">
        <v>4560</v>
      </c>
      <c r="G79" s="278"/>
      <c r="H79" s="260" t="s">
        <v>4561</v>
      </c>
      <c r="I79" s="260" t="s">
        <v>4556</v>
      </c>
      <c r="J79" s="260">
        <v>50</v>
      </c>
      <c r="K79" s="271"/>
    </row>
    <row r="80" spans="2:11" ht="15" customHeight="1">
      <c r="B80" s="280"/>
      <c r="C80" s="260" t="s">
        <v>4562</v>
      </c>
      <c r="D80" s="260"/>
      <c r="E80" s="260"/>
      <c r="F80" s="279" t="s">
        <v>4554</v>
      </c>
      <c r="G80" s="278"/>
      <c r="H80" s="260" t="s">
        <v>4563</v>
      </c>
      <c r="I80" s="260" t="s">
        <v>4564</v>
      </c>
      <c r="J80" s="260"/>
      <c r="K80" s="271"/>
    </row>
    <row r="81" spans="2:11" ht="15" customHeight="1">
      <c r="B81" s="280"/>
      <c r="C81" s="281" t="s">
        <v>4565</v>
      </c>
      <c r="D81" s="281"/>
      <c r="E81" s="281"/>
      <c r="F81" s="282" t="s">
        <v>4560</v>
      </c>
      <c r="G81" s="281"/>
      <c r="H81" s="281" t="s">
        <v>4566</v>
      </c>
      <c r="I81" s="281" t="s">
        <v>4556</v>
      </c>
      <c r="J81" s="281">
        <v>15</v>
      </c>
      <c r="K81" s="271"/>
    </row>
    <row r="82" spans="2:11" ht="15" customHeight="1">
      <c r="B82" s="280"/>
      <c r="C82" s="281" t="s">
        <v>4567</v>
      </c>
      <c r="D82" s="281"/>
      <c r="E82" s="281"/>
      <c r="F82" s="282" t="s">
        <v>4560</v>
      </c>
      <c r="G82" s="281"/>
      <c r="H82" s="281" t="s">
        <v>4568</v>
      </c>
      <c r="I82" s="281" t="s">
        <v>4556</v>
      </c>
      <c r="J82" s="281">
        <v>15</v>
      </c>
      <c r="K82" s="271"/>
    </row>
    <row r="83" spans="2:11" ht="15" customHeight="1">
      <c r="B83" s="280"/>
      <c r="C83" s="281" t="s">
        <v>4569</v>
      </c>
      <c r="D83" s="281"/>
      <c r="E83" s="281"/>
      <c r="F83" s="282" t="s">
        <v>4560</v>
      </c>
      <c r="G83" s="281"/>
      <c r="H83" s="281" t="s">
        <v>4570</v>
      </c>
      <c r="I83" s="281" t="s">
        <v>4556</v>
      </c>
      <c r="J83" s="281">
        <v>20</v>
      </c>
      <c r="K83" s="271"/>
    </row>
    <row r="84" spans="2:11" ht="15" customHeight="1">
      <c r="B84" s="280"/>
      <c r="C84" s="281" t="s">
        <v>4571</v>
      </c>
      <c r="D84" s="281"/>
      <c r="E84" s="281"/>
      <c r="F84" s="282" t="s">
        <v>4560</v>
      </c>
      <c r="G84" s="281"/>
      <c r="H84" s="281" t="s">
        <v>4572</v>
      </c>
      <c r="I84" s="281" t="s">
        <v>4556</v>
      </c>
      <c r="J84" s="281">
        <v>20</v>
      </c>
      <c r="K84" s="271"/>
    </row>
    <row r="85" spans="2:11" ht="15" customHeight="1">
      <c r="B85" s="280"/>
      <c r="C85" s="260" t="s">
        <v>4573</v>
      </c>
      <c r="D85" s="260"/>
      <c r="E85" s="260"/>
      <c r="F85" s="279" t="s">
        <v>4560</v>
      </c>
      <c r="G85" s="278"/>
      <c r="H85" s="260" t="s">
        <v>4574</v>
      </c>
      <c r="I85" s="260" t="s">
        <v>4556</v>
      </c>
      <c r="J85" s="260">
        <v>50</v>
      </c>
      <c r="K85" s="271"/>
    </row>
    <row r="86" spans="2:11" ht="15" customHeight="1">
      <c r="B86" s="280"/>
      <c r="C86" s="260" t="s">
        <v>4575</v>
      </c>
      <c r="D86" s="260"/>
      <c r="E86" s="260"/>
      <c r="F86" s="279" t="s">
        <v>4560</v>
      </c>
      <c r="G86" s="278"/>
      <c r="H86" s="260" t="s">
        <v>4576</v>
      </c>
      <c r="I86" s="260" t="s">
        <v>4556</v>
      </c>
      <c r="J86" s="260">
        <v>20</v>
      </c>
      <c r="K86" s="271"/>
    </row>
    <row r="87" spans="2:11" ht="15" customHeight="1">
      <c r="B87" s="280"/>
      <c r="C87" s="260" t="s">
        <v>4577</v>
      </c>
      <c r="D87" s="260"/>
      <c r="E87" s="260"/>
      <c r="F87" s="279" t="s">
        <v>4560</v>
      </c>
      <c r="G87" s="278"/>
      <c r="H87" s="260" t="s">
        <v>4578</v>
      </c>
      <c r="I87" s="260" t="s">
        <v>4556</v>
      </c>
      <c r="J87" s="260">
        <v>20</v>
      </c>
      <c r="K87" s="271"/>
    </row>
    <row r="88" spans="2:11" ht="15" customHeight="1">
      <c r="B88" s="280"/>
      <c r="C88" s="260" t="s">
        <v>4579</v>
      </c>
      <c r="D88" s="260"/>
      <c r="E88" s="260"/>
      <c r="F88" s="279" t="s">
        <v>4560</v>
      </c>
      <c r="G88" s="278"/>
      <c r="H88" s="260" t="s">
        <v>4580</v>
      </c>
      <c r="I88" s="260" t="s">
        <v>4556</v>
      </c>
      <c r="J88" s="260">
        <v>50</v>
      </c>
      <c r="K88" s="271"/>
    </row>
    <row r="89" spans="2:11" ht="15" customHeight="1">
      <c r="B89" s="280"/>
      <c r="C89" s="260" t="s">
        <v>4581</v>
      </c>
      <c r="D89" s="260"/>
      <c r="E89" s="260"/>
      <c r="F89" s="279" t="s">
        <v>4560</v>
      </c>
      <c r="G89" s="278"/>
      <c r="H89" s="260" t="s">
        <v>4581</v>
      </c>
      <c r="I89" s="260" t="s">
        <v>4556</v>
      </c>
      <c r="J89" s="260">
        <v>50</v>
      </c>
      <c r="K89" s="271"/>
    </row>
    <row r="90" spans="2:11" ht="15" customHeight="1">
      <c r="B90" s="280"/>
      <c r="C90" s="260" t="s">
        <v>153</v>
      </c>
      <c r="D90" s="260"/>
      <c r="E90" s="260"/>
      <c r="F90" s="279" t="s">
        <v>4560</v>
      </c>
      <c r="G90" s="278"/>
      <c r="H90" s="260" t="s">
        <v>4582</v>
      </c>
      <c r="I90" s="260" t="s">
        <v>4556</v>
      </c>
      <c r="J90" s="260">
        <v>255</v>
      </c>
      <c r="K90" s="271"/>
    </row>
    <row r="91" spans="2:11" ht="15" customHeight="1">
      <c r="B91" s="280"/>
      <c r="C91" s="260" t="s">
        <v>4583</v>
      </c>
      <c r="D91" s="260"/>
      <c r="E91" s="260"/>
      <c r="F91" s="279" t="s">
        <v>4554</v>
      </c>
      <c r="G91" s="278"/>
      <c r="H91" s="260" t="s">
        <v>4584</v>
      </c>
      <c r="I91" s="260" t="s">
        <v>4585</v>
      </c>
      <c r="J91" s="260"/>
      <c r="K91" s="271"/>
    </row>
    <row r="92" spans="2:11" ht="15" customHeight="1">
      <c r="B92" s="280"/>
      <c r="C92" s="260" t="s">
        <v>4586</v>
      </c>
      <c r="D92" s="260"/>
      <c r="E92" s="260"/>
      <c r="F92" s="279" t="s">
        <v>4554</v>
      </c>
      <c r="G92" s="278"/>
      <c r="H92" s="260" t="s">
        <v>4587</v>
      </c>
      <c r="I92" s="260" t="s">
        <v>4588</v>
      </c>
      <c r="J92" s="260"/>
      <c r="K92" s="271"/>
    </row>
    <row r="93" spans="2:11" ht="15" customHeight="1">
      <c r="B93" s="280"/>
      <c r="C93" s="260" t="s">
        <v>4589</v>
      </c>
      <c r="D93" s="260"/>
      <c r="E93" s="260"/>
      <c r="F93" s="279" t="s">
        <v>4554</v>
      </c>
      <c r="G93" s="278"/>
      <c r="H93" s="260" t="s">
        <v>4589</v>
      </c>
      <c r="I93" s="260" t="s">
        <v>4588</v>
      </c>
      <c r="J93" s="260"/>
      <c r="K93" s="271"/>
    </row>
    <row r="94" spans="2:11" ht="15" customHeight="1">
      <c r="B94" s="280"/>
      <c r="C94" s="260" t="s">
        <v>41</v>
      </c>
      <c r="D94" s="260"/>
      <c r="E94" s="260"/>
      <c r="F94" s="279" t="s">
        <v>4554</v>
      </c>
      <c r="G94" s="278"/>
      <c r="H94" s="260" t="s">
        <v>4590</v>
      </c>
      <c r="I94" s="260" t="s">
        <v>4588</v>
      </c>
      <c r="J94" s="260"/>
      <c r="K94" s="271"/>
    </row>
    <row r="95" spans="2:11" ht="15" customHeight="1">
      <c r="B95" s="280"/>
      <c r="C95" s="260" t="s">
        <v>51</v>
      </c>
      <c r="D95" s="260"/>
      <c r="E95" s="260"/>
      <c r="F95" s="279" t="s">
        <v>4554</v>
      </c>
      <c r="G95" s="278"/>
      <c r="H95" s="260" t="s">
        <v>4591</v>
      </c>
      <c r="I95" s="260" t="s">
        <v>4588</v>
      </c>
      <c r="J95" s="260"/>
      <c r="K95" s="271"/>
    </row>
    <row r="96" spans="2:11" ht="15" customHeight="1">
      <c r="B96" s="283"/>
      <c r="C96" s="284"/>
      <c r="D96" s="284"/>
      <c r="E96" s="284"/>
      <c r="F96" s="284"/>
      <c r="G96" s="284"/>
      <c r="H96" s="284"/>
      <c r="I96" s="284"/>
      <c r="J96" s="284"/>
      <c r="K96" s="285"/>
    </row>
    <row r="97" spans="2:11" ht="18.75" customHeight="1">
      <c r="B97" s="286"/>
      <c r="C97" s="287"/>
      <c r="D97" s="287"/>
      <c r="E97" s="287"/>
      <c r="F97" s="287"/>
      <c r="G97" s="287"/>
      <c r="H97" s="287"/>
      <c r="I97" s="287"/>
      <c r="J97" s="287"/>
      <c r="K97" s="286"/>
    </row>
    <row r="98" spans="2:11" ht="18.75" customHeight="1">
      <c r="B98" s="266"/>
      <c r="C98" s="266"/>
      <c r="D98" s="266"/>
      <c r="E98" s="266"/>
      <c r="F98" s="266"/>
      <c r="G98" s="266"/>
      <c r="H98" s="266"/>
      <c r="I98" s="266"/>
      <c r="J98" s="266"/>
      <c r="K98" s="266"/>
    </row>
    <row r="99" spans="2:11" ht="7.5" customHeight="1">
      <c r="B99" s="267"/>
      <c r="C99" s="268"/>
      <c r="D99" s="268"/>
      <c r="E99" s="268"/>
      <c r="F99" s="268"/>
      <c r="G99" s="268"/>
      <c r="H99" s="268"/>
      <c r="I99" s="268"/>
      <c r="J99" s="268"/>
      <c r="K99" s="269"/>
    </row>
    <row r="100" spans="2:11" ht="45" customHeight="1">
      <c r="B100" s="270"/>
      <c r="C100" s="375" t="s">
        <v>4592</v>
      </c>
      <c r="D100" s="375"/>
      <c r="E100" s="375"/>
      <c r="F100" s="375"/>
      <c r="G100" s="375"/>
      <c r="H100" s="375"/>
      <c r="I100" s="375"/>
      <c r="J100" s="375"/>
      <c r="K100" s="271"/>
    </row>
    <row r="101" spans="2:11" ht="17.25" customHeight="1">
      <c r="B101" s="270"/>
      <c r="C101" s="272" t="s">
        <v>4548</v>
      </c>
      <c r="D101" s="272"/>
      <c r="E101" s="272"/>
      <c r="F101" s="272" t="s">
        <v>4549</v>
      </c>
      <c r="G101" s="273"/>
      <c r="H101" s="272" t="s">
        <v>148</v>
      </c>
      <c r="I101" s="272" t="s">
        <v>60</v>
      </c>
      <c r="J101" s="272" t="s">
        <v>4550</v>
      </c>
      <c r="K101" s="271"/>
    </row>
    <row r="102" spans="2:11" ht="17.25" customHeight="1">
      <c r="B102" s="270"/>
      <c r="C102" s="274" t="s">
        <v>4551</v>
      </c>
      <c r="D102" s="274"/>
      <c r="E102" s="274"/>
      <c r="F102" s="275" t="s">
        <v>4552</v>
      </c>
      <c r="G102" s="276"/>
      <c r="H102" s="274"/>
      <c r="I102" s="274"/>
      <c r="J102" s="274" t="s">
        <v>4553</v>
      </c>
      <c r="K102" s="271"/>
    </row>
    <row r="103" spans="2:11" ht="5.25" customHeight="1">
      <c r="B103" s="270"/>
      <c r="C103" s="272"/>
      <c r="D103" s="272"/>
      <c r="E103" s="272"/>
      <c r="F103" s="272"/>
      <c r="G103" s="288"/>
      <c r="H103" s="272"/>
      <c r="I103" s="272"/>
      <c r="J103" s="272"/>
      <c r="K103" s="271"/>
    </row>
    <row r="104" spans="2:11" ht="15" customHeight="1">
      <c r="B104" s="270"/>
      <c r="C104" s="260" t="s">
        <v>56</v>
      </c>
      <c r="D104" s="277"/>
      <c r="E104" s="277"/>
      <c r="F104" s="279" t="s">
        <v>4554</v>
      </c>
      <c r="G104" s="288"/>
      <c r="H104" s="260" t="s">
        <v>4593</v>
      </c>
      <c r="I104" s="260" t="s">
        <v>4556</v>
      </c>
      <c r="J104" s="260">
        <v>20</v>
      </c>
      <c r="K104" s="271"/>
    </row>
    <row r="105" spans="2:11" ht="15" customHeight="1">
      <c r="B105" s="270"/>
      <c r="C105" s="260" t="s">
        <v>4557</v>
      </c>
      <c r="D105" s="260"/>
      <c r="E105" s="260"/>
      <c r="F105" s="279" t="s">
        <v>4554</v>
      </c>
      <c r="G105" s="260"/>
      <c r="H105" s="260" t="s">
        <v>4593</v>
      </c>
      <c r="I105" s="260" t="s">
        <v>4556</v>
      </c>
      <c r="J105" s="260">
        <v>120</v>
      </c>
      <c r="K105" s="271"/>
    </row>
    <row r="106" spans="2:11" ht="15" customHeight="1">
      <c r="B106" s="280"/>
      <c r="C106" s="260" t="s">
        <v>4559</v>
      </c>
      <c r="D106" s="260"/>
      <c r="E106" s="260"/>
      <c r="F106" s="279" t="s">
        <v>4560</v>
      </c>
      <c r="G106" s="260"/>
      <c r="H106" s="260" t="s">
        <v>4593</v>
      </c>
      <c r="I106" s="260" t="s">
        <v>4556</v>
      </c>
      <c r="J106" s="260">
        <v>50</v>
      </c>
      <c r="K106" s="271"/>
    </row>
    <row r="107" spans="2:11" ht="15" customHeight="1">
      <c r="B107" s="280"/>
      <c r="C107" s="260" t="s">
        <v>4562</v>
      </c>
      <c r="D107" s="260"/>
      <c r="E107" s="260"/>
      <c r="F107" s="279" t="s">
        <v>4554</v>
      </c>
      <c r="G107" s="260"/>
      <c r="H107" s="260" t="s">
        <v>4593</v>
      </c>
      <c r="I107" s="260" t="s">
        <v>4564</v>
      </c>
      <c r="J107" s="260"/>
      <c r="K107" s="271"/>
    </row>
    <row r="108" spans="2:11" ht="15" customHeight="1">
      <c r="B108" s="280"/>
      <c r="C108" s="260" t="s">
        <v>4573</v>
      </c>
      <c r="D108" s="260"/>
      <c r="E108" s="260"/>
      <c r="F108" s="279" t="s">
        <v>4560</v>
      </c>
      <c r="G108" s="260"/>
      <c r="H108" s="260" t="s">
        <v>4593</v>
      </c>
      <c r="I108" s="260" t="s">
        <v>4556</v>
      </c>
      <c r="J108" s="260">
        <v>50</v>
      </c>
      <c r="K108" s="271"/>
    </row>
    <row r="109" spans="2:11" ht="15" customHeight="1">
      <c r="B109" s="280"/>
      <c r="C109" s="260" t="s">
        <v>4581</v>
      </c>
      <c r="D109" s="260"/>
      <c r="E109" s="260"/>
      <c r="F109" s="279" t="s">
        <v>4560</v>
      </c>
      <c r="G109" s="260"/>
      <c r="H109" s="260" t="s">
        <v>4593</v>
      </c>
      <c r="I109" s="260" t="s">
        <v>4556</v>
      </c>
      <c r="J109" s="260">
        <v>50</v>
      </c>
      <c r="K109" s="271"/>
    </row>
    <row r="110" spans="2:11" ht="15" customHeight="1">
      <c r="B110" s="280"/>
      <c r="C110" s="260" t="s">
        <v>4579</v>
      </c>
      <c r="D110" s="260"/>
      <c r="E110" s="260"/>
      <c r="F110" s="279" t="s">
        <v>4560</v>
      </c>
      <c r="G110" s="260"/>
      <c r="H110" s="260" t="s">
        <v>4593</v>
      </c>
      <c r="I110" s="260" t="s">
        <v>4556</v>
      </c>
      <c r="J110" s="260">
        <v>50</v>
      </c>
      <c r="K110" s="271"/>
    </row>
    <row r="111" spans="2:11" ht="15" customHeight="1">
      <c r="B111" s="280"/>
      <c r="C111" s="260" t="s">
        <v>56</v>
      </c>
      <c r="D111" s="260"/>
      <c r="E111" s="260"/>
      <c r="F111" s="279" t="s">
        <v>4554</v>
      </c>
      <c r="G111" s="260"/>
      <c r="H111" s="260" t="s">
        <v>4594</v>
      </c>
      <c r="I111" s="260" t="s">
        <v>4556</v>
      </c>
      <c r="J111" s="260">
        <v>20</v>
      </c>
      <c r="K111" s="271"/>
    </row>
    <row r="112" spans="2:11" ht="15" customHeight="1">
      <c r="B112" s="280"/>
      <c r="C112" s="260" t="s">
        <v>4595</v>
      </c>
      <c r="D112" s="260"/>
      <c r="E112" s="260"/>
      <c r="F112" s="279" t="s">
        <v>4554</v>
      </c>
      <c r="G112" s="260"/>
      <c r="H112" s="260" t="s">
        <v>4596</v>
      </c>
      <c r="I112" s="260" t="s">
        <v>4556</v>
      </c>
      <c r="J112" s="260">
        <v>120</v>
      </c>
      <c r="K112" s="271"/>
    </row>
    <row r="113" spans="2:11" ht="15" customHeight="1">
      <c r="B113" s="280"/>
      <c r="C113" s="260" t="s">
        <v>41</v>
      </c>
      <c r="D113" s="260"/>
      <c r="E113" s="260"/>
      <c r="F113" s="279" t="s">
        <v>4554</v>
      </c>
      <c r="G113" s="260"/>
      <c r="H113" s="260" t="s">
        <v>4597</v>
      </c>
      <c r="I113" s="260" t="s">
        <v>4588</v>
      </c>
      <c r="J113" s="260"/>
      <c r="K113" s="271"/>
    </row>
    <row r="114" spans="2:11" ht="15" customHeight="1">
      <c r="B114" s="280"/>
      <c r="C114" s="260" t="s">
        <v>51</v>
      </c>
      <c r="D114" s="260"/>
      <c r="E114" s="260"/>
      <c r="F114" s="279" t="s">
        <v>4554</v>
      </c>
      <c r="G114" s="260"/>
      <c r="H114" s="260" t="s">
        <v>4598</v>
      </c>
      <c r="I114" s="260" t="s">
        <v>4588</v>
      </c>
      <c r="J114" s="260"/>
      <c r="K114" s="271"/>
    </row>
    <row r="115" spans="2:11" ht="15" customHeight="1">
      <c r="B115" s="280"/>
      <c r="C115" s="260" t="s">
        <v>60</v>
      </c>
      <c r="D115" s="260"/>
      <c r="E115" s="260"/>
      <c r="F115" s="279" t="s">
        <v>4554</v>
      </c>
      <c r="G115" s="260"/>
      <c r="H115" s="260" t="s">
        <v>4599</v>
      </c>
      <c r="I115" s="260" t="s">
        <v>4600</v>
      </c>
      <c r="J115" s="260"/>
      <c r="K115" s="271"/>
    </row>
    <row r="116" spans="2:11" ht="15" customHeight="1">
      <c r="B116" s="283"/>
      <c r="C116" s="289"/>
      <c r="D116" s="289"/>
      <c r="E116" s="289"/>
      <c r="F116" s="289"/>
      <c r="G116" s="289"/>
      <c r="H116" s="289"/>
      <c r="I116" s="289"/>
      <c r="J116" s="289"/>
      <c r="K116" s="285"/>
    </row>
    <row r="117" spans="2:11" ht="18.75" customHeight="1">
      <c r="B117" s="290"/>
      <c r="C117" s="256"/>
      <c r="D117" s="256"/>
      <c r="E117" s="256"/>
      <c r="F117" s="291"/>
      <c r="G117" s="256"/>
      <c r="H117" s="256"/>
      <c r="I117" s="256"/>
      <c r="J117" s="256"/>
      <c r="K117" s="290"/>
    </row>
    <row r="118" spans="2:11" ht="18.75" customHeight="1">
      <c r="B118" s="266"/>
      <c r="C118" s="266"/>
      <c r="D118" s="266"/>
      <c r="E118" s="266"/>
      <c r="F118" s="266"/>
      <c r="G118" s="266"/>
      <c r="H118" s="266"/>
      <c r="I118" s="266"/>
      <c r="J118" s="266"/>
      <c r="K118" s="266"/>
    </row>
    <row r="119" spans="2:11" ht="7.5" customHeight="1">
      <c r="B119" s="292"/>
      <c r="C119" s="293"/>
      <c r="D119" s="293"/>
      <c r="E119" s="293"/>
      <c r="F119" s="293"/>
      <c r="G119" s="293"/>
      <c r="H119" s="293"/>
      <c r="I119" s="293"/>
      <c r="J119" s="293"/>
      <c r="K119" s="294"/>
    </row>
    <row r="120" spans="2:11" ht="45" customHeight="1">
      <c r="B120" s="295"/>
      <c r="C120" s="374" t="s">
        <v>4601</v>
      </c>
      <c r="D120" s="374"/>
      <c r="E120" s="374"/>
      <c r="F120" s="374"/>
      <c r="G120" s="374"/>
      <c r="H120" s="374"/>
      <c r="I120" s="374"/>
      <c r="J120" s="374"/>
      <c r="K120" s="296"/>
    </row>
    <row r="121" spans="2:11" ht="17.25" customHeight="1">
      <c r="B121" s="297"/>
      <c r="C121" s="272" t="s">
        <v>4548</v>
      </c>
      <c r="D121" s="272"/>
      <c r="E121" s="272"/>
      <c r="F121" s="272" t="s">
        <v>4549</v>
      </c>
      <c r="G121" s="273"/>
      <c r="H121" s="272" t="s">
        <v>148</v>
      </c>
      <c r="I121" s="272" t="s">
        <v>60</v>
      </c>
      <c r="J121" s="272" t="s">
        <v>4550</v>
      </c>
      <c r="K121" s="298"/>
    </row>
    <row r="122" spans="2:11" ht="17.25" customHeight="1">
      <c r="B122" s="297"/>
      <c r="C122" s="274" t="s">
        <v>4551</v>
      </c>
      <c r="D122" s="274"/>
      <c r="E122" s="274"/>
      <c r="F122" s="275" t="s">
        <v>4552</v>
      </c>
      <c r="G122" s="276"/>
      <c r="H122" s="274"/>
      <c r="I122" s="274"/>
      <c r="J122" s="274" t="s">
        <v>4553</v>
      </c>
      <c r="K122" s="298"/>
    </row>
    <row r="123" spans="2:11" ht="5.25" customHeight="1">
      <c r="B123" s="299"/>
      <c r="C123" s="277"/>
      <c r="D123" s="277"/>
      <c r="E123" s="277"/>
      <c r="F123" s="277"/>
      <c r="G123" s="260"/>
      <c r="H123" s="277"/>
      <c r="I123" s="277"/>
      <c r="J123" s="277"/>
      <c r="K123" s="300"/>
    </row>
    <row r="124" spans="2:11" ht="15" customHeight="1">
      <c r="B124" s="299"/>
      <c r="C124" s="260" t="s">
        <v>4557</v>
      </c>
      <c r="D124" s="277"/>
      <c r="E124" s="277"/>
      <c r="F124" s="279" t="s">
        <v>4554</v>
      </c>
      <c r="G124" s="260"/>
      <c r="H124" s="260" t="s">
        <v>4593</v>
      </c>
      <c r="I124" s="260" t="s">
        <v>4556</v>
      </c>
      <c r="J124" s="260">
        <v>120</v>
      </c>
      <c r="K124" s="301"/>
    </row>
    <row r="125" spans="2:11" ht="15" customHeight="1">
      <c r="B125" s="299"/>
      <c r="C125" s="260" t="s">
        <v>4602</v>
      </c>
      <c r="D125" s="260"/>
      <c r="E125" s="260"/>
      <c r="F125" s="279" t="s">
        <v>4554</v>
      </c>
      <c r="G125" s="260"/>
      <c r="H125" s="260" t="s">
        <v>4603</v>
      </c>
      <c r="I125" s="260" t="s">
        <v>4556</v>
      </c>
      <c r="J125" s="260" t="s">
        <v>4604</v>
      </c>
      <c r="K125" s="301"/>
    </row>
    <row r="126" spans="2:11" ht="15" customHeight="1">
      <c r="B126" s="299"/>
      <c r="C126" s="260" t="s">
        <v>4503</v>
      </c>
      <c r="D126" s="260"/>
      <c r="E126" s="260"/>
      <c r="F126" s="279" t="s">
        <v>4554</v>
      </c>
      <c r="G126" s="260"/>
      <c r="H126" s="260" t="s">
        <v>4605</v>
      </c>
      <c r="I126" s="260" t="s">
        <v>4556</v>
      </c>
      <c r="J126" s="260" t="s">
        <v>4604</v>
      </c>
      <c r="K126" s="301"/>
    </row>
    <row r="127" spans="2:11" ht="15" customHeight="1">
      <c r="B127" s="299"/>
      <c r="C127" s="260" t="s">
        <v>4565</v>
      </c>
      <c r="D127" s="260"/>
      <c r="E127" s="260"/>
      <c r="F127" s="279" t="s">
        <v>4560</v>
      </c>
      <c r="G127" s="260"/>
      <c r="H127" s="260" t="s">
        <v>4566</v>
      </c>
      <c r="I127" s="260" t="s">
        <v>4556</v>
      </c>
      <c r="J127" s="260">
        <v>15</v>
      </c>
      <c r="K127" s="301"/>
    </row>
    <row r="128" spans="2:11" ht="15" customHeight="1">
      <c r="B128" s="299"/>
      <c r="C128" s="281" t="s">
        <v>4567</v>
      </c>
      <c r="D128" s="281"/>
      <c r="E128" s="281"/>
      <c r="F128" s="282" t="s">
        <v>4560</v>
      </c>
      <c r="G128" s="281"/>
      <c r="H128" s="281" t="s">
        <v>4568</v>
      </c>
      <c r="I128" s="281" t="s">
        <v>4556</v>
      </c>
      <c r="J128" s="281">
        <v>15</v>
      </c>
      <c r="K128" s="301"/>
    </row>
    <row r="129" spans="2:11" ht="15" customHeight="1">
      <c r="B129" s="299"/>
      <c r="C129" s="281" t="s">
        <v>4569</v>
      </c>
      <c r="D129" s="281"/>
      <c r="E129" s="281"/>
      <c r="F129" s="282" t="s">
        <v>4560</v>
      </c>
      <c r="G129" s="281"/>
      <c r="H129" s="281" t="s">
        <v>4570</v>
      </c>
      <c r="I129" s="281" t="s">
        <v>4556</v>
      </c>
      <c r="J129" s="281">
        <v>20</v>
      </c>
      <c r="K129" s="301"/>
    </row>
    <row r="130" spans="2:11" ht="15" customHeight="1">
      <c r="B130" s="299"/>
      <c r="C130" s="281" t="s">
        <v>4571</v>
      </c>
      <c r="D130" s="281"/>
      <c r="E130" s="281"/>
      <c r="F130" s="282" t="s">
        <v>4560</v>
      </c>
      <c r="G130" s="281"/>
      <c r="H130" s="281" t="s">
        <v>4572</v>
      </c>
      <c r="I130" s="281" t="s">
        <v>4556</v>
      </c>
      <c r="J130" s="281">
        <v>20</v>
      </c>
      <c r="K130" s="301"/>
    </row>
    <row r="131" spans="2:11" ht="15" customHeight="1">
      <c r="B131" s="299"/>
      <c r="C131" s="260" t="s">
        <v>4559</v>
      </c>
      <c r="D131" s="260"/>
      <c r="E131" s="260"/>
      <c r="F131" s="279" t="s">
        <v>4560</v>
      </c>
      <c r="G131" s="260"/>
      <c r="H131" s="260" t="s">
        <v>4593</v>
      </c>
      <c r="I131" s="260" t="s">
        <v>4556</v>
      </c>
      <c r="J131" s="260">
        <v>50</v>
      </c>
      <c r="K131" s="301"/>
    </row>
    <row r="132" spans="2:11" ht="15" customHeight="1">
      <c r="B132" s="299"/>
      <c r="C132" s="260" t="s">
        <v>4573</v>
      </c>
      <c r="D132" s="260"/>
      <c r="E132" s="260"/>
      <c r="F132" s="279" t="s">
        <v>4560</v>
      </c>
      <c r="G132" s="260"/>
      <c r="H132" s="260" t="s">
        <v>4593</v>
      </c>
      <c r="I132" s="260" t="s">
        <v>4556</v>
      </c>
      <c r="J132" s="260">
        <v>50</v>
      </c>
      <c r="K132" s="301"/>
    </row>
    <row r="133" spans="2:11" ht="15" customHeight="1">
      <c r="B133" s="299"/>
      <c r="C133" s="260" t="s">
        <v>4579</v>
      </c>
      <c r="D133" s="260"/>
      <c r="E133" s="260"/>
      <c r="F133" s="279" t="s">
        <v>4560</v>
      </c>
      <c r="G133" s="260"/>
      <c r="H133" s="260" t="s">
        <v>4593</v>
      </c>
      <c r="I133" s="260" t="s">
        <v>4556</v>
      </c>
      <c r="J133" s="260">
        <v>50</v>
      </c>
      <c r="K133" s="301"/>
    </row>
    <row r="134" spans="2:11" ht="15" customHeight="1">
      <c r="B134" s="299"/>
      <c r="C134" s="260" t="s">
        <v>4581</v>
      </c>
      <c r="D134" s="260"/>
      <c r="E134" s="260"/>
      <c r="F134" s="279" t="s">
        <v>4560</v>
      </c>
      <c r="G134" s="260"/>
      <c r="H134" s="260" t="s">
        <v>4593</v>
      </c>
      <c r="I134" s="260" t="s">
        <v>4556</v>
      </c>
      <c r="J134" s="260">
        <v>50</v>
      </c>
      <c r="K134" s="301"/>
    </row>
    <row r="135" spans="2:11" ht="15" customHeight="1">
      <c r="B135" s="299"/>
      <c r="C135" s="260" t="s">
        <v>153</v>
      </c>
      <c r="D135" s="260"/>
      <c r="E135" s="260"/>
      <c r="F135" s="279" t="s">
        <v>4560</v>
      </c>
      <c r="G135" s="260"/>
      <c r="H135" s="260" t="s">
        <v>4606</v>
      </c>
      <c r="I135" s="260" t="s">
        <v>4556</v>
      </c>
      <c r="J135" s="260">
        <v>255</v>
      </c>
      <c r="K135" s="301"/>
    </row>
    <row r="136" spans="2:11" ht="15" customHeight="1">
      <c r="B136" s="299"/>
      <c r="C136" s="260" t="s">
        <v>4583</v>
      </c>
      <c r="D136" s="260"/>
      <c r="E136" s="260"/>
      <c r="F136" s="279" t="s">
        <v>4554</v>
      </c>
      <c r="G136" s="260"/>
      <c r="H136" s="260" t="s">
        <v>4607</v>
      </c>
      <c r="I136" s="260" t="s">
        <v>4585</v>
      </c>
      <c r="J136" s="260"/>
      <c r="K136" s="301"/>
    </row>
    <row r="137" spans="2:11" ht="15" customHeight="1">
      <c r="B137" s="299"/>
      <c r="C137" s="260" t="s">
        <v>4586</v>
      </c>
      <c r="D137" s="260"/>
      <c r="E137" s="260"/>
      <c r="F137" s="279" t="s">
        <v>4554</v>
      </c>
      <c r="G137" s="260"/>
      <c r="H137" s="260" t="s">
        <v>4608</v>
      </c>
      <c r="I137" s="260" t="s">
        <v>4588</v>
      </c>
      <c r="J137" s="260"/>
      <c r="K137" s="301"/>
    </row>
    <row r="138" spans="2:11" ht="15" customHeight="1">
      <c r="B138" s="299"/>
      <c r="C138" s="260" t="s">
        <v>4589</v>
      </c>
      <c r="D138" s="260"/>
      <c r="E138" s="260"/>
      <c r="F138" s="279" t="s">
        <v>4554</v>
      </c>
      <c r="G138" s="260"/>
      <c r="H138" s="260" t="s">
        <v>4589</v>
      </c>
      <c r="I138" s="260" t="s">
        <v>4588</v>
      </c>
      <c r="J138" s="260"/>
      <c r="K138" s="301"/>
    </row>
    <row r="139" spans="2:11" ht="15" customHeight="1">
      <c r="B139" s="299"/>
      <c r="C139" s="260" t="s">
        <v>41</v>
      </c>
      <c r="D139" s="260"/>
      <c r="E139" s="260"/>
      <c r="F139" s="279" t="s">
        <v>4554</v>
      </c>
      <c r="G139" s="260"/>
      <c r="H139" s="260" t="s">
        <v>4609</v>
      </c>
      <c r="I139" s="260" t="s">
        <v>4588</v>
      </c>
      <c r="J139" s="260"/>
      <c r="K139" s="301"/>
    </row>
    <row r="140" spans="2:11" ht="15" customHeight="1">
      <c r="B140" s="299"/>
      <c r="C140" s="260" t="s">
        <v>4610</v>
      </c>
      <c r="D140" s="260"/>
      <c r="E140" s="260"/>
      <c r="F140" s="279" t="s">
        <v>4554</v>
      </c>
      <c r="G140" s="260"/>
      <c r="H140" s="260" t="s">
        <v>4611</v>
      </c>
      <c r="I140" s="260" t="s">
        <v>4588</v>
      </c>
      <c r="J140" s="260"/>
      <c r="K140" s="301"/>
    </row>
    <row r="141" spans="2:11" ht="15" customHeight="1">
      <c r="B141" s="302"/>
      <c r="C141" s="303"/>
      <c r="D141" s="303"/>
      <c r="E141" s="303"/>
      <c r="F141" s="303"/>
      <c r="G141" s="303"/>
      <c r="H141" s="303"/>
      <c r="I141" s="303"/>
      <c r="J141" s="303"/>
      <c r="K141" s="304"/>
    </row>
    <row r="142" spans="2:11" ht="18.75" customHeight="1">
      <c r="B142" s="256"/>
      <c r="C142" s="256"/>
      <c r="D142" s="256"/>
      <c r="E142" s="256"/>
      <c r="F142" s="291"/>
      <c r="G142" s="256"/>
      <c r="H142" s="256"/>
      <c r="I142" s="256"/>
      <c r="J142" s="256"/>
      <c r="K142" s="256"/>
    </row>
    <row r="143" spans="2:11" ht="18.75" customHeight="1">
      <c r="B143" s="266"/>
      <c r="C143" s="266"/>
      <c r="D143" s="266"/>
      <c r="E143" s="266"/>
      <c r="F143" s="266"/>
      <c r="G143" s="266"/>
      <c r="H143" s="266"/>
      <c r="I143" s="266"/>
      <c r="J143" s="266"/>
      <c r="K143" s="266"/>
    </row>
    <row r="144" spans="2:11" ht="7.5" customHeight="1">
      <c r="B144" s="267"/>
      <c r="C144" s="268"/>
      <c r="D144" s="268"/>
      <c r="E144" s="268"/>
      <c r="F144" s="268"/>
      <c r="G144" s="268"/>
      <c r="H144" s="268"/>
      <c r="I144" s="268"/>
      <c r="J144" s="268"/>
      <c r="K144" s="269"/>
    </row>
    <row r="145" spans="2:11" ht="45" customHeight="1">
      <c r="B145" s="270"/>
      <c r="C145" s="375" t="s">
        <v>4612</v>
      </c>
      <c r="D145" s="375"/>
      <c r="E145" s="375"/>
      <c r="F145" s="375"/>
      <c r="G145" s="375"/>
      <c r="H145" s="375"/>
      <c r="I145" s="375"/>
      <c r="J145" s="375"/>
      <c r="K145" s="271"/>
    </row>
    <row r="146" spans="2:11" ht="17.25" customHeight="1">
      <c r="B146" s="270"/>
      <c r="C146" s="272" t="s">
        <v>4548</v>
      </c>
      <c r="D146" s="272"/>
      <c r="E146" s="272"/>
      <c r="F146" s="272" t="s">
        <v>4549</v>
      </c>
      <c r="G146" s="273"/>
      <c r="H146" s="272" t="s">
        <v>148</v>
      </c>
      <c r="I146" s="272" t="s">
        <v>60</v>
      </c>
      <c r="J146" s="272" t="s">
        <v>4550</v>
      </c>
      <c r="K146" s="271"/>
    </row>
    <row r="147" spans="2:11" ht="17.25" customHeight="1">
      <c r="B147" s="270"/>
      <c r="C147" s="274" t="s">
        <v>4551</v>
      </c>
      <c r="D147" s="274"/>
      <c r="E147" s="274"/>
      <c r="F147" s="275" t="s">
        <v>4552</v>
      </c>
      <c r="G147" s="276"/>
      <c r="H147" s="274"/>
      <c r="I147" s="274"/>
      <c r="J147" s="274" t="s">
        <v>4553</v>
      </c>
      <c r="K147" s="271"/>
    </row>
    <row r="148" spans="2:11" ht="5.25" customHeight="1">
      <c r="B148" s="280"/>
      <c r="C148" s="277"/>
      <c r="D148" s="277"/>
      <c r="E148" s="277"/>
      <c r="F148" s="277"/>
      <c r="G148" s="278"/>
      <c r="H148" s="277"/>
      <c r="I148" s="277"/>
      <c r="J148" s="277"/>
      <c r="K148" s="301"/>
    </row>
    <row r="149" spans="2:11" ht="15" customHeight="1">
      <c r="B149" s="280"/>
      <c r="C149" s="305" t="s">
        <v>4557</v>
      </c>
      <c r="D149" s="260"/>
      <c r="E149" s="260"/>
      <c r="F149" s="306" t="s">
        <v>4554</v>
      </c>
      <c r="G149" s="260"/>
      <c r="H149" s="305" t="s">
        <v>4593</v>
      </c>
      <c r="I149" s="305" t="s">
        <v>4556</v>
      </c>
      <c r="J149" s="305">
        <v>120</v>
      </c>
      <c r="K149" s="301"/>
    </row>
    <row r="150" spans="2:11" ht="15" customHeight="1">
      <c r="B150" s="280"/>
      <c r="C150" s="305" t="s">
        <v>4602</v>
      </c>
      <c r="D150" s="260"/>
      <c r="E150" s="260"/>
      <c r="F150" s="306" t="s">
        <v>4554</v>
      </c>
      <c r="G150" s="260"/>
      <c r="H150" s="305" t="s">
        <v>4613</v>
      </c>
      <c r="I150" s="305" t="s">
        <v>4556</v>
      </c>
      <c r="J150" s="305" t="s">
        <v>4604</v>
      </c>
      <c r="K150" s="301"/>
    </row>
    <row r="151" spans="2:11" ht="15" customHeight="1">
      <c r="B151" s="280"/>
      <c r="C151" s="305" t="s">
        <v>4503</v>
      </c>
      <c r="D151" s="260"/>
      <c r="E151" s="260"/>
      <c r="F151" s="306" t="s">
        <v>4554</v>
      </c>
      <c r="G151" s="260"/>
      <c r="H151" s="305" t="s">
        <v>4614</v>
      </c>
      <c r="I151" s="305" t="s">
        <v>4556</v>
      </c>
      <c r="J151" s="305" t="s">
        <v>4604</v>
      </c>
      <c r="K151" s="301"/>
    </row>
    <row r="152" spans="2:11" ht="15" customHeight="1">
      <c r="B152" s="280"/>
      <c r="C152" s="305" t="s">
        <v>4559</v>
      </c>
      <c r="D152" s="260"/>
      <c r="E152" s="260"/>
      <c r="F152" s="306" t="s">
        <v>4560</v>
      </c>
      <c r="G152" s="260"/>
      <c r="H152" s="305" t="s">
        <v>4593</v>
      </c>
      <c r="I152" s="305" t="s">
        <v>4556</v>
      </c>
      <c r="J152" s="305">
        <v>50</v>
      </c>
      <c r="K152" s="301"/>
    </row>
    <row r="153" spans="2:11" ht="15" customHeight="1">
      <c r="B153" s="280"/>
      <c r="C153" s="305" t="s">
        <v>4562</v>
      </c>
      <c r="D153" s="260"/>
      <c r="E153" s="260"/>
      <c r="F153" s="306" t="s">
        <v>4554</v>
      </c>
      <c r="G153" s="260"/>
      <c r="H153" s="305" t="s">
        <v>4593</v>
      </c>
      <c r="I153" s="305" t="s">
        <v>4564</v>
      </c>
      <c r="J153" s="305"/>
      <c r="K153" s="301"/>
    </row>
    <row r="154" spans="2:11" ht="15" customHeight="1">
      <c r="B154" s="280"/>
      <c r="C154" s="305" t="s">
        <v>4573</v>
      </c>
      <c r="D154" s="260"/>
      <c r="E154" s="260"/>
      <c r="F154" s="306" t="s">
        <v>4560</v>
      </c>
      <c r="G154" s="260"/>
      <c r="H154" s="305" t="s">
        <v>4593</v>
      </c>
      <c r="I154" s="305" t="s">
        <v>4556</v>
      </c>
      <c r="J154" s="305">
        <v>50</v>
      </c>
      <c r="K154" s="301"/>
    </row>
    <row r="155" spans="2:11" ht="15" customHeight="1">
      <c r="B155" s="280"/>
      <c r="C155" s="305" t="s">
        <v>4581</v>
      </c>
      <c r="D155" s="260"/>
      <c r="E155" s="260"/>
      <c r="F155" s="306" t="s">
        <v>4560</v>
      </c>
      <c r="G155" s="260"/>
      <c r="H155" s="305" t="s">
        <v>4593</v>
      </c>
      <c r="I155" s="305" t="s">
        <v>4556</v>
      </c>
      <c r="J155" s="305">
        <v>50</v>
      </c>
      <c r="K155" s="301"/>
    </row>
    <row r="156" spans="2:11" ht="15" customHeight="1">
      <c r="B156" s="280"/>
      <c r="C156" s="305" t="s">
        <v>4579</v>
      </c>
      <c r="D156" s="260"/>
      <c r="E156" s="260"/>
      <c r="F156" s="306" t="s">
        <v>4560</v>
      </c>
      <c r="G156" s="260"/>
      <c r="H156" s="305" t="s">
        <v>4593</v>
      </c>
      <c r="I156" s="305" t="s">
        <v>4556</v>
      </c>
      <c r="J156" s="305">
        <v>50</v>
      </c>
      <c r="K156" s="301"/>
    </row>
    <row r="157" spans="2:11" ht="15" customHeight="1">
      <c r="B157" s="280"/>
      <c r="C157" s="305" t="s">
        <v>109</v>
      </c>
      <c r="D157" s="260"/>
      <c r="E157" s="260"/>
      <c r="F157" s="306" t="s">
        <v>4554</v>
      </c>
      <c r="G157" s="260"/>
      <c r="H157" s="305" t="s">
        <v>4615</v>
      </c>
      <c r="I157" s="305" t="s">
        <v>4556</v>
      </c>
      <c r="J157" s="305" t="s">
        <v>4616</v>
      </c>
      <c r="K157" s="301"/>
    </row>
    <row r="158" spans="2:11" ht="15" customHeight="1">
      <c r="B158" s="280"/>
      <c r="C158" s="305" t="s">
        <v>4617</v>
      </c>
      <c r="D158" s="260"/>
      <c r="E158" s="260"/>
      <c r="F158" s="306" t="s">
        <v>4554</v>
      </c>
      <c r="G158" s="260"/>
      <c r="H158" s="305" t="s">
        <v>4618</v>
      </c>
      <c r="I158" s="305" t="s">
        <v>4588</v>
      </c>
      <c r="J158" s="305"/>
      <c r="K158" s="301"/>
    </row>
    <row r="159" spans="2:11" ht="15" customHeight="1">
      <c r="B159" s="307"/>
      <c r="C159" s="289"/>
      <c r="D159" s="289"/>
      <c r="E159" s="289"/>
      <c r="F159" s="289"/>
      <c r="G159" s="289"/>
      <c r="H159" s="289"/>
      <c r="I159" s="289"/>
      <c r="J159" s="289"/>
      <c r="K159" s="308"/>
    </row>
    <row r="160" spans="2:11" ht="18.75" customHeight="1">
      <c r="B160" s="256"/>
      <c r="C160" s="260"/>
      <c r="D160" s="260"/>
      <c r="E160" s="260"/>
      <c r="F160" s="279"/>
      <c r="G160" s="260"/>
      <c r="H160" s="260"/>
      <c r="I160" s="260"/>
      <c r="J160" s="260"/>
      <c r="K160" s="256"/>
    </row>
    <row r="161" spans="2:11" ht="18.75" customHeight="1">
      <c r="B161" s="266"/>
      <c r="C161" s="266"/>
      <c r="D161" s="266"/>
      <c r="E161" s="266"/>
      <c r="F161" s="266"/>
      <c r="G161" s="266"/>
      <c r="H161" s="266"/>
      <c r="I161" s="266"/>
      <c r="J161" s="266"/>
      <c r="K161" s="266"/>
    </row>
    <row r="162" spans="2:11" ht="7.5" customHeight="1">
      <c r="B162" s="248"/>
      <c r="C162" s="249"/>
      <c r="D162" s="249"/>
      <c r="E162" s="249"/>
      <c r="F162" s="249"/>
      <c r="G162" s="249"/>
      <c r="H162" s="249"/>
      <c r="I162" s="249"/>
      <c r="J162" s="249"/>
      <c r="K162" s="250"/>
    </row>
    <row r="163" spans="2:11" ht="45" customHeight="1">
      <c r="B163" s="251"/>
      <c r="C163" s="374" t="s">
        <v>4619</v>
      </c>
      <c r="D163" s="374"/>
      <c r="E163" s="374"/>
      <c r="F163" s="374"/>
      <c r="G163" s="374"/>
      <c r="H163" s="374"/>
      <c r="I163" s="374"/>
      <c r="J163" s="374"/>
      <c r="K163" s="252"/>
    </row>
    <row r="164" spans="2:11" ht="17.25" customHeight="1">
      <c r="B164" s="251"/>
      <c r="C164" s="272" t="s">
        <v>4548</v>
      </c>
      <c r="D164" s="272"/>
      <c r="E164" s="272"/>
      <c r="F164" s="272" t="s">
        <v>4549</v>
      </c>
      <c r="G164" s="309"/>
      <c r="H164" s="310" t="s">
        <v>148</v>
      </c>
      <c r="I164" s="310" t="s">
        <v>60</v>
      </c>
      <c r="J164" s="272" t="s">
        <v>4550</v>
      </c>
      <c r="K164" s="252"/>
    </row>
    <row r="165" spans="2:11" ht="17.25" customHeight="1">
      <c r="B165" s="253"/>
      <c r="C165" s="274" t="s">
        <v>4551</v>
      </c>
      <c r="D165" s="274"/>
      <c r="E165" s="274"/>
      <c r="F165" s="275" t="s">
        <v>4552</v>
      </c>
      <c r="G165" s="311"/>
      <c r="H165" s="312"/>
      <c r="I165" s="312"/>
      <c r="J165" s="274" t="s">
        <v>4553</v>
      </c>
      <c r="K165" s="254"/>
    </row>
    <row r="166" spans="2:11" ht="5.25" customHeight="1">
      <c r="B166" s="280"/>
      <c r="C166" s="277"/>
      <c r="D166" s="277"/>
      <c r="E166" s="277"/>
      <c r="F166" s="277"/>
      <c r="G166" s="278"/>
      <c r="H166" s="277"/>
      <c r="I166" s="277"/>
      <c r="J166" s="277"/>
      <c r="K166" s="301"/>
    </row>
    <row r="167" spans="2:11" ht="15" customHeight="1">
      <c r="B167" s="280"/>
      <c r="C167" s="260" t="s">
        <v>4557</v>
      </c>
      <c r="D167" s="260"/>
      <c r="E167" s="260"/>
      <c r="F167" s="279" t="s">
        <v>4554</v>
      </c>
      <c r="G167" s="260"/>
      <c r="H167" s="260" t="s">
        <v>4593</v>
      </c>
      <c r="I167" s="260" t="s">
        <v>4556</v>
      </c>
      <c r="J167" s="260">
        <v>120</v>
      </c>
      <c r="K167" s="301"/>
    </row>
    <row r="168" spans="2:11" ht="15" customHeight="1">
      <c r="B168" s="280"/>
      <c r="C168" s="260" t="s">
        <v>4602</v>
      </c>
      <c r="D168" s="260"/>
      <c r="E168" s="260"/>
      <c r="F168" s="279" t="s">
        <v>4554</v>
      </c>
      <c r="G168" s="260"/>
      <c r="H168" s="260" t="s">
        <v>4603</v>
      </c>
      <c r="I168" s="260" t="s">
        <v>4556</v>
      </c>
      <c r="J168" s="260" t="s">
        <v>4604</v>
      </c>
      <c r="K168" s="301"/>
    </row>
    <row r="169" spans="2:11" ht="15" customHeight="1">
      <c r="B169" s="280"/>
      <c r="C169" s="260" t="s">
        <v>4503</v>
      </c>
      <c r="D169" s="260"/>
      <c r="E169" s="260"/>
      <c r="F169" s="279" t="s">
        <v>4554</v>
      </c>
      <c r="G169" s="260"/>
      <c r="H169" s="260" t="s">
        <v>4620</v>
      </c>
      <c r="I169" s="260" t="s">
        <v>4556</v>
      </c>
      <c r="J169" s="260" t="s">
        <v>4604</v>
      </c>
      <c r="K169" s="301"/>
    </row>
    <row r="170" spans="2:11" ht="15" customHeight="1">
      <c r="B170" s="280"/>
      <c r="C170" s="260" t="s">
        <v>4559</v>
      </c>
      <c r="D170" s="260"/>
      <c r="E170" s="260"/>
      <c r="F170" s="279" t="s">
        <v>4560</v>
      </c>
      <c r="G170" s="260"/>
      <c r="H170" s="260" t="s">
        <v>4620</v>
      </c>
      <c r="I170" s="260" t="s">
        <v>4556</v>
      </c>
      <c r="J170" s="260">
        <v>50</v>
      </c>
      <c r="K170" s="301"/>
    </row>
    <row r="171" spans="2:11" ht="15" customHeight="1">
      <c r="B171" s="280"/>
      <c r="C171" s="260" t="s">
        <v>4562</v>
      </c>
      <c r="D171" s="260"/>
      <c r="E171" s="260"/>
      <c r="F171" s="279" t="s">
        <v>4554</v>
      </c>
      <c r="G171" s="260"/>
      <c r="H171" s="260" t="s">
        <v>4620</v>
      </c>
      <c r="I171" s="260" t="s">
        <v>4564</v>
      </c>
      <c r="J171" s="260"/>
      <c r="K171" s="301"/>
    </row>
    <row r="172" spans="2:11" ht="15" customHeight="1">
      <c r="B172" s="280"/>
      <c r="C172" s="260" t="s">
        <v>4573</v>
      </c>
      <c r="D172" s="260"/>
      <c r="E172" s="260"/>
      <c r="F172" s="279" t="s">
        <v>4560</v>
      </c>
      <c r="G172" s="260"/>
      <c r="H172" s="260" t="s">
        <v>4620</v>
      </c>
      <c r="I172" s="260" t="s">
        <v>4556</v>
      </c>
      <c r="J172" s="260">
        <v>50</v>
      </c>
      <c r="K172" s="301"/>
    </row>
    <row r="173" spans="2:11" ht="15" customHeight="1">
      <c r="B173" s="280"/>
      <c r="C173" s="260" t="s">
        <v>4581</v>
      </c>
      <c r="D173" s="260"/>
      <c r="E173" s="260"/>
      <c r="F173" s="279" t="s">
        <v>4560</v>
      </c>
      <c r="G173" s="260"/>
      <c r="H173" s="260" t="s">
        <v>4620</v>
      </c>
      <c r="I173" s="260" t="s">
        <v>4556</v>
      </c>
      <c r="J173" s="260">
        <v>50</v>
      </c>
      <c r="K173" s="301"/>
    </row>
    <row r="174" spans="2:11" ht="15" customHeight="1">
      <c r="B174" s="280"/>
      <c r="C174" s="260" t="s">
        <v>4579</v>
      </c>
      <c r="D174" s="260"/>
      <c r="E174" s="260"/>
      <c r="F174" s="279" t="s">
        <v>4560</v>
      </c>
      <c r="G174" s="260"/>
      <c r="H174" s="260" t="s">
        <v>4620</v>
      </c>
      <c r="I174" s="260" t="s">
        <v>4556</v>
      </c>
      <c r="J174" s="260">
        <v>50</v>
      </c>
      <c r="K174" s="301"/>
    </row>
    <row r="175" spans="2:11" ht="15" customHeight="1">
      <c r="B175" s="280"/>
      <c r="C175" s="260" t="s">
        <v>147</v>
      </c>
      <c r="D175" s="260"/>
      <c r="E175" s="260"/>
      <c r="F175" s="279" t="s">
        <v>4554</v>
      </c>
      <c r="G175" s="260"/>
      <c r="H175" s="260" t="s">
        <v>4621</v>
      </c>
      <c r="I175" s="260" t="s">
        <v>4622</v>
      </c>
      <c r="J175" s="260"/>
      <c r="K175" s="301"/>
    </row>
    <row r="176" spans="2:11" ht="15" customHeight="1">
      <c r="B176" s="280"/>
      <c r="C176" s="260" t="s">
        <v>60</v>
      </c>
      <c r="D176" s="260"/>
      <c r="E176" s="260"/>
      <c r="F176" s="279" t="s">
        <v>4554</v>
      </c>
      <c r="G176" s="260"/>
      <c r="H176" s="260" t="s">
        <v>4623</v>
      </c>
      <c r="I176" s="260" t="s">
        <v>4624</v>
      </c>
      <c r="J176" s="260">
        <v>1</v>
      </c>
      <c r="K176" s="301"/>
    </row>
    <row r="177" spans="2:11" ht="15" customHeight="1">
      <c r="B177" s="280"/>
      <c r="C177" s="260" t="s">
        <v>56</v>
      </c>
      <c r="D177" s="260"/>
      <c r="E177" s="260"/>
      <c r="F177" s="279" t="s">
        <v>4554</v>
      </c>
      <c r="G177" s="260"/>
      <c r="H177" s="260" t="s">
        <v>4625</v>
      </c>
      <c r="I177" s="260" t="s">
        <v>4556</v>
      </c>
      <c r="J177" s="260">
        <v>20</v>
      </c>
      <c r="K177" s="301"/>
    </row>
    <row r="178" spans="2:11" ht="15" customHeight="1">
      <c r="B178" s="280"/>
      <c r="C178" s="260" t="s">
        <v>148</v>
      </c>
      <c r="D178" s="260"/>
      <c r="E178" s="260"/>
      <c r="F178" s="279" t="s">
        <v>4554</v>
      </c>
      <c r="G178" s="260"/>
      <c r="H178" s="260" t="s">
        <v>4626</v>
      </c>
      <c r="I178" s="260" t="s">
        <v>4556</v>
      </c>
      <c r="J178" s="260">
        <v>255</v>
      </c>
      <c r="K178" s="301"/>
    </row>
    <row r="179" spans="2:11" ht="15" customHeight="1">
      <c r="B179" s="280"/>
      <c r="C179" s="260" t="s">
        <v>149</v>
      </c>
      <c r="D179" s="260"/>
      <c r="E179" s="260"/>
      <c r="F179" s="279" t="s">
        <v>4554</v>
      </c>
      <c r="G179" s="260"/>
      <c r="H179" s="260" t="s">
        <v>4519</v>
      </c>
      <c r="I179" s="260" t="s">
        <v>4556</v>
      </c>
      <c r="J179" s="260">
        <v>10</v>
      </c>
      <c r="K179" s="301"/>
    </row>
    <row r="180" spans="2:11" ht="15" customHeight="1">
      <c r="B180" s="280"/>
      <c r="C180" s="260" t="s">
        <v>150</v>
      </c>
      <c r="D180" s="260"/>
      <c r="E180" s="260"/>
      <c r="F180" s="279" t="s">
        <v>4554</v>
      </c>
      <c r="G180" s="260"/>
      <c r="H180" s="260" t="s">
        <v>4627</v>
      </c>
      <c r="I180" s="260" t="s">
        <v>4588</v>
      </c>
      <c r="J180" s="260"/>
      <c r="K180" s="301"/>
    </row>
    <row r="181" spans="2:11" ht="15" customHeight="1">
      <c r="B181" s="280"/>
      <c r="C181" s="260" t="s">
        <v>4628</v>
      </c>
      <c r="D181" s="260"/>
      <c r="E181" s="260"/>
      <c r="F181" s="279" t="s">
        <v>4554</v>
      </c>
      <c r="G181" s="260"/>
      <c r="H181" s="260" t="s">
        <v>4629</v>
      </c>
      <c r="I181" s="260" t="s">
        <v>4588</v>
      </c>
      <c r="J181" s="260"/>
      <c r="K181" s="301"/>
    </row>
    <row r="182" spans="2:11" ht="15" customHeight="1">
      <c r="B182" s="280"/>
      <c r="C182" s="260" t="s">
        <v>4617</v>
      </c>
      <c r="D182" s="260"/>
      <c r="E182" s="260"/>
      <c r="F182" s="279" t="s">
        <v>4554</v>
      </c>
      <c r="G182" s="260"/>
      <c r="H182" s="260" t="s">
        <v>4630</v>
      </c>
      <c r="I182" s="260" t="s">
        <v>4588</v>
      </c>
      <c r="J182" s="260"/>
      <c r="K182" s="301"/>
    </row>
    <row r="183" spans="2:11" ht="15" customHeight="1">
      <c r="B183" s="280"/>
      <c r="C183" s="260" t="s">
        <v>152</v>
      </c>
      <c r="D183" s="260"/>
      <c r="E183" s="260"/>
      <c r="F183" s="279" t="s">
        <v>4560</v>
      </c>
      <c r="G183" s="260"/>
      <c r="H183" s="260" t="s">
        <v>4631</v>
      </c>
      <c r="I183" s="260" t="s">
        <v>4556</v>
      </c>
      <c r="J183" s="260">
        <v>50</v>
      </c>
      <c r="K183" s="301"/>
    </row>
    <row r="184" spans="2:11" ht="15" customHeight="1">
      <c r="B184" s="280"/>
      <c r="C184" s="260" t="s">
        <v>4632</v>
      </c>
      <c r="D184" s="260"/>
      <c r="E184" s="260"/>
      <c r="F184" s="279" t="s">
        <v>4560</v>
      </c>
      <c r="G184" s="260"/>
      <c r="H184" s="260" t="s">
        <v>4633</v>
      </c>
      <c r="I184" s="260" t="s">
        <v>4634</v>
      </c>
      <c r="J184" s="260"/>
      <c r="K184" s="301"/>
    </row>
    <row r="185" spans="2:11" ht="15" customHeight="1">
      <c r="B185" s="280"/>
      <c r="C185" s="260" t="s">
        <v>4635</v>
      </c>
      <c r="D185" s="260"/>
      <c r="E185" s="260"/>
      <c r="F185" s="279" t="s">
        <v>4560</v>
      </c>
      <c r="G185" s="260"/>
      <c r="H185" s="260" t="s">
        <v>4636</v>
      </c>
      <c r="I185" s="260" t="s">
        <v>4634</v>
      </c>
      <c r="J185" s="260"/>
      <c r="K185" s="301"/>
    </row>
    <row r="186" spans="2:11" ht="15" customHeight="1">
      <c r="B186" s="280"/>
      <c r="C186" s="260" t="s">
        <v>4637</v>
      </c>
      <c r="D186" s="260"/>
      <c r="E186" s="260"/>
      <c r="F186" s="279" t="s">
        <v>4560</v>
      </c>
      <c r="G186" s="260"/>
      <c r="H186" s="260" t="s">
        <v>4638</v>
      </c>
      <c r="I186" s="260" t="s">
        <v>4634</v>
      </c>
      <c r="J186" s="260"/>
      <c r="K186" s="301"/>
    </row>
    <row r="187" spans="2:11" ht="15" customHeight="1">
      <c r="B187" s="280"/>
      <c r="C187" s="313" t="s">
        <v>4639</v>
      </c>
      <c r="D187" s="260"/>
      <c r="E187" s="260"/>
      <c r="F187" s="279" t="s">
        <v>4560</v>
      </c>
      <c r="G187" s="260"/>
      <c r="H187" s="260" t="s">
        <v>4640</v>
      </c>
      <c r="I187" s="260" t="s">
        <v>4641</v>
      </c>
      <c r="J187" s="314" t="s">
        <v>4642</v>
      </c>
      <c r="K187" s="301"/>
    </row>
    <row r="188" spans="2:11" ht="15" customHeight="1">
      <c r="B188" s="280"/>
      <c r="C188" s="265" t="s">
        <v>45</v>
      </c>
      <c r="D188" s="260"/>
      <c r="E188" s="260"/>
      <c r="F188" s="279" t="s">
        <v>4554</v>
      </c>
      <c r="G188" s="260"/>
      <c r="H188" s="256" t="s">
        <v>4643</v>
      </c>
      <c r="I188" s="260" t="s">
        <v>4644</v>
      </c>
      <c r="J188" s="260"/>
      <c r="K188" s="301"/>
    </row>
    <row r="189" spans="2:11" ht="15" customHeight="1">
      <c r="B189" s="280"/>
      <c r="C189" s="265" t="s">
        <v>4645</v>
      </c>
      <c r="D189" s="260"/>
      <c r="E189" s="260"/>
      <c r="F189" s="279" t="s">
        <v>4554</v>
      </c>
      <c r="G189" s="260"/>
      <c r="H189" s="260" t="s">
        <v>4646</v>
      </c>
      <c r="I189" s="260" t="s">
        <v>4588</v>
      </c>
      <c r="J189" s="260"/>
      <c r="K189" s="301"/>
    </row>
    <row r="190" spans="2:11" ht="15" customHeight="1">
      <c r="B190" s="280"/>
      <c r="C190" s="265" t="s">
        <v>4647</v>
      </c>
      <c r="D190" s="260"/>
      <c r="E190" s="260"/>
      <c r="F190" s="279" t="s">
        <v>4554</v>
      </c>
      <c r="G190" s="260"/>
      <c r="H190" s="260" t="s">
        <v>4648</v>
      </c>
      <c r="I190" s="260" t="s">
        <v>4588</v>
      </c>
      <c r="J190" s="260"/>
      <c r="K190" s="301"/>
    </row>
    <row r="191" spans="2:11" ht="15" customHeight="1">
      <c r="B191" s="280"/>
      <c r="C191" s="265" t="s">
        <v>4649</v>
      </c>
      <c r="D191" s="260"/>
      <c r="E191" s="260"/>
      <c r="F191" s="279" t="s">
        <v>4560</v>
      </c>
      <c r="G191" s="260"/>
      <c r="H191" s="260" t="s">
        <v>4650</v>
      </c>
      <c r="I191" s="260" t="s">
        <v>4588</v>
      </c>
      <c r="J191" s="260"/>
      <c r="K191" s="301"/>
    </row>
    <row r="192" spans="2:11" ht="15" customHeight="1">
      <c r="B192" s="307"/>
      <c r="C192" s="315"/>
      <c r="D192" s="289"/>
      <c r="E192" s="289"/>
      <c r="F192" s="289"/>
      <c r="G192" s="289"/>
      <c r="H192" s="289"/>
      <c r="I192" s="289"/>
      <c r="J192" s="289"/>
      <c r="K192" s="308"/>
    </row>
    <row r="193" spans="2:11" ht="18.75" customHeight="1">
      <c r="B193" s="256"/>
      <c r="C193" s="260"/>
      <c r="D193" s="260"/>
      <c r="E193" s="260"/>
      <c r="F193" s="279"/>
      <c r="G193" s="260"/>
      <c r="H193" s="260"/>
      <c r="I193" s="260"/>
      <c r="J193" s="260"/>
      <c r="K193" s="256"/>
    </row>
    <row r="194" spans="2:11" ht="18.75" customHeight="1">
      <c r="B194" s="256"/>
      <c r="C194" s="260"/>
      <c r="D194" s="260"/>
      <c r="E194" s="260"/>
      <c r="F194" s="279"/>
      <c r="G194" s="260"/>
      <c r="H194" s="260"/>
      <c r="I194" s="260"/>
      <c r="J194" s="260"/>
      <c r="K194" s="256"/>
    </row>
    <row r="195" spans="2:11" ht="18.75" customHeight="1">
      <c r="B195" s="266"/>
      <c r="C195" s="266"/>
      <c r="D195" s="266"/>
      <c r="E195" s="266"/>
      <c r="F195" s="266"/>
      <c r="G195" s="266"/>
      <c r="H195" s="266"/>
      <c r="I195" s="266"/>
      <c r="J195" s="266"/>
      <c r="K195" s="266"/>
    </row>
    <row r="196" spans="2:11">
      <c r="B196" s="248"/>
      <c r="C196" s="249"/>
      <c r="D196" s="249"/>
      <c r="E196" s="249"/>
      <c r="F196" s="249"/>
      <c r="G196" s="249"/>
      <c r="H196" s="249"/>
      <c r="I196" s="249"/>
      <c r="J196" s="249"/>
      <c r="K196" s="250"/>
    </row>
    <row r="197" spans="2:11" ht="21">
      <c r="B197" s="251"/>
      <c r="C197" s="374" t="s">
        <v>4651</v>
      </c>
      <c r="D197" s="374"/>
      <c r="E197" s="374"/>
      <c r="F197" s="374"/>
      <c r="G197" s="374"/>
      <c r="H197" s="374"/>
      <c r="I197" s="374"/>
      <c r="J197" s="374"/>
      <c r="K197" s="252"/>
    </row>
    <row r="198" spans="2:11" ht="25.5" customHeight="1">
      <c r="B198" s="251"/>
      <c r="C198" s="316" t="s">
        <v>4652</v>
      </c>
      <c r="D198" s="316"/>
      <c r="E198" s="316"/>
      <c r="F198" s="316" t="s">
        <v>4653</v>
      </c>
      <c r="G198" s="317"/>
      <c r="H198" s="373" t="s">
        <v>4654</v>
      </c>
      <c r="I198" s="373"/>
      <c r="J198" s="373"/>
      <c r="K198" s="252"/>
    </row>
    <row r="199" spans="2:11" ht="5.25" customHeight="1">
      <c r="B199" s="280"/>
      <c r="C199" s="277"/>
      <c r="D199" s="277"/>
      <c r="E199" s="277"/>
      <c r="F199" s="277"/>
      <c r="G199" s="260"/>
      <c r="H199" s="277"/>
      <c r="I199" s="277"/>
      <c r="J199" s="277"/>
      <c r="K199" s="301"/>
    </row>
    <row r="200" spans="2:11" ht="15" customHeight="1">
      <c r="B200" s="280"/>
      <c r="C200" s="260" t="s">
        <v>4644</v>
      </c>
      <c r="D200" s="260"/>
      <c r="E200" s="260"/>
      <c r="F200" s="279" t="s">
        <v>46</v>
      </c>
      <c r="G200" s="260"/>
      <c r="H200" s="371" t="s">
        <v>4655</v>
      </c>
      <c r="I200" s="371"/>
      <c r="J200" s="371"/>
      <c r="K200" s="301"/>
    </row>
    <row r="201" spans="2:11" ht="15" customHeight="1">
      <c r="B201" s="280"/>
      <c r="C201" s="286"/>
      <c r="D201" s="260"/>
      <c r="E201" s="260"/>
      <c r="F201" s="279" t="s">
        <v>47</v>
      </c>
      <c r="G201" s="260"/>
      <c r="H201" s="371" t="s">
        <v>4656</v>
      </c>
      <c r="I201" s="371"/>
      <c r="J201" s="371"/>
      <c r="K201" s="301"/>
    </row>
    <row r="202" spans="2:11" ht="15" customHeight="1">
      <c r="B202" s="280"/>
      <c r="C202" s="286"/>
      <c r="D202" s="260"/>
      <c r="E202" s="260"/>
      <c r="F202" s="279" t="s">
        <v>50</v>
      </c>
      <c r="G202" s="260"/>
      <c r="H202" s="371" t="s">
        <v>4657</v>
      </c>
      <c r="I202" s="371"/>
      <c r="J202" s="371"/>
      <c r="K202" s="301"/>
    </row>
    <row r="203" spans="2:11" ht="15" customHeight="1">
      <c r="B203" s="280"/>
      <c r="C203" s="260"/>
      <c r="D203" s="260"/>
      <c r="E203" s="260"/>
      <c r="F203" s="279" t="s">
        <v>48</v>
      </c>
      <c r="G203" s="260"/>
      <c r="H203" s="371" t="s">
        <v>4658</v>
      </c>
      <c r="I203" s="371"/>
      <c r="J203" s="371"/>
      <c r="K203" s="301"/>
    </row>
    <row r="204" spans="2:11" ht="15" customHeight="1">
      <c r="B204" s="280"/>
      <c r="C204" s="260"/>
      <c r="D204" s="260"/>
      <c r="E204" s="260"/>
      <c r="F204" s="279" t="s">
        <v>49</v>
      </c>
      <c r="G204" s="260"/>
      <c r="H204" s="371" t="s">
        <v>4659</v>
      </c>
      <c r="I204" s="371"/>
      <c r="J204" s="371"/>
      <c r="K204" s="301"/>
    </row>
    <row r="205" spans="2:11" ht="15" customHeight="1">
      <c r="B205" s="280"/>
      <c r="C205" s="260"/>
      <c r="D205" s="260"/>
      <c r="E205" s="260"/>
      <c r="F205" s="279"/>
      <c r="G205" s="260"/>
      <c r="H205" s="260"/>
      <c r="I205" s="260"/>
      <c r="J205" s="260"/>
      <c r="K205" s="301"/>
    </row>
    <row r="206" spans="2:11" ht="15" customHeight="1">
      <c r="B206" s="280"/>
      <c r="C206" s="260" t="s">
        <v>4600</v>
      </c>
      <c r="D206" s="260"/>
      <c r="E206" s="260"/>
      <c r="F206" s="279" t="s">
        <v>82</v>
      </c>
      <c r="G206" s="260"/>
      <c r="H206" s="371" t="s">
        <v>4660</v>
      </c>
      <c r="I206" s="371"/>
      <c r="J206" s="371"/>
      <c r="K206" s="301"/>
    </row>
    <row r="207" spans="2:11" ht="15" customHeight="1">
      <c r="B207" s="280"/>
      <c r="C207" s="286"/>
      <c r="D207" s="260"/>
      <c r="E207" s="260"/>
      <c r="F207" s="279" t="s">
        <v>4497</v>
      </c>
      <c r="G207" s="260"/>
      <c r="H207" s="371" t="s">
        <v>4498</v>
      </c>
      <c r="I207" s="371"/>
      <c r="J207" s="371"/>
      <c r="K207" s="301"/>
    </row>
    <row r="208" spans="2:11" ht="15" customHeight="1">
      <c r="B208" s="280"/>
      <c r="C208" s="260"/>
      <c r="D208" s="260"/>
      <c r="E208" s="260"/>
      <c r="F208" s="279" t="s">
        <v>4495</v>
      </c>
      <c r="G208" s="260"/>
      <c r="H208" s="371" t="s">
        <v>4661</v>
      </c>
      <c r="I208" s="371"/>
      <c r="J208" s="371"/>
      <c r="K208" s="301"/>
    </row>
    <row r="209" spans="2:11" ht="15" customHeight="1">
      <c r="B209" s="318"/>
      <c r="C209" s="286"/>
      <c r="D209" s="286"/>
      <c r="E209" s="286"/>
      <c r="F209" s="279" t="s">
        <v>4499</v>
      </c>
      <c r="G209" s="265"/>
      <c r="H209" s="372" t="s">
        <v>4500</v>
      </c>
      <c r="I209" s="372"/>
      <c r="J209" s="372"/>
      <c r="K209" s="319"/>
    </row>
    <row r="210" spans="2:11" ht="15" customHeight="1">
      <c r="B210" s="318"/>
      <c r="C210" s="286"/>
      <c r="D210" s="286"/>
      <c r="E210" s="286"/>
      <c r="F210" s="279" t="s">
        <v>4501</v>
      </c>
      <c r="G210" s="265"/>
      <c r="H210" s="372" t="s">
        <v>4662</v>
      </c>
      <c r="I210" s="372"/>
      <c r="J210" s="372"/>
      <c r="K210" s="319"/>
    </row>
    <row r="211" spans="2:11" ht="15" customHeight="1">
      <c r="B211" s="318"/>
      <c r="C211" s="286"/>
      <c r="D211" s="286"/>
      <c r="E211" s="286"/>
      <c r="F211" s="320"/>
      <c r="G211" s="265"/>
      <c r="H211" s="321"/>
      <c r="I211" s="321"/>
      <c r="J211" s="321"/>
      <c r="K211" s="319"/>
    </row>
    <row r="212" spans="2:11" ht="15" customHeight="1">
      <c r="B212" s="318"/>
      <c r="C212" s="260" t="s">
        <v>4624</v>
      </c>
      <c r="D212" s="286"/>
      <c r="E212" s="286"/>
      <c r="F212" s="279">
        <v>1</v>
      </c>
      <c r="G212" s="265"/>
      <c r="H212" s="372" t="s">
        <v>4663</v>
      </c>
      <c r="I212" s="372"/>
      <c r="J212" s="372"/>
      <c r="K212" s="319"/>
    </row>
    <row r="213" spans="2:11" ht="15" customHeight="1">
      <c r="B213" s="318"/>
      <c r="C213" s="286"/>
      <c r="D213" s="286"/>
      <c r="E213" s="286"/>
      <c r="F213" s="279">
        <v>2</v>
      </c>
      <c r="G213" s="265"/>
      <c r="H213" s="372" t="s">
        <v>4664</v>
      </c>
      <c r="I213" s="372"/>
      <c r="J213" s="372"/>
      <c r="K213" s="319"/>
    </row>
    <row r="214" spans="2:11" ht="15" customHeight="1">
      <c r="B214" s="318"/>
      <c r="C214" s="286"/>
      <c r="D214" s="286"/>
      <c r="E214" s="286"/>
      <c r="F214" s="279">
        <v>3</v>
      </c>
      <c r="G214" s="265"/>
      <c r="H214" s="372" t="s">
        <v>4665</v>
      </c>
      <c r="I214" s="372"/>
      <c r="J214" s="372"/>
      <c r="K214" s="319"/>
    </row>
    <row r="215" spans="2:11" ht="15" customHeight="1">
      <c r="B215" s="318"/>
      <c r="C215" s="286"/>
      <c r="D215" s="286"/>
      <c r="E215" s="286"/>
      <c r="F215" s="279">
        <v>4</v>
      </c>
      <c r="G215" s="265"/>
      <c r="H215" s="372" t="s">
        <v>4666</v>
      </c>
      <c r="I215" s="372"/>
      <c r="J215" s="372"/>
      <c r="K215" s="319"/>
    </row>
    <row r="216" spans="2:11" ht="12.75" customHeight="1">
      <c r="B216" s="322"/>
      <c r="C216" s="323"/>
      <c r="D216" s="323"/>
      <c r="E216" s="323"/>
      <c r="F216" s="323"/>
      <c r="G216" s="323"/>
      <c r="H216" s="323"/>
      <c r="I216" s="323"/>
      <c r="J216" s="323"/>
      <c r="K216" s="324"/>
    </row>
  </sheetData>
  <sheetProtection password="CC35" sheet="1" objects="1" scenarios="1" formatCells="0" formatColumns="0" formatRows="0" sort="0" autoFilter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Rekapitulace stavby</vt:lpstr>
      <vt:lpstr>010 - Stavební část - eta...</vt:lpstr>
      <vt:lpstr>020 - Stavební část - eta...</vt:lpstr>
      <vt:lpstr>030 - Zdravotně technické...</vt:lpstr>
      <vt:lpstr>040 - Ústřední vytápění</vt:lpstr>
      <vt:lpstr>050 - Elektroinstalace</vt:lpstr>
      <vt:lpstr>060 - Vedlejší rozpočtové...</vt:lpstr>
      <vt:lpstr>Pokyny pro vyplnění</vt:lpstr>
      <vt:lpstr>'010 - Stavební část - eta...'!Názvy_tisku</vt:lpstr>
      <vt:lpstr>'020 - Stavební část - eta...'!Názvy_tisku</vt:lpstr>
      <vt:lpstr>'030 - Zdravotně technické...'!Názvy_tisku</vt:lpstr>
      <vt:lpstr>'040 - Ústřední vytápění'!Názvy_tisku</vt:lpstr>
      <vt:lpstr>'050 - Elektroinstalace'!Názvy_tisku</vt:lpstr>
      <vt:lpstr>'060 - Vedlejší rozpočtové...'!Názvy_tisku</vt:lpstr>
      <vt:lpstr>'Rekapitulace stavby'!Názvy_tisku</vt:lpstr>
      <vt:lpstr>'010 - Stavební část - eta...'!Oblast_tisku</vt:lpstr>
      <vt:lpstr>'020 - Stavební část - eta...'!Oblast_tisku</vt:lpstr>
      <vt:lpstr>'030 - Zdravotně technické...'!Oblast_tisku</vt:lpstr>
      <vt:lpstr>'040 - Ústřední vytápění'!Oblast_tisku</vt:lpstr>
      <vt:lpstr>'050 - Elektroinstalace'!Oblast_tisku</vt:lpstr>
      <vt:lpstr>'060 - Vedlejší rozpočtové...'!Oblast_tisku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Hrba-PC\Hrba</dc:creator>
  <cp:lastModifiedBy>Hrba</cp:lastModifiedBy>
  <dcterms:created xsi:type="dcterms:W3CDTF">2017-03-30T05:10:48Z</dcterms:created>
  <dcterms:modified xsi:type="dcterms:W3CDTF">2017-03-30T05:11:02Z</dcterms:modified>
</cp:coreProperties>
</file>