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bookViews>
    <workbookView xWindow="0" yWindow="0" windowWidth="0" windowHeight="0"/>
  </bookViews>
  <sheets>
    <sheet name="Rekapitulace stavby" sheetId="1" r:id="rId1"/>
    <sheet name="649-01a - Vodovod Va - 2...." sheetId="2" r:id="rId2"/>
    <sheet name="649-01b - Vodovod Va1-2.e..." sheetId="3" r:id="rId3"/>
    <sheet name="649-01c - Vodovod Va2 -2...." sheetId="4" r:id="rId4"/>
    <sheet name="649-02 - Vodovod Vb" sheetId="5" r:id="rId5"/>
    <sheet name="649-03a - Kanalizační sto..." sheetId="6" r:id="rId6"/>
    <sheet name="649-03b - Kanalizační sto..." sheetId="7" r:id="rId7"/>
    <sheet name="649-03c - Kanalizační sto..." sheetId="8" r:id="rId8"/>
    <sheet name="649-04 - Kanalizace stoka B" sheetId="9" r:id="rId9"/>
    <sheet name="649-05 - Kanalizace stoka C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'649-01a - Vodovod Va - 2....'!$C$138:$K$289</definedName>
    <definedName name="_xlnm.Print_Area" localSheetId="1">'649-01a - Vodovod Va - 2....'!$C$4:$J$76,'649-01a - Vodovod Va - 2....'!$C$126:$J$289</definedName>
    <definedName name="_xlnm.Print_Titles" localSheetId="1">'649-01a - Vodovod Va - 2....'!$138:$138</definedName>
    <definedName name="_xlnm._FilterDatabase" localSheetId="2" hidden="1">'649-01b - Vodovod Va1-2.e...'!$C$138:$K$266</definedName>
    <definedName name="_xlnm.Print_Area" localSheetId="2">'649-01b - Vodovod Va1-2.e...'!$C$4:$J$76,'649-01b - Vodovod Va1-2.e...'!$C$126:$J$266</definedName>
    <definedName name="_xlnm.Print_Titles" localSheetId="2">'649-01b - Vodovod Va1-2.e...'!$138:$138</definedName>
    <definedName name="_xlnm._FilterDatabase" localSheetId="3" hidden="1">'649-01c - Vodovod Va2 -2....'!$C$138:$K$285</definedName>
    <definedName name="_xlnm.Print_Area" localSheetId="3">'649-01c - Vodovod Va2 -2....'!$C$4:$J$76,'649-01c - Vodovod Va2 -2....'!$C$126:$J$285</definedName>
    <definedName name="_xlnm.Print_Titles" localSheetId="3">'649-01c - Vodovod Va2 -2....'!$138:$138</definedName>
    <definedName name="_xlnm._FilterDatabase" localSheetId="4" hidden="1">'649-02 - Vodovod Vb'!$C$138:$K$262</definedName>
    <definedName name="_xlnm.Print_Area" localSheetId="4">'649-02 - Vodovod Vb'!$C$4:$J$76,'649-02 - Vodovod Vb'!$C$126:$J$262</definedName>
    <definedName name="_xlnm.Print_Titles" localSheetId="4">'649-02 - Vodovod Vb'!$138:$138</definedName>
    <definedName name="_xlnm._FilterDatabase" localSheetId="5" hidden="1">'649-03a - Kanalizační sto...'!$C$139:$K$305</definedName>
    <definedName name="_xlnm.Print_Area" localSheetId="5">'649-03a - Kanalizační sto...'!$C$4:$J$76,'649-03a - Kanalizační sto...'!$C$127:$J$305</definedName>
    <definedName name="_xlnm.Print_Titles" localSheetId="5">'649-03a - Kanalizační sto...'!$139:$139</definedName>
    <definedName name="_xlnm._FilterDatabase" localSheetId="6" hidden="1">'649-03b - Kanalizační sto...'!$C$138:$K$337</definedName>
    <definedName name="_xlnm.Print_Area" localSheetId="6">'649-03b - Kanalizační sto...'!$C$4:$J$76,'649-03b - Kanalizační sto...'!$C$126:$J$337</definedName>
    <definedName name="_xlnm.Print_Titles" localSheetId="6">'649-03b - Kanalizační sto...'!$138:$138</definedName>
    <definedName name="_xlnm._FilterDatabase" localSheetId="7" hidden="1">'649-03c - Kanalizační sto...'!$C$138:$K$303</definedName>
    <definedName name="_xlnm.Print_Area" localSheetId="7">'649-03c - Kanalizační sto...'!$C$4:$J$76,'649-03c - Kanalizační sto...'!$C$126:$J$303</definedName>
    <definedName name="_xlnm.Print_Titles" localSheetId="7">'649-03c - Kanalizační sto...'!$138:$138</definedName>
    <definedName name="_xlnm._FilterDatabase" localSheetId="8" hidden="1">'649-04 - Kanalizace stoka B'!$C$138:$K$299</definedName>
    <definedName name="_xlnm.Print_Area" localSheetId="8">'649-04 - Kanalizace stoka B'!$C$4:$J$76,'649-04 - Kanalizace stoka B'!$C$126:$J$299</definedName>
    <definedName name="_xlnm.Print_Titles" localSheetId="8">'649-04 - Kanalizace stoka B'!$138:$138</definedName>
    <definedName name="_xlnm._FilterDatabase" localSheetId="9" hidden="1">'649-05 - Kanalizace stoka C'!$C$137:$K$232</definedName>
    <definedName name="_xlnm.Print_Area" localSheetId="9">'649-05 - Kanalizace stoka C'!$C$4:$J$76,'649-05 - Kanalizace stoka C'!$C$125:$J$232</definedName>
    <definedName name="_xlnm.Print_Titles" localSheetId="9">'649-05 - Kanalizace stoka C'!$137:$137</definedName>
  </definedNames>
  <calcPr/>
</workbook>
</file>

<file path=xl/calcChain.xml><?xml version="1.0" encoding="utf-8"?>
<calcChain xmlns="http://schemas.openxmlformats.org/spreadsheetml/2006/main">
  <c i="10" l="1" r="J178"/>
  <c r="J39"/>
  <c r="J38"/>
  <c i="1" r="AY103"/>
  <c i="10" r="J37"/>
  <c i="1" r="AX103"/>
  <c i="10" r="BI232"/>
  <c r="BH232"/>
  <c r="BG232"/>
  <c r="BF232"/>
  <c r="T232"/>
  <c r="T231"/>
  <c r="R232"/>
  <c r="R231"/>
  <c r="P232"/>
  <c r="P231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T225"/>
  <c r="R226"/>
  <c r="R225"/>
  <c r="P226"/>
  <c r="P225"/>
  <c r="BI224"/>
  <c r="BH224"/>
  <c r="BG224"/>
  <c r="BF224"/>
  <c r="T224"/>
  <c r="T223"/>
  <c r="R224"/>
  <c r="R223"/>
  <c r="P224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J101"/>
  <c r="BI174"/>
  <c r="BH174"/>
  <c r="BG174"/>
  <c r="BF174"/>
  <c r="T174"/>
  <c r="T173"/>
  <c r="R174"/>
  <c r="R173"/>
  <c r="P174"/>
  <c r="P173"/>
  <c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1"/>
  <c r="BH141"/>
  <c r="BG141"/>
  <c r="BF141"/>
  <c r="T141"/>
  <c r="R141"/>
  <c r="P141"/>
  <c r="F132"/>
  <c r="E130"/>
  <c r="BI117"/>
  <c r="BH117"/>
  <c r="BG117"/>
  <c r="BF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F89"/>
  <c r="E87"/>
  <c r="J24"/>
  <c r="E24"/>
  <c r="J135"/>
  <c r="J23"/>
  <c r="J21"/>
  <c r="E21"/>
  <c r="J134"/>
  <c r="J20"/>
  <c r="J18"/>
  <c r="E18"/>
  <c r="F92"/>
  <c r="J17"/>
  <c r="J15"/>
  <c r="E15"/>
  <c r="F91"/>
  <c r="J14"/>
  <c r="J12"/>
  <c r="J132"/>
  <c r="E7"/>
  <c r="E85"/>
  <c i="9" r="J39"/>
  <c r="J38"/>
  <c i="1" r="AY102"/>
  <c i="9" r="J37"/>
  <c i="1" r="AX102"/>
  <c i="9" r="BI299"/>
  <c r="BH299"/>
  <c r="BG299"/>
  <c r="BF299"/>
  <c r="T299"/>
  <c r="T298"/>
  <c r="R299"/>
  <c r="R298"/>
  <c r="P299"/>
  <c r="P298"/>
  <c r="BI297"/>
  <c r="BH297"/>
  <c r="BG297"/>
  <c r="BF297"/>
  <c r="T297"/>
  <c r="R297"/>
  <c r="P297"/>
  <c r="BI296"/>
  <c r="BH296"/>
  <c r="BG296"/>
  <c r="BF296"/>
  <c r="T296"/>
  <c r="R296"/>
  <c r="P296"/>
  <c r="BI292"/>
  <c r="BH292"/>
  <c r="BG292"/>
  <c r="BF292"/>
  <c r="T292"/>
  <c r="T291"/>
  <c r="R292"/>
  <c r="R291"/>
  <c r="P292"/>
  <c r="P291"/>
  <c r="BI290"/>
  <c r="BH290"/>
  <c r="BG290"/>
  <c r="BF290"/>
  <c r="T290"/>
  <c r="T289"/>
  <c r="R290"/>
  <c r="R289"/>
  <c r="P290"/>
  <c r="P289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4"/>
  <c r="BH214"/>
  <c r="BG214"/>
  <c r="BF214"/>
  <c r="T214"/>
  <c r="R214"/>
  <c r="P214"/>
  <c r="BI209"/>
  <c r="BH209"/>
  <c r="BG209"/>
  <c r="BF209"/>
  <c r="T209"/>
  <c r="R209"/>
  <c r="P209"/>
  <c r="BI207"/>
  <c r="BH207"/>
  <c r="BG207"/>
  <c r="BF207"/>
  <c r="T207"/>
  <c r="R207"/>
  <c r="P207"/>
  <c r="BI201"/>
  <c r="BH201"/>
  <c r="BG201"/>
  <c r="BF201"/>
  <c r="T201"/>
  <c r="T200"/>
  <c r="R201"/>
  <c r="R200"/>
  <c r="P201"/>
  <c r="P200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0"/>
  <c r="BH190"/>
  <c r="BG190"/>
  <c r="BF190"/>
  <c r="T190"/>
  <c r="R190"/>
  <c r="P190"/>
  <c r="BI189"/>
  <c r="BH189"/>
  <c r="BG189"/>
  <c r="BF189"/>
  <c r="T189"/>
  <c r="R189"/>
  <c r="P189"/>
  <c r="BI184"/>
  <c r="BH184"/>
  <c r="BG184"/>
  <c r="BF184"/>
  <c r="T184"/>
  <c r="R184"/>
  <c r="P184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1"/>
  <c r="BH171"/>
  <c r="BG171"/>
  <c r="BF171"/>
  <c r="T171"/>
  <c r="R171"/>
  <c r="P171"/>
  <c r="BI170"/>
  <c r="BH170"/>
  <c r="BG170"/>
  <c r="BF170"/>
  <c r="T170"/>
  <c r="R170"/>
  <c r="P170"/>
  <c r="BI164"/>
  <c r="BH164"/>
  <c r="BG164"/>
  <c r="BF164"/>
  <c r="T164"/>
  <c r="R164"/>
  <c r="P164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42"/>
  <c r="BH142"/>
  <c r="BG142"/>
  <c r="BF142"/>
  <c r="T142"/>
  <c r="R142"/>
  <c r="P142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89"/>
  <c r="E87"/>
  <c r="J24"/>
  <c r="E24"/>
  <c r="J92"/>
  <c r="J23"/>
  <c r="J21"/>
  <c r="E21"/>
  <c r="J91"/>
  <c r="J20"/>
  <c r="J18"/>
  <c r="E18"/>
  <c r="F136"/>
  <c r="J17"/>
  <c r="J15"/>
  <c r="E15"/>
  <c r="F135"/>
  <c r="J14"/>
  <c r="J12"/>
  <c r="J89"/>
  <c r="E7"/>
  <c r="E129"/>
  <c i="8" r="J39"/>
  <c r="J38"/>
  <c i="1" r="AY101"/>
  <c i="8" r="J37"/>
  <c i="1" r="AX101"/>
  <c i="8" r="BI303"/>
  <c r="BH303"/>
  <c r="BG303"/>
  <c r="BF303"/>
  <c r="T303"/>
  <c r="T302"/>
  <c r="R303"/>
  <c r="R302"/>
  <c r="P303"/>
  <c r="P302"/>
  <c r="BI301"/>
  <c r="BH301"/>
  <c r="BG301"/>
  <c r="BF301"/>
  <c r="T301"/>
  <c r="R301"/>
  <c r="P301"/>
  <c r="BI300"/>
  <c r="BH300"/>
  <c r="BG300"/>
  <c r="BF300"/>
  <c r="T300"/>
  <c r="R300"/>
  <c r="P300"/>
  <c r="BI297"/>
  <c r="BH297"/>
  <c r="BG297"/>
  <c r="BF297"/>
  <c r="T297"/>
  <c r="T296"/>
  <c r="R297"/>
  <c r="R296"/>
  <c r="P297"/>
  <c r="P296"/>
  <c r="BI295"/>
  <c r="BH295"/>
  <c r="BG295"/>
  <c r="BF295"/>
  <c r="T295"/>
  <c r="T294"/>
  <c r="R295"/>
  <c r="R294"/>
  <c r="P295"/>
  <c r="P294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2"/>
  <c r="BH282"/>
  <c r="BG282"/>
  <c r="BF282"/>
  <c r="T282"/>
  <c r="T281"/>
  <c r="R282"/>
  <c r="R281"/>
  <c r="P282"/>
  <c r="P281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8"/>
  <c r="BH228"/>
  <c r="BG228"/>
  <c r="BF228"/>
  <c r="T228"/>
  <c r="R228"/>
  <c r="P228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199"/>
  <c r="BH199"/>
  <c r="BG199"/>
  <c r="BF199"/>
  <c r="T199"/>
  <c r="T198"/>
  <c r="R199"/>
  <c r="R198"/>
  <c r="P199"/>
  <c r="P198"/>
  <c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89"/>
  <c r="BH189"/>
  <c r="BG189"/>
  <c r="BF189"/>
  <c r="T189"/>
  <c r="R189"/>
  <c r="P189"/>
  <c r="BI188"/>
  <c r="BH188"/>
  <c r="BG188"/>
  <c r="BF188"/>
  <c r="T188"/>
  <c r="R188"/>
  <c r="P188"/>
  <c r="BI182"/>
  <c r="BH182"/>
  <c r="BG182"/>
  <c r="BF182"/>
  <c r="T182"/>
  <c r="R182"/>
  <c r="P182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0"/>
  <c r="BH160"/>
  <c r="BG160"/>
  <c r="BF160"/>
  <c r="T160"/>
  <c r="R160"/>
  <c r="P160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2"/>
  <c r="BH142"/>
  <c r="BG142"/>
  <c r="BF142"/>
  <c r="T142"/>
  <c r="R142"/>
  <c r="P142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89"/>
  <c r="E87"/>
  <c r="J24"/>
  <c r="E24"/>
  <c r="J92"/>
  <c r="J23"/>
  <c r="J21"/>
  <c r="E21"/>
  <c r="J135"/>
  <c r="J20"/>
  <c r="J18"/>
  <c r="E18"/>
  <c r="F92"/>
  <c r="J17"/>
  <c r="J15"/>
  <c r="E15"/>
  <c r="F135"/>
  <c r="J14"/>
  <c r="J12"/>
  <c r="J133"/>
  <c r="E7"/>
  <c r="E129"/>
  <c i="7" r="J39"/>
  <c r="J38"/>
  <c i="1" r="AY100"/>
  <c i="7" r="J37"/>
  <c i="1" r="AX100"/>
  <c i="7" r="BI337"/>
  <c r="BH337"/>
  <c r="BG337"/>
  <c r="BF337"/>
  <c r="T337"/>
  <c r="T336"/>
  <c r="R337"/>
  <c r="R336"/>
  <c r="P337"/>
  <c r="P336"/>
  <c r="BI335"/>
  <c r="BH335"/>
  <c r="BG335"/>
  <c r="BF335"/>
  <c r="T335"/>
  <c r="R335"/>
  <c r="P335"/>
  <c r="BI334"/>
  <c r="BH334"/>
  <c r="BG334"/>
  <c r="BF334"/>
  <c r="T334"/>
  <c r="R334"/>
  <c r="P334"/>
  <c r="BI331"/>
  <c r="BH331"/>
  <c r="BG331"/>
  <c r="BF331"/>
  <c r="T331"/>
  <c r="T330"/>
  <c r="R331"/>
  <c r="R330"/>
  <c r="P331"/>
  <c r="P330"/>
  <c r="BI329"/>
  <c r="BH329"/>
  <c r="BG329"/>
  <c r="BF329"/>
  <c r="T329"/>
  <c r="T328"/>
  <c r="R329"/>
  <c r="R328"/>
  <c r="P329"/>
  <c r="P328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69"/>
  <c r="BH269"/>
  <c r="BG269"/>
  <c r="BF269"/>
  <c r="T269"/>
  <c r="R269"/>
  <c r="P269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3"/>
  <c r="BH243"/>
  <c r="BG243"/>
  <c r="BF243"/>
  <c r="T243"/>
  <c r="R243"/>
  <c r="P243"/>
  <c r="BI242"/>
  <c r="BH242"/>
  <c r="BG242"/>
  <c r="BF242"/>
  <c r="T242"/>
  <c r="R242"/>
  <c r="P242"/>
  <c r="BI238"/>
  <c r="BH238"/>
  <c r="BG238"/>
  <c r="BF238"/>
  <c r="T238"/>
  <c r="R238"/>
  <c r="P238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T223"/>
  <c r="R224"/>
  <c r="R223"/>
  <c r="P224"/>
  <c r="P223"/>
  <c r="BI221"/>
  <c r="BH221"/>
  <c r="BG221"/>
  <c r="BF221"/>
  <c r="T221"/>
  <c r="T220"/>
  <c r="R221"/>
  <c r="R220"/>
  <c r="P221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1"/>
  <c r="BH211"/>
  <c r="BG211"/>
  <c r="BF211"/>
  <c r="T211"/>
  <c r="R211"/>
  <c r="P211"/>
  <c r="BI210"/>
  <c r="BH210"/>
  <c r="BG210"/>
  <c r="BF210"/>
  <c r="T210"/>
  <c r="R210"/>
  <c r="P210"/>
  <c r="BI203"/>
  <c r="BH203"/>
  <c r="BG203"/>
  <c r="BF203"/>
  <c r="T203"/>
  <c r="R203"/>
  <c r="P203"/>
  <c r="BI194"/>
  <c r="BH194"/>
  <c r="BG194"/>
  <c r="BF194"/>
  <c r="T194"/>
  <c r="R194"/>
  <c r="P194"/>
  <c r="BI192"/>
  <c r="BH192"/>
  <c r="BG192"/>
  <c r="BF192"/>
  <c r="T192"/>
  <c r="R192"/>
  <c r="P192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72"/>
  <c r="BH172"/>
  <c r="BG172"/>
  <c r="BF172"/>
  <c r="T172"/>
  <c r="R172"/>
  <c r="P172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89"/>
  <c r="E87"/>
  <c r="J24"/>
  <c r="E24"/>
  <c r="J92"/>
  <c r="J23"/>
  <c r="J21"/>
  <c r="E21"/>
  <c r="J91"/>
  <c r="J20"/>
  <c r="J18"/>
  <c r="E18"/>
  <c r="F136"/>
  <c r="J17"/>
  <c r="J15"/>
  <c r="E15"/>
  <c r="F91"/>
  <c r="J14"/>
  <c r="J12"/>
  <c r="J89"/>
  <c r="E7"/>
  <c r="E129"/>
  <c i="6" r="J39"/>
  <c r="J38"/>
  <c i="1" r="AY99"/>
  <c i="6" r="J37"/>
  <c i="1" r="AX99"/>
  <c i="6" r="BI305"/>
  <c r="BH305"/>
  <c r="BG305"/>
  <c r="BF305"/>
  <c r="T305"/>
  <c r="T304"/>
  <c r="R305"/>
  <c r="R304"/>
  <c r="P305"/>
  <c r="P304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T298"/>
  <c r="R299"/>
  <c r="R298"/>
  <c r="P299"/>
  <c r="P298"/>
  <c r="BI297"/>
  <c r="BH297"/>
  <c r="BG297"/>
  <c r="BF297"/>
  <c r="T297"/>
  <c r="T296"/>
  <c r="R297"/>
  <c r="R296"/>
  <c r="P297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5"/>
  <c r="BH285"/>
  <c r="BG285"/>
  <c r="BF285"/>
  <c r="T285"/>
  <c r="T284"/>
  <c r="R285"/>
  <c r="R284"/>
  <c r="P285"/>
  <c r="P284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T202"/>
  <c r="R203"/>
  <c r="R202"/>
  <c r="P203"/>
  <c r="P202"/>
  <c r="BI200"/>
  <c r="BH200"/>
  <c r="BG200"/>
  <c r="BF200"/>
  <c r="T200"/>
  <c r="T199"/>
  <c r="R200"/>
  <c r="R199"/>
  <c r="P200"/>
  <c r="P199"/>
  <c r="BI197"/>
  <c r="BH197"/>
  <c r="BG197"/>
  <c r="BF197"/>
  <c r="T197"/>
  <c r="T196"/>
  <c r="R197"/>
  <c r="R196"/>
  <c r="P197"/>
  <c r="P196"/>
  <c r="BI194"/>
  <c r="BH194"/>
  <c r="BG194"/>
  <c r="BF194"/>
  <c r="T194"/>
  <c r="R194"/>
  <c r="P194"/>
  <c r="BI190"/>
  <c r="BH190"/>
  <c r="BG190"/>
  <c r="BF190"/>
  <c r="T190"/>
  <c r="R190"/>
  <c r="P190"/>
  <c r="BI189"/>
  <c r="BH189"/>
  <c r="BG189"/>
  <c r="BF189"/>
  <c r="T189"/>
  <c r="R189"/>
  <c r="P189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1"/>
  <c r="BH161"/>
  <c r="BG161"/>
  <c r="BF161"/>
  <c r="T161"/>
  <c r="R161"/>
  <c r="P161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F134"/>
  <c r="E132"/>
  <c r="BI119"/>
  <c r="BH119"/>
  <c r="BG119"/>
  <c r="BF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F89"/>
  <c r="E87"/>
  <c r="J24"/>
  <c r="E24"/>
  <c r="J92"/>
  <c r="J23"/>
  <c r="J21"/>
  <c r="E21"/>
  <c r="J91"/>
  <c r="J20"/>
  <c r="J18"/>
  <c r="E18"/>
  <c r="F137"/>
  <c r="J17"/>
  <c r="J15"/>
  <c r="E15"/>
  <c r="F136"/>
  <c r="J14"/>
  <c r="J12"/>
  <c r="J89"/>
  <c r="E7"/>
  <c r="E130"/>
  <c i="5" r="J39"/>
  <c r="J38"/>
  <c i="1" r="AY98"/>
  <c i="5" r="J37"/>
  <c i="1" r="AX98"/>
  <c i="5" r="BI262"/>
  <c r="BH262"/>
  <c r="BG262"/>
  <c r="BF262"/>
  <c r="T262"/>
  <c r="T261"/>
  <c r="R262"/>
  <c r="R261"/>
  <c r="P262"/>
  <c r="P261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T255"/>
  <c r="R256"/>
  <c r="R255"/>
  <c r="P256"/>
  <c r="P255"/>
  <c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T188"/>
  <c r="R189"/>
  <c r="R188"/>
  <c r="P189"/>
  <c r="P188"/>
  <c r="BI182"/>
  <c r="BH182"/>
  <c r="BG182"/>
  <c r="BF182"/>
  <c r="T182"/>
  <c r="T181"/>
  <c r="R182"/>
  <c r="R181"/>
  <c r="P182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9"/>
  <c r="BH159"/>
  <c r="BG159"/>
  <c r="BF159"/>
  <c r="T159"/>
  <c r="R159"/>
  <c r="P159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89"/>
  <c r="E87"/>
  <c r="J24"/>
  <c r="E24"/>
  <c r="J136"/>
  <c r="J23"/>
  <c r="J21"/>
  <c r="E21"/>
  <c r="J91"/>
  <c r="J20"/>
  <c r="J18"/>
  <c r="E18"/>
  <c r="F136"/>
  <c r="J17"/>
  <c r="J15"/>
  <c r="E15"/>
  <c r="F135"/>
  <c r="J14"/>
  <c r="J12"/>
  <c r="J133"/>
  <c r="E7"/>
  <c r="E129"/>
  <c i="4" r="J39"/>
  <c r="J38"/>
  <c i="1" r="AY97"/>
  <c i="4" r="J37"/>
  <c i="1" r="AX97"/>
  <c i="4" r="BI285"/>
  <c r="BH285"/>
  <c r="BG285"/>
  <c r="BF285"/>
  <c r="T285"/>
  <c r="T284"/>
  <c r="R285"/>
  <c r="R284"/>
  <c r="P285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T278"/>
  <c r="R279"/>
  <c r="R278"/>
  <c r="P279"/>
  <c r="P278"/>
  <c r="BI276"/>
  <c r="BH276"/>
  <c r="BG276"/>
  <c r="BF276"/>
  <c r="T276"/>
  <c r="T275"/>
  <c r="R276"/>
  <c r="R275"/>
  <c r="P276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T195"/>
  <c r="R196"/>
  <c r="R195"/>
  <c r="P196"/>
  <c r="P195"/>
  <c r="BI190"/>
  <c r="BH190"/>
  <c r="BG190"/>
  <c r="BF190"/>
  <c r="T190"/>
  <c r="T189"/>
  <c r="R190"/>
  <c r="R189"/>
  <c r="P190"/>
  <c r="P189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89"/>
  <c r="E87"/>
  <c r="J24"/>
  <c r="E24"/>
  <c r="J136"/>
  <c r="J23"/>
  <c r="J21"/>
  <c r="E21"/>
  <c r="J91"/>
  <c r="J20"/>
  <c r="J18"/>
  <c r="E18"/>
  <c r="F136"/>
  <c r="J17"/>
  <c r="J15"/>
  <c r="E15"/>
  <c r="F135"/>
  <c r="J14"/>
  <c r="J12"/>
  <c r="J133"/>
  <c r="E7"/>
  <c r="E85"/>
  <c i="3" r="J39"/>
  <c r="J38"/>
  <c i="1" r="AY96"/>
  <c i="3" r="J37"/>
  <c i="1" r="AX96"/>
  <c i="3"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58"/>
  <c r="BH258"/>
  <c r="BG258"/>
  <c r="BF258"/>
  <c r="T258"/>
  <c r="T257"/>
  <c r="R258"/>
  <c r="R257"/>
  <c r="P258"/>
  <c r="P257"/>
  <c r="BI256"/>
  <c r="BH256"/>
  <c r="BG256"/>
  <c r="BF256"/>
  <c r="T256"/>
  <c r="T255"/>
  <c r="R256"/>
  <c r="R255"/>
  <c r="P256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89"/>
  <c r="BH189"/>
  <c r="BG189"/>
  <c r="BF189"/>
  <c r="T189"/>
  <c r="T188"/>
  <c r="R189"/>
  <c r="R188"/>
  <c r="P189"/>
  <c r="P188"/>
  <c r="BI184"/>
  <c r="BH184"/>
  <c r="BG184"/>
  <c r="BF184"/>
  <c r="T184"/>
  <c r="T183"/>
  <c r="R184"/>
  <c r="R183"/>
  <c r="P184"/>
  <c r="P183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3"/>
  <c r="BH173"/>
  <c r="BG173"/>
  <c r="BF173"/>
  <c r="T173"/>
  <c r="R173"/>
  <c r="P173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60"/>
  <c r="BH160"/>
  <c r="BG160"/>
  <c r="BF160"/>
  <c r="T160"/>
  <c r="R160"/>
  <c r="P160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89"/>
  <c r="E87"/>
  <c r="J24"/>
  <c r="E24"/>
  <c r="J136"/>
  <c r="J23"/>
  <c r="J21"/>
  <c r="E21"/>
  <c r="J135"/>
  <c r="J20"/>
  <c r="J18"/>
  <c r="E18"/>
  <c r="F136"/>
  <c r="J17"/>
  <c r="J15"/>
  <c r="E15"/>
  <c r="F91"/>
  <c r="J14"/>
  <c r="J12"/>
  <c r="J133"/>
  <c r="E7"/>
  <c r="E85"/>
  <c i="2" r="J39"/>
  <c r="J38"/>
  <c i="1" r="AY95"/>
  <c i="2" r="J37"/>
  <c i="1" r="AX95"/>
  <c i="2"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2"/>
  <c r="BH282"/>
  <c r="BG282"/>
  <c r="BF282"/>
  <c r="T282"/>
  <c r="T281"/>
  <c r="R282"/>
  <c r="R281"/>
  <c r="P282"/>
  <c r="P281"/>
  <c r="BI279"/>
  <c r="BH279"/>
  <c r="BG279"/>
  <c r="BF279"/>
  <c r="T279"/>
  <c r="T278"/>
  <c r="R279"/>
  <c r="R278"/>
  <c r="P279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T195"/>
  <c r="R196"/>
  <c r="R195"/>
  <c r="P196"/>
  <c r="P195"/>
  <c r="BI190"/>
  <c r="BH190"/>
  <c r="BG190"/>
  <c r="BF190"/>
  <c r="T190"/>
  <c r="T189"/>
  <c r="R190"/>
  <c r="R189"/>
  <c r="P190"/>
  <c r="P189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F89"/>
  <c r="E87"/>
  <c r="J24"/>
  <c r="E24"/>
  <c r="J92"/>
  <c r="J23"/>
  <c r="J21"/>
  <c r="E21"/>
  <c r="J135"/>
  <c r="J20"/>
  <c r="J18"/>
  <c r="E18"/>
  <c r="F92"/>
  <c r="J17"/>
  <c r="J15"/>
  <c r="E15"/>
  <c r="F135"/>
  <c r="J14"/>
  <c r="J12"/>
  <c r="J133"/>
  <c r="E7"/>
  <c r="E129"/>
  <c i="1" r="L90"/>
  <c r="AM90"/>
  <c r="AM89"/>
  <c r="L89"/>
  <c r="AM87"/>
  <c r="L87"/>
  <c r="L85"/>
  <c r="L84"/>
  <c i="10" r="BK232"/>
  <c r="J232"/>
  <c r="BK230"/>
  <c r="J230"/>
  <c r="BK229"/>
  <c r="J229"/>
  <c r="J226"/>
  <c r="BK224"/>
  <c r="BK222"/>
  <c r="BK220"/>
  <c r="J218"/>
  <c r="BK215"/>
  <c r="J214"/>
  <c r="BK212"/>
  <c r="BK209"/>
  <c r="J208"/>
  <c r="J206"/>
  <c r="J203"/>
  <c r="J201"/>
  <c r="J200"/>
  <c r="BK198"/>
  <c r="J197"/>
  <c r="BK196"/>
  <c r="BK194"/>
  <c r="J187"/>
  <c r="J185"/>
  <c r="J183"/>
  <c r="BK182"/>
  <c r="BK180"/>
  <c r="J174"/>
  <c r="J168"/>
  <c r="J163"/>
  <c r="BK154"/>
  <c r="BK152"/>
  <c i="9" r="BK297"/>
  <c r="J296"/>
  <c r="BK292"/>
  <c r="J286"/>
  <c r="BK283"/>
  <c r="BK275"/>
  <c r="BK274"/>
  <c r="BK270"/>
  <c r="BK266"/>
  <c r="J265"/>
  <c r="BK263"/>
  <c r="J262"/>
  <c r="J261"/>
  <c r="J259"/>
  <c r="BK254"/>
  <c r="BK252"/>
  <c r="J252"/>
  <c r="BK251"/>
  <c r="J250"/>
  <c r="BK249"/>
  <c r="J248"/>
  <c r="BK247"/>
  <c r="BK244"/>
  <c r="BK238"/>
  <c r="J232"/>
  <c r="BK224"/>
  <c r="BK220"/>
  <c r="J219"/>
  <c r="BK209"/>
  <c r="BK201"/>
  <c r="BK189"/>
  <c r="J184"/>
  <c r="BK179"/>
  <c r="BK177"/>
  <c r="J176"/>
  <c r="BK175"/>
  <c r="J171"/>
  <c r="J170"/>
  <c r="J164"/>
  <c r="BK157"/>
  <c r="J150"/>
  <c i="8" r="BK303"/>
  <c r="BK297"/>
  <c r="BK295"/>
  <c r="BK292"/>
  <c r="J291"/>
  <c r="BK289"/>
  <c r="J278"/>
  <c r="J277"/>
  <c r="J272"/>
  <c r="BK270"/>
  <c r="J268"/>
  <c r="BK266"/>
  <c r="BK257"/>
  <c r="BK250"/>
  <c r="J246"/>
  <c r="J245"/>
  <c r="J228"/>
  <c r="BK220"/>
  <c r="J218"/>
  <c r="J210"/>
  <c r="BK206"/>
  <c r="J196"/>
  <c r="BK193"/>
  <c r="BK177"/>
  <c r="BK173"/>
  <c r="BK172"/>
  <c r="J168"/>
  <c r="J160"/>
  <c r="BK151"/>
  <c r="BK149"/>
  <c r="J147"/>
  <c r="J142"/>
  <c i="7" r="BK331"/>
  <c r="BK329"/>
  <c r="J325"/>
  <c r="BK323"/>
  <c r="J315"/>
  <c r="J312"/>
  <c r="J310"/>
  <c r="J306"/>
  <c r="J305"/>
  <c r="J300"/>
  <c r="J299"/>
  <c r="J296"/>
  <c r="BK292"/>
  <c r="BK290"/>
  <c r="BK288"/>
  <c r="BK286"/>
  <c r="BK285"/>
  <c r="J284"/>
  <c r="J263"/>
  <c r="J262"/>
  <c r="BK261"/>
  <c r="J252"/>
  <c r="BK247"/>
  <c r="BK243"/>
  <c r="BK242"/>
  <c r="J224"/>
  <c r="J219"/>
  <c r="BK218"/>
  <c r="J211"/>
  <c r="BK203"/>
  <c r="J192"/>
  <c r="BK186"/>
  <c r="BK185"/>
  <c r="BK182"/>
  <c r="J181"/>
  <c r="BK163"/>
  <c r="J149"/>
  <c i="6" r="J305"/>
  <c r="J303"/>
  <c r="J302"/>
  <c r="BK294"/>
  <c r="J293"/>
  <c r="J289"/>
  <c r="BK288"/>
  <c r="BK285"/>
  <c r="J275"/>
  <c r="J274"/>
  <c r="J273"/>
  <c r="J268"/>
  <c r="BK266"/>
  <c r="BK253"/>
  <c r="J251"/>
  <c r="J243"/>
  <c r="BK242"/>
  <c r="J234"/>
  <c r="BK227"/>
  <c r="BK214"/>
  <c r="BK212"/>
  <c r="J210"/>
  <c r="J208"/>
  <c r="J206"/>
  <c r="BK203"/>
  <c r="BK200"/>
  <c r="BK197"/>
  <c r="J194"/>
  <c r="BK190"/>
  <c r="J189"/>
  <c r="BK183"/>
  <c r="J178"/>
  <c r="BK176"/>
  <c r="J174"/>
  <c r="J173"/>
  <c r="BK170"/>
  <c r="BK169"/>
  <c r="J161"/>
  <c r="BK153"/>
  <c r="J152"/>
  <c r="J150"/>
  <c r="J147"/>
  <c r="J143"/>
  <c i="5" r="BK262"/>
  <c r="J260"/>
  <c r="BK259"/>
  <c r="BK256"/>
  <c r="J254"/>
  <c r="J251"/>
  <c r="J250"/>
  <c r="J248"/>
  <c r="J247"/>
  <c r="BK242"/>
  <c r="BK240"/>
  <c r="J240"/>
  <c r="BK238"/>
  <c r="BK237"/>
  <c r="J235"/>
  <c r="J234"/>
  <c r="BK233"/>
  <c r="BK232"/>
  <c r="J231"/>
  <c r="J230"/>
  <c r="J229"/>
  <c r="BK228"/>
  <c r="BK227"/>
  <c r="J226"/>
  <c r="BK225"/>
  <c r="BK224"/>
  <c r="BK223"/>
  <c r="BK222"/>
  <c r="J221"/>
  <c r="J220"/>
  <c r="J219"/>
  <c r="BK217"/>
  <c r="J213"/>
  <c r="BK212"/>
  <c r="J211"/>
  <c r="J209"/>
  <c r="BK206"/>
  <c r="BK205"/>
  <c r="BK204"/>
  <c r="BK199"/>
  <c r="J198"/>
  <c r="BK194"/>
  <c r="BK179"/>
  <c r="J177"/>
  <c r="J170"/>
  <c r="BK164"/>
  <c r="BK159"/>
  <c r="J152"/>
  <c r="J150"/>
  <c i="4" r="BK285"/>
  <c r="J283"/>
  <c r="BK279"/>
  <c r="J276"/>
  <c r="J273"/>
  <c r="J272"/>
  <c r="J270"/>
  <c r="J269"/>
  <c r="BK260"/>
  <c r="BK257"/>
  <c r="BK254"/>
  <c r="J253"/>
  <c r="BK252"/>
  <c r="J246"/>
  <c r="J244"/>
  <c r="BK242"/>
  <c r="BK241"/>
  <c r="J238"/>
  <c r="BK234"/>
  <c r="BK233"/>
  <c r="J231"/>
  <c r="BK230"/>
  <c r="J228"/>
  <c r="J227"/>
  <c r="BK225"/>
  <c r="BK223"/>
  <c r="J222"/>
  <c r="BK221"/>
  <c r="BK217"/>
  <c r="J214"/>
  <c r="BK212"/>
  <c r="BK211"/>
  <c r="J211"/>
  <c r="BK207"/>
  <c r="J207"/>
  <c r="BK203"/>
  <c r="J201"/>
  <c r="BK187"/>
  <c r="BK183"/>
  <c r="J178"/>
  <c r="BK177"/>
  <c r="J173"/>
  <c r="J171"/>
  <c r="J169"/>
  <c r="J167"/>
  <c r="J159"/>
  <c r="J155"/>
  <c r="J153"/>
  <c r="J145"/>
  <c i="3" r="J266"/>
  <c r="BK263"/>
  <c r="BK258"/>
  <c r="J256"/>
  <c r="J252"/>
  <c r="BK251"/>
  <c r="J245"/>
  <c r="J239"/>
  <c r="BK238"/>
  <c r="J235"/>
  <c r="BK233"/>
  <c r="J232"/>
  <c r="J231"/>
  <c r="BK226"/>
  <c i="10" r="BK226"/>
  <c r="J224"/>
  <c r="J222"/>
  <c r="J220"/>
  <c r="BK218"/>
  <c r="BK217"/>
  <c r="J215"/>
  <c r="BK214"/>
  <c r="BK213"/>
  <c r="J212"/>
  <c r="J210"/>
  <c r="J209"/>
  <c r="BK207"/>
  <c r="BK204"/>
  <c r="BK200"/>
  <c r="BK199"/>
  <c r="J184"/>
  <c r="BK174"/>
  <c r="BK171"/>
  <c r="BK158"/>
  <c r="J154"/>
  <c r="J151"/>
  <c r="BK147"/>
  <c r="BK146"/>
  <c r="J141"/>
  <c i="9" r="J299"/>
  <c r="BK296"/>
  <c r="BK287"/>
  <c r="BK286"/>
  <c r="BK282"/>
  <c r="BK277"/>
  <c r="J275"/>
  <c r="J274"/>
  <c r="J272"/>
  <c r="BK269"/>
  <c r="BK267"/>
  <c r="J263"/>
  <c r="BK261"/>
  <c r="BK260"/>
  <c r="BK258"/>
  <c r="J254"/>
  <c r="BK253"/>
  <c r="J239"/>
  <c r="J238"/>
  <c r="J235"/>
  <c r="BK233"/>
  <c r="BK232"/>
  <c r="J228"/>
  <c r="BK227"/>
  <c r="BK225"/>
  <c r="J224"/>
  <c r="J222"/>
  <c r="BK214"/>
  <c r="J207"/>
  <c r="J198"/>
  <c r="BK195"/>
  <c r="J190"/>
  <c r="BK184"/>
  <c r="J179"/>
  <c r="BK176"/>
  <c r="J158"/>
  <c r="BK150"/>
  <c r="BK144"/>
  <c r="BK142"/>
  <c i="8" r="BK301"/>
  <c r="J295"/>
  <c r="J289"/>
  <c r="J286"/>
  <c r="J282"/>
  <c r="BK276"/>
  <c r="BK272"/>
  <c r="J271"/>
  <c r="J270"/>
  <c r="J269"/>
  <c r="J266"/>
  <c r="BK264"/>
  <c r="J262"/>
  <c r="J259"/>
  <c r="J257"/>
  <c r="BK255"/>
  <c r="J253"/>
  <c r="BK251"/>
  <c r="BK246"/>
  <c r="BK239"/>
  <c r="J222"/>
  <c r="BK216"/>
  <c r="J213"/>
  <c r="BK208"/>
  <c r="BK199"/>
  <c r="BK196"/>
  <c r="J189"/>
  <c r="J188"/>
  <c r="J175"/>
  <c r="BK169"/>
  <c r="BK142"/>
  <c i="7" r="BK337"/>
  <c r="BK335"/>
  <c r="BK334"/>
  <c r="J326"/>
  <c r="BK325"/>
  <c r="J323"/>
  <c r="BK321"/>
  <c r="BK305"/>
  <c r="J304"/>
  <c r="BK298"/>
  <c r="J297"/>
  <c r="BK296"/>
  <c r="J294"/>
  <c r="BK282"/>
  <c r="BK280"/>
  <c r="J279"/>
  <c r="J276"/>
  <c r="BK269"/>
  <c r="J261"/>
  <c r="J259"/>
  <c r="J257"/>
  <c r="BK249"/>
  <c r="BK229"/>
  <c r="J221"/>
  <c r="J218"/>
  <c r="J217"/>
  <c r="BK210"/>
  <c r="BK181"/>
  <c r="BK172"/>
  <c r="BK160"/>
  <c r="J158"/>
  <c r="J154"/>
  <c r="BK142"/>
  <c i="6" r="BK305"/>
  <c r="J294"/>
  <c r="BK293"/>
  <c r="BK291"/>
  <c r="BK289"/>
  <c r="J288"/>
  <c r="J285"/>
  <c r="BK281"/>
  <c r="J280"/>
  <c r="J279"/>
  <c r="BK274"/>
  <c r="BK268"/>
  <c r="J264"/>
  <c r="J262"/>
  <c r="J260"/>
  <c r="BK258"/>
  <c r="BK254"/>
  <c r="BK249"/>
  <c r="J246"/>
  <c r="J242"/>
  <c r="J235"/>
  <c r="J233"/>
  <c r="J227"/>
  <c r="J225"/>
  <c r="BK223"/>
  <c r="BK221"/>
  <c r="J219"/>
  <c r="BK217"/>
  <c r="J212"/>
  <c r="BK208"/>
  <c r="BK206"/>
  <c r="J203"/>
  <c r="J200"/>
  <c r="J197"/>
  <c r="BK194"/>
  <c r="J190"/>
  <c r="BK189"/>
  <c r="J183"/>
  <c r="BK178"/>
  <c r="J176"/>
  <c r="BK174"/>
  <c r="BK173"/>
  <c r="J170"/>
  <c r="J169"/>
  <c r="BK161"/>
  <c r="J153"/>
  <c r="BK152"/>
  <c r="BK150"/>
  <c r="BK147"/>
  <c r="BK143"/>
  <c i="5" r="J262"/>
  <c r="BK260"/>
  <c r="J259"/>
  <c r="J256"/>
  <c r="BK254"/>
  <c r="BK251"/>
  <c r="BK250"/>
  <c r="BK248"/>
  <c r="BK247"/>
  <c r="J242"/>
  <c r="J238"/>
  <c r="J237"/>
  <c r="BK235"/>
  <c r="BK234"/>
  <c r="J233"/>
  <c r="J232"/>
  <c r="BK231"/>
  <c r="BK230"/>
  <c r="BK229"/>
  <c r="J228"/>
  <c r="J227"/>
  <c r="BK226"/>
  <c r="J225"/>
  <c r="J224"/>
  <c r="J223"/>
  <c r="J222"/>
  <c r="BK221"/>
  <c r="BK220"/>
  <c r="BK219"/>
  <c r="J217"/>
  <c r="BK213"/>
  <c r="J212"/>
  <c r="BK211"/>
  <c r="BK210"/>
  <c r="BK209"/>
  <c r="J208"/>
  <c r="J206"/>
  <c r="J202"/>
  <c r="BK200"/>
  <c r="BK198"/>
  <c r="BK196"/>
  <c r="J194"/>
  <c r="BK189"/>
  <c r="J182"/>
  <c r="BK177"/>
  <c r="J175"/>
  <c r="J166"/>
  <c r="J164"/>
  <c r="BK160"/>
  <c r="BK154"/>
  <c r="J153"/>
  <c r="BK150"/>
  <c r="BK148"/>
  <c r="BK144"/>
  <c r="J142"/>
  <c i="4" r="BK282"/>
  <c r="J279"/>
  <c r="BK273"/>
  <c r="BK272"/>
  <c r="J264"/>
  <c r="J262"/>
  <c r="J258"/>
  <c r="BK255"/>
  <c r="BK253"/>
  <c r="J252"/>
  <c r="J251"/>
  <c r="BK249"/>
  <c r="J248"/>
  <c r="BK247"/>
  <c r="J245"/>
  <c r="BK244"/>
  <c r="BK243"/>
  <c r="J241"/>
  <c r="BK240"/>
  <c r="BK239"/>
  <c r="J236"/>
  <c r="J235"/>
  <c r="J233"/>
  <c r="J232"/>
  <c r="BK231"/>
  <c r="BK228"/>
  <c r="J225"/>
  <c r="J218"/>
  <c r="J217"/>
  <c r="BK216"/>
  <c r="BK214"/>
  <c r="J212"/>
  <c r="J203"/>
  <c r="BK196"/>
  <c r="J190"/>
  <c r="BK178"/>
  <c r="J177"/>
  <c r="BK173"/>
  <c r="BK169"/>
  <c r="BK167"/>
  <c r="BK161"/>
  <c r="BK155"/>
  <c r="BK153"/>
  <c r="J149"/>
  <c r="BK145"/>
  <c r="J142"/>
  <c i="3" r="J265"/>
  <c r="J263"/>
  <c r="J262"/>
  <c r="BK254"/>
  <c r="BK252"/>
  <c r="BK247"/>
  <c r="BK243"/>
  <c r="J241"/>
  <c r="BK239"/>
  <c r="BK237"/>
  <c r="J236"/>
  <c r="BK235"/>
  <c r="BK234"/>
  <c r="J233"/>
  <c r="BK232"/>
  <c r="BK231"/>
  <c r="J229"/>
  <c r="BK228"/>
  <c r="BK227"/>
  <c r="J225"/>
  <c r="J224"/>
  <c r="J223"/>
  <c r="J222"/>
  <c r="J221"/>
  <c r="J217"/>
  <c r="J215"/>
  <c r="J211"/>
  <c r="J210"/>
  <c r="BK206"/>
  <c r="J202"/>
  <c r="J200"/>
  <c r="BK196"/>
  <c r="BK189"/>
  <c r="BK184"/>
  <c r="BK177"/>
  <c r="J174"/>
  <c r="BK173"/>
  <c r="BK166"/>
  <c r="BK160"/>
  <c r="BK153"/>
  <c r="BK148"/>
  <c r="J144"/>
  <c i="2" r="J289"/>
  <c r="J286"/>
  <c r="BK275"/>
  <c r="BK273"/>
  <c r="BK272"/>
  <c r="BK267"/>
  <c r="J263"/>
  <c r="J261"/>
  <c r="BK259"/>
  <c r="J258"/>
  <c r="BK257"/>
  <c r="J256"/>
  <c r="J255"/>
  <c r="BK253"/>
  <c r="J252"/>
  <c r="J250"/>
  <c r="J249"/>
  <c r="BK246"/>
  <c r="BK245"/>
  <c r="J244"/>
  <c r="BK242"/>
  <c r="BK239"/>
  <c r="J236"/>
  <c r="BK233"/>
  <c r="J230"/>
  <c r="J229"/>
  <c r="BK227"/>
  <c r="BK218"/>
  <c r="J216"/>
  <c r="BK211"/>
  <c r="J207"/>
  <c r="J196"/>
  <c r="BK190"/>
  <c r="J187"/>
  <c r="BK177"/>
  <c r="BK169"/>
  <c r="J167"/>
  <c r="J161"/>
  <c r="BK155"/>
  <c r="BK153"/>
  <c r="BK149"/>
  <c r="BK142"/>
  <c i="10" r="J217"/>
  <c r="J213"/>
  <c r="J211"/>
  <c r="J207"/>
  <c r="BK206"/>
  <c r="J205"/>
  <c r="BK202"/>
  <c r="BK201"/>
  <c r="BK197"/>
  <c r="J196"/>
  <c r="BK188"/>
  <c r="BK185"/>
  <c r="BK183"/>
  <c r="BK164"/>
  <c r="BK163"/>
  <c r="J158"/>
  <c r="BK151"/>
  <c r="J147"/>
  <c r="BK145"/>
  <c i="9" r="BK299"/>
  <c r="J292"/>
  <c r="BK290"/>
  <c r="BK285"/>
  <c r="J277"/>
  <c r="BK272"/>
  <c r="J271"/>
  <c r="J269"/>
  <c r="J268"/>
  <c r="J266"/>
  <c r="BK265"/>
  <c r="BK262"/>
  <c r="J260"/>
  <c r="BK259"/>
  <c r="J258"/>
  <c r="J253"/>
  <c r="J251"/>
  <c r="BK250"/>
  <c r="J249"/>
  <c r="BK248"/>
  <c r="J247"/>
  <c r="BK246"/>
  <c r="J246"/>
  <c r="J244"/>
  <c r="BK239"/>
  <c r="BK236"/>
  <c r="J236"/>
  <c r="BK235"/>
  <c r="J233"/>
  <c r="BK228"/>
  <c r="J227"/>
  <c r="J225"/>
  <c r="BK222"/>
  <c r="BK219"/>
  <c r="J214"/>
  <c r="J201"/>
  <c r="BK190"/>
  <c r="J189"/>
  <c r="J157"/>
  <c r="BK156"/>
  <c r="J155"/>
  <c r="J144"/>
  <c r="J142"/>
  <c i="8" r="J303"/>
  <c r="BK291"/>
  <c r="BK287"/>
  <c r="BK286"/>
  <c r="BK278"/>
  <c r="BK269"/>
  <c r="BK268"/>
  <c r="BK262"/>
  <c r="BK259"/>
  <c r="J255"/>
  <c r="BK243"/>
  <c r="BK241"/>
  <c r="BK234"/>
  <c r="BK233"/>
  <c r="J232"/>
  <c r="BK228"/>
  <c r="BK218"/>
  <c r="J216"/>
  <c r="BK213"/>
  <c r="J208"/>
  <c r="J204"/>
  <c r="J199"/>
  <c r="BK182"/>
  <c r="J177"/>
  <c r="J169"/>
  <c r="BK168"/>
  <c r="BK160"/>
  <c r="J152"/>
  <c r="J149"/>
  <c i="7" r="BK326"/>
  <c r="J320"/>
  <c r="BK306"/>
  <c r="BK299"/>
  <c r="J298"/>
  <c r="J292"/>
  <c r="J286"/>
  <c r="J285"/>
  <c r="J280"/>
  <c r="BK278"/>
  <c r="J255"/>
  <c r="BK252"/>
  <c r="J249"/>
  <c r="J243"/>
  <c r="BK238"/>
  <c r="J233"/>
  <c r="J229"/>
  <c r="BK224"/>
  <c r="BK219"/>
  <c r="BK217"/>
  <c r="J215"/>
  <c r="BK211"/>
  <c r="J210"/>
  <c r="J203"/>
  <c r="BK194"/>
  <c r="BK192"/>
  <c r="J185"/>
  <c r="J182"/>
  <c r="J163"/>
  <c r="BK162"/>
  <c r="J160"/>
  <c r="BK158"/>
  <c r="BK154"/>
  <c r="J145"/>
  <c r="BK144"/>
  <c r="J142"/>
  <c i="6" r="BK299"/>
  <c r="J299"/>
  <c r="BK297"/>
  <c r="J297"/>
  <c r="BK280"/>
  <c r="BK279"/>
  <c r="BK271"/>
  <c r="J270"/>
  <c r="BK264"/>
  <c r="BK262"/>
  <c r="J258"/>
  <c r="BK245"/>
  <c r="J244"/>
  <c r="BK243"/>
  <c i="3" r="BK222"/>
  <c r="BK221"/>
  <c r="BK220"/>
  <c r="BK215"/>
  <c r="J212"/>
  <c r="BK211"/>
  <c r="J208"/>
  <c r="J206"/>
  <c r="BK203"/>
  <c r="BK202"/>
  <c r="J201"/>
  <c r="BK198"/>
  <c r="J196"/>
  <c r="BK194"/>
  <c r="BK181"/>
  <c r="BK174"/>
  <c r="BK168"/>
  <c r="J166"/>
  <c r="J162"/>
  <c r="J160"/>
  <c r="J153"/>
  <c r="J151"/>
  <c r="J148"/>
  <c r="J146"/>
  <c r="BK144"/>
  <c r="BK142"/>
  <c i="2" r="J288"/>
  <c r="BK286"/>
  <c r="J285"/>
  <c r="BK282"/>
  <c r="J279"/>
  <c r="J276"/>
  <c r="J275"/>
  <c r="J273"/>
  <c r="J272"/>
  <c r="J267"/>
  <c r="J265"/>
  <c r="BK261"/>
  <c r="J259"/>
  <c r="BK254"/>
  <c r="BK250"/>
  <c r="BK249"/>
  <c r="BK248"/>
  <c r="BK247"/>
  <c r="J246"/>
  <c r="BK244"/>
  <c r="J243"/>
  <c r="J242"/>
  <c r="J241"/>
  <c r="J240"/>
  <c r="J239"/>
  <c r="J238"/>
  <c r="BK236"/>
  <c r="J234"/>
  <c r="BK232"/>
  <c r="BK229"/>
  <c r="BK222"/>
  <c r="J221"/>
  <c r="J218"/>
  <c r="J217"/>
  <c r="J214"/>
  <c r="BK212"/>
  <c r="J211"/>
  <c r="BK207"/>
  <c r="J203"/>
  <c r="J201"/>
  <c r="J190"/>
  <c r="BK187"/>
  <c r="J183"/>
  <c r="J178"/>
  <c r="J173"/>
  <c r="J171"/>
  <c r="J169"/>
  <c r="BK167"/>
  <c r="BK161"/>
  <c r="J159"/>
  <c r="J155"/>
  <c r="J145"/>
  <c r="J142"/>
  <c i="1" r="AS94"/>
  <c i="10" r="BK211"/>
  <c r="BK210"/>
  <c r="BK208"/>
  <c r="BK205"/>
  <c r="J204"/>
  <c r="BK203"/>
  <c r="J202"/>
  <c r="J199"/>
  <c r="J198"/>
  <c r="J194"/>
  <c r="J188"/>
  <c r="BK187"/>
  <c r="BK184"/>
  <c r="J182"/>
  <c r="J180"/>
  <c r="J171"/>
  <c r="BK168"/>
  <c r="J164"/>
  <c r="J152"/>
  <c r="J146"/>
  <c r="J145"/>
  <c r="BK141"/>
  <c i="9" r="J297"/>
  <c r="J290"/>
  <c r="J287"/>
  <c r="J285"/>
  <c r="J283"/>
  <c r="J282"/>
  <c r="BK271"/>
  <c r="J270"/>
  <c r="BK268"/>
  <c r="J267"/>
  <c r="J220"/>
  <c r="J209"/>
  <c r="BK207"/>
  <c r="BK198"/>
  <c r="J195"/>
  <c r="J177"/>
  <c r="J175"/>
  <c r="BK171"/>
  <c r="BK170"/>
  <c r="BK164"/>
  <c r="BK158"/>
  <c r="J156"/>
  <c r="BK155"/>
  <c i="8" r="J301"/>
  <c r="BK300"/>
  <c r="J300"/>
  <c r="J297"/>
  <c r="J292"/>
  <c r="J287"/>
  <c r="BK282"/>
  <c r="BK277"/>
  <c r="J276"/>
  <c r="BK271"/>
  <c r="J264"/>
  <c r="BK253"/>
  <c r="J251"/>
  <c r="J250"/>
  <c r="BK245"/>
  <c r="J243"/>
  <c r="J241"/>
  <c r="J239"/>
  <c r="J234"/>
  <c r="J233"/>
  <c r="BK232"/>
  <c r="BK222"/>
  <c r="J220"/>
  <c r="BK210"/>
  <c r="J206"/>
  <c r="BK204"/>
  <c r="J193"/>
  <c r="BK189"/>
  <c r="BK188"/>
  <c r="J182"/>
  <c r="BK175"/>
  <c r="J173"/>
  <c r="J172"/>
  <c r="BK152"/>
  <c r="J151"/>
  <c r="BK147"/>
  <c i="7" r="J337"/>
  <c r="J335"/>
  <c r="J334"/>
  <c r="J331"/>
  <c r="J329"/>
  <c r="J321"/>
  <c r="BK320"/>
  <c r="BK315"/>
  <c r="BK312"/>
  <c r="BK310"/>
  <c r="BK304"/>
  <c r="BK300"/>
  <c r="BK297"/>
  <c r="BK294"/>
  <c r="J290"/>
  <c r="J288"/>
  <c r="BK284"/>
  <c r="J282"/>
  <c r="BK279"/>
  <c r="J278"/>
  <c r="BK276"/>
  <c r="J269"/>
  <c r="BK263"/>
  <c r="BK262"/>
  <c r="BK259"/>
  <c r="BK257"/>
  <c r="BK255"/>
  <c r="J247"/>
  <c r="J242"/>
  <c r="J238"/>
  <c r="BK233"/>
  <c r="BK221"/>
  <c r="BK215"/>
  <c r="J194"/>
  <c r="J186"/>
  <c r="J172"/>
  <c r="J162"/>
  <c r="BK149"/>
  <c r="BK145"/>
  <c r="J144"/>
  <c i="6" r="BK303"/>
  <c r="BK302"/>
  <c r="J291"/>
  <c r="J281"/>
  <c r="BK275"/>
  <c r="BK273"/>
  <c r="J271"/>
  <c r="BK270"/>
  <c r="J266"/>
  <c r="BK260"/>
  <c r="J254"/>
  <c r="J253"/>
  <c r="BK251"/>
  <c r="J249"/>
  <c r="BK246"/>
  <c r="J245"/>
  <c r="BK244"/>
  <c r="BK235"/>
  <c r="BK234"/>
  <c r="BK233"/>
  <c r="BK225"/>
  <c r="J223"/>
  <c r="J221"/>
  <c r="BK219"/>
  <c r="J217"/>
  <c r="J214"/>
  <c r="BK210"/>
  <c i="5" r="J210"/>
  <c r="BK208"/>
  <c r="J205"/>
  <c r="J204"/>
  <c r="BK202"/>
  <c r="J200"/>
  <c r="J199"/>
  <c r="J196"/>
  <c r="J189"/>
  <c r="BK182"/>
  <c r="J179"/>
  <c r="BK175"/>
  <c r="BK170"/>
  <c r="BK166"/>
  <c r="J160"/>
  <c r="J159"/>
  <c r="J154"/>
  <c r="BK153"/>
  <c r="BK152"/>
  <c r="J148"/>
  <c r="J144"/>
  <c r="BK142"/>
  <c i="4" r="J285"/>
  <c r="BK283"/>
  <c r="J282"/>
  <c r="BK276"/>
  <c r="BK270"/>
  <c r="BK269"/>
  <c r="BK264"/>
  <c r="BK262"/>
  <c r="J260"/>
  <c r="BK258"/>
  <c r="J257"/>
  <c r="J255"/>
  <c r="J254"/>
  <c r="BK251"/>
  <c r="J249"/>
  <c r="BK248"/>
  <c r="J247"/>
  <c r="BK246"/>
  <c r="BK245"/>
  <c r="J243"/>
  <c r="J242"/>
  <c r="J240"/>
  <c r="J239"/>
  <c r="BK238"/>
  <c r="BK236"/>
  <c r="BK235"/>
  <c r="J234"/>
  <c r="BK232"/>
  <c r="J230"/>
  <c r="BK227"/>
  <c r="J223"/>
  <c r="BK222"/>
  <c r="J221"/>
  <c r="BK218"/>
  <c r="J216"/>
  <c r="BK201"/>
  <c r="J196"/>
  <c r="BK190"/>
  <c r="J187"/>
  <c r="J183"/>
  <c r="BK171"/>
  <c r="J161"/>
  <c r="BK159"/>
  <c r="BK149"/>
  <c r="BK142"/>
  <c i="3" r="BK266"/>
  <c r="BK265"/>
  <c r="BK262"/>
  <c r="J258"/>
  <c r="BK256"/>
  <c r="J254"/>
  <c r="J251"/>
  <c r="J247"/>
  <c r="BK245"/>
  <c r="J243"/>
  <c r="BK241"/>
  <c r="J238"/>
  <c r="J237"/>
  <c r="BK236"/>
  <c r="J234"/>
  <c r="BK229"/>
  <c r="J228"/>
  <c r="J227"/>
  <c r="J226"/>
  <c r="BK225"/>
  <c r="BK224"/>
  <c r="BK223"/>
  <c r="J220"/>
  <c r="BK217"/>
  <c r="BK212"/>
  <c r="BK210"/>
  <c r="BK208"/>
  <c r="J203"/>
  <c r="BK201"/>
  <c r="BK200"/>
  <c r="J198"/>
  <c r="J194"/>
  <c r="J189"/>
  <c r="J184"/>
  <c r="J181"/>
  <c r="J177"/>
  <c r="J173"/>
  <c r="J168"/>
  <c r="BK162"/>
  <c r="BK151"/>
  <c r="BK146"/>
  <c r="J142"/>
  <c i="2" r="BK289"/>
  <c r="BK288"/>
  <c r="BK285"/>
  <c r="J282"/>
  <c r="BK279"/>
  <c r="BK276"/>
  <c r="BK265"/>
  <c r="BK263"/>
  <c r="BK258"/>
  <c r="J257"/>
  <c r="BK256"/>
  <c r="BK255"/>
  <c r="J254"/>
  <c r="J253"/>
  <c r="BK252"/>
  <c r="J248"/>
  <c r="J247"/>
  <c r="J245"/>
  <c r="BK243"/>
  <c r="BK241"/>
  <c r="BK240"/>
  <c r="BK238"/>
  <c r="BK234"/>
  <c r="J233"/>
  <c r="J232"/>
  <c r="BK230"/>
  <c r="J227"/>
  <c r="J222"/>
  <c r="BK221"/>
  <c r="BK217"/>
  <c r="BK216"/>
  <c r="BK214"/>
  <c r="J212"/>
  <c r="BK203"/>
  <c r="BK201"/>
  <c r="BK196"/>
  <c r="BK183"/>
  <c r="BK178"/>
  <c r="J177"/>
  <c r="BK173"/>
  <c r="BK171"/>
  <c r="BK159"/>
  <c r="J153"/>
  <c r="J149"/>
  <c r="BK145"/>
  <c l="1" r="R141"/>
  <c r="BK215"/>
  <c r="J215"/>
  <c r="J102"/>
  <c r="T215"/>
  <c r="T262"/>
  <c r="T271"/>
  <c r="BK284"/>
  <c r="J284"/>
  <c r="J108"/>
  <c r="T284"/>
  <c r="T280"/>
  <c r="T287"/>
  <c i="3" r="BK141"/>
  <c r="J141"/>
  <c r="J98"/>
  <c r="P141"/>
  <c r="P193"/>
  <c r="T193"/>
  <c r="R199"/>
  <c r="P242"/>
  <c r="BK250"/>
  <c r="J250"/>
  <c r="J104"/>
  <c r="R250"/>
  <c r="P261"/>
  <c r="BK264"/>
  <c r="J264"/>
  <c r="J109"/>
  <c r="T264"/>
  <c i="4" r="T141"/>
  <c r="P200"/>
  <c r="T200"/>
  <c r="R215"/>
  <c r="P259"/>
  <c r="BK268"/>
  <c r="J268"/>
  <c r="J104"/>
  <c r="R268"/>
  <c r="R281"/>
  <c r="R277"/>
  <c i="6" r="T142"/>
  <c r="T205"/>
  <c r="BK211"/>
  <c r="J211"/>
  <c r="J103"/>
  <c r="R287"/>
  <c r="BK301"/>
  <c i="7" r="T141"/>
  <c r="P228"/>
  <c r="BK248"/>
  <c r="J248"/>
  <c r="J102"/>
  <c r="BK309"/>
  <c r="J309"/>
  <c r="J103"/>
  <c r="R309"/>
  <c r="R319"/>
  <c r="P333"/>
  <c r="P332"/>
  <c i="8" r="P141"/>
  <c r="P203"/>
  <c r="R209"/>
  <c r="BK285"/>
  <c r="J285"/>
  <c r="J104"/>
  <c r="P299"/>
  <c r="P298"/>
  <c i="9" r="T141"/>
  <c r="BK206"/>
  <c r="J206"/>
  <c r="J101"/>
  <c r="R223"/>
  <c r="R273"/>
  <c r="T281"/>
  <c r="T295"/>
  <c r="T294"/>
  <c i="2" r="BK141"/>
  <c r="J141"/>
  <c r="J98"/>
  <c r="T141"/>
  <c r="BK200"/>
  <c r="J200"/>
  <c r="J101"/>
  <c r="R200"/>
  <c r="R215"/>
  <c r="P262"/>
  <c r="BK271"/>
  <c r="J271"/>
  <c r="J104"/>
  <c r="R271"/>
  <c r="R284"/>
  <c r="R280"/>
  <c r="R287"/>
  <c i="6" r="R142"/>
  <c r="BK205"/>
  <c r="J205"/>
  <c r="J102"/>
  <c r="T211"/>
  <c r="P287"/>
  <c r="T301"/>
  <c r="T300"/>
  <c i="7" r="P141"/>
  <c r="R228"/>
  <c r="T248"/>
  <c r="T309"/>
  <c r="T319"/>
  <c r="BK333"/>
  <c r="J333"/>
  <c r="J108"/>
  <c i="8" r="T141"/>
  <c r="R203"/>
  <c r="P209"/>
  <c r="R285"/>
  <c r="BK299"/>
  <c i="9" r="R141"/>
  <c r="P206"/>
  <c r="BK223"/>
  <c r="J223"/>
  <c r="J102"/>
  <c r="BK273"/>
  <c r="J273"/>
  <c r="J103"/>
  <c r="BK281"/>
  <c r="J281"/>
  <c r="J104"/>
  <c r="R295"/>
  <c r="R294"/>
  <c i="2" r="P141"/>
  <c r="P200"/>
  <c r="T200"/>
  <c r="P215"/>
  <c r="BK262"/>
  <c r="J262"/>
  <c r="J103"/>
  <c r="R262"/>
  <c r="P271"/>
  <c r="P284"/>
  <c r="P280"/>
  <c r="BK287"/>
  <c r="J287"/>
  <c r="J109"/>
  <c r="P287"/>
  <c i="3" r="R141"/>
  <c r="BK199"/>
  <c r="J199"/>
  <c r="J102"/>
  <c r="T199"/>
  <c r="T242"/>
  <c r="P250"/>
  <c r="BK261"/>
  <c r="J261"/>
  <c r="J108"/>
  <c r="R261"/>
  <c r="P264"/>
  <c i="4" r="P141"/>
  <c r="BK215"/>
  <c r="J215"/>
  <c r="J102"/>
  <c r="T215"/>
  <c r="T259"/>
  <c r="T268"/>
  <c r="BK281"/>
  <c r="J281"/>
  <c r="J108"/>
  <c r="T281"/>
  <c r="T277"/>
  <c i="5" r="P141"/>
  <c r="T141"/>
  <c r="BK193"/>
  <c r="J193"/>
  <c r="J101"/>
  <c r="R193"/>
  <c r="BK203"/>
  <c r="J203"/>
  <c r="J102"/>
  <c r="R203"/>
  <c r="BK236"/>
  <c r="J236"/>
  <c r="J103"/>
  <c r="R236"/>
  <c r="BK246"/>
  <c r="J246"/>
  <c r="J104"/>
  <c r="T246"/>
  <c r="R258"/>
  <c r="R257"/>
  <c i="6" r="P142"/>
  <c r="P205"/>
  <c r="R211"/>
  <c r="T287"/>
  <c r="P301"/>
  <c r="P300"/>
  <c i="7" r="BK141"/>
  <c r="J141"/>
  <c r="J98"/>
  <c r="T228"/>
  <c r="P248"/>
  <c r="P309"/>
  <c r="P319"/>
  <c r="R333"/>
  <c r="R332"/>
  <c i="8" r="R141"/>
  <c r="R140"/>
  <c r="BK203"/>
  <c r="J203"/>
  <c r="J101"/>
  <c r="T209"/>
  <c r="T285"/>
  <c r="T299"/>
  <c r="T298"/>
  <c i="9" r="BK141"/>
  <c r="J141"/>
  <c r="J98"/>
  <c r="T206"/>
  <c r="P223"/>
  <c r="T273"/>
  <c r="P281"/>
  <c r="P295"/>
  <c r="P294"/>
  <c i="3" r="T141"/>
  <c r="BK193"/>
  <c r="J193"/>
  <c r="J101"/>
  <c r="R193"/>
  <c r="P199"/>
  <c r="BK242"/>
  <c r="J242"/>
  <c r="J103"/>
  <c r="R242"/>
  <c r="T250"/>
  <c r="T261"/>
  <c r="T260"/>
  <c r="R264"/>
  <c i="4" r="BK141"/>
  <c r="J141"/>
  <c r="J98"/>
  <c r="R141"/>
  <c r="BK200"/>
  <c r="J200"/>
  <c r="J101"/>
  <c r="R200"/>
  <c r="P215"/>
  <c r="BK259"/>
  <c r="J259"/>
  <c r="J103"/>
  <c r="R259"/>
  <c r="P268"/>
  <c r="P281"/>
  <c r="P277"/>
  <c i="5" r="BK141"/>
  <c r="J141"/>
  <c r="J98"/>
  <c r="R141"/>
  <c r="P193"/>
  <c r="T193"/>
  <c r="P203"/>
  <c r="T203"/>
  <c r="P236"/>
  <c r="T236"/>
  <c r="P246"/>
  <c r="R246"/>
  <c r="BK258"/>
  <c r="J258"/>
  <c r="J108"/>
  <c r="P258"/>
  <c r="P257"/>
  <c r="T258"/>
  <c r="T257"/>
  <c i="6" r="BK142"/>
  <c r="J142"/>
  <c r="J98"/>
  <c r="R205"/>
  <c r="P211"/>
  <c r="BK287"/>
  <c r="J287"/>
  <c r="J105"/>
  <c r="R301"/>
  <c r="R300"/>
  <c i="7" r="R141"/>
  <c r="BK228"/>
  <c r="J228"/>
  <c r="J101"/>
  <c r="R248"/>
  <c r="BK319"/>
  <c r="J319"/>
  <c r="J104"/>
  <c r="T333"/>
  <c r="T332"/>
  <c i="8" r="BK141"/>
  <c r="J141"/>
  <c r="J98"/>
  <c r="T203"/>
  <c r="BK209"/>
  <c r="J209"/>
  <c r="J102"/>
  <c r="P285"/>
  <c r="R299"/>
  <c r="R298"/>
  <c i="9" r="P141"/>
  <c r="P140"/>
  <c r="P139"/>
  <c i="1" r="AU102"/>
  <c i="9" r="R206"/>
  <c r="T223"/>
  <c r="P273"/>
  <c r="R281"/>
  <c r="BK295"/>
  <c r="J295"/>
  <c r="J108"/>
  <c i="10" r="BK140"/>
  <c r="J140"/>
  <c r="J98"/>
  <c r="P140"/>
  <c r="R140"/>
  <c r="T140"/>
  <c r="BK179"/>
  <c r="J179"/>
  <c r="J102"/>
  <c r="P179"/>
  <c r="R179"/>
  <c r="T179"/>
  <c r="BK216"/>
  <c r="J216"/>
  <c r="J103"/>
  <c r="P216"/>
  <c r="R216"/>
  <c r="T216"/>
  <c r="BK228"/>
  <c r="J228"/>
  <c r="J107"/>
  <c r="P228"/>
  <c r="P227"/>
  <c r="R228"/>
  <c r="R227"/>
  <c r="T228"/>
  <c r="T227"/>
  <c i="2" r="F91"/>
  <c r="F136"/>
  <c r="BE142"/>
  <c r="BE149"/>
  <c r="BE190"/>
  <c r="BE196"/>
  <c r="BE212"/>
  <c r="BE216"/>
  <c r="BE218"/>
  <c r="BE222"/>
  <c r="BE229"/>
  <c r="BE236"/>
  <c r="BE239"/>
  <c r="BE242"/>
  <c r="BE244"/>
  <c r="BE247"/>
  <c r="BE250"/>
  <c r="BE254"/>
  <c r="BE256"/>
  <c r="BE258"/>
  <c r="BE261"/>
  <c r="BE289"/>
  <c r="BK195"/>
  <c r="J195"/>
  <c r="J100"/>
  <c i="3" r="J89"/>
  <c r="J92"/>
  <c r="E129"/>
  <c r="F135"/>
  <c r="BE142"/>
  <c r="BE144"/>
  <c r="BE148"/>
  <c r="BE160"/>
  <c r="BE166"/>
  <c r="BE174"/>
  <c r="BE181"/>
  <c r="BE189"/>
  <c r="BE198"/>
  <c r="BE200"/>
  <c r="BE203"/>
  <c r="BE206"/>
  <c r="BE208"/>
  <c r="BE215"/>
  <c r="BE223"/>
  <c r="BE228"/>
  <c r="BE233"/>
  <c r="BE235"/>
  <c r="BE239"/>
  <c r="BE247"/>
  <c r="BE252"/>
  <c r="BE256"/>
  <c r="BE266"/>
  <c r="BK183"/>
  <c r="J183"/>
  <c r="J99"/>
  <c r="BK255"/>
  <c r="J255"/>
  <c r="J105"/>
  <c r="BK257"/>
  <c r="J257"/>
  <c r="J106"/>
  <c i="4" r="J89"/>
  <c r="F92"/>
  <c r="E129"/>
  <c r="J135"/>
  <c r="BE155"/>
  <c r="BE159"/>
  <c r="BE169"/>
  <c r="BE173"/>
  <c r="BE211"/>
  <c r="BE214"/>
  <c r="BE217"/>
  <c r="BE221"/>
  <c r="BE223"/>
  <c r="BE233"/>
  <c r="BE234"/>
  <c r="BE244"/>
  <c r="BE245"/>
  <c r="BE247"/>
  <c r="BE249"/>
  <c r="BE257"/>
  <c r="BE282"/>
  <c r="BE285"/>
  <c r="BK195"/>
  <c r="J195"/>
  <c r="J100"/>
  <c r="BK275"/>
  <c r="J275"/>
  <c r="J105"/>
  <c i="5" r="E85"/>
  <c r="J89"/>
  <c r="F92"/>
  <c r="J135"/>
  <c r="BE148"/>
  <c r="BE150"/>
  <c r="BE152"/>
  <c r="BE164"/>
  <c r="BE170"/>
  <c r="BE179"/>
  <c r="BE194"/>
  <c r="BE196"/>
  <c r="BE200"/>
  <c r="BE206"/>
  <c i="6" r="BE210"/>
  <c r="BE212"/>
  <c r="BE214"/>
  <c r="BE227"/>
  <c r="BE233"/>
  <c r="BE242"/>
  <c r="BE262"/>
  <c r="BE289"/>
  <c r="BE291"/>
  <c r="BK284"/>
  <c r="J284"/>
  <c r="J104"/>
  <c r="BK304"/>
  <c r="J304"/>
  <c r="J110"/>
  <c i="7" r="E85"/>
  <c r="F92"/>
  <c r="F135"/>
  <c r="BE154"/>
  <c r="BE181"/>
  <c r="BE182"/>
  <c r="BE203"/>
  <c r="BE210"/>
  <c r="BE215"/>
  <c r="BE217"/>
  <c r="BE242"/>
  <c r="BE247"/>
  <c r="BE249"/>
  <c r="BE285"/>
  <c r="BE288"/>
  <c r="BE290"/>
  <c r="BE305"/>
  <c r="BE321"/>
  <c r="BE323"/>
  <c r="BE325"/>
  <c r="BE334"/>
  <c i="8" r="J91"/>
  <c r="F136"/>
  <c r="BE147"/>
  <c r="BE160"/>
  <c r="BE193"/>
  <c r="BE206"/>
  <c r="BE208"/>
  <c r="BE255"/>
  <c r="BE257"/>
  <c r="BE259"/>
  <c r="BE266"/>
  <c r="BE268"/>
  <c r="BE269"/>
  <c r="BE271"/>
  <c r="BE272"/>
  <c r="BE278"/>
  <c r="BE301"/>
  <c r="BE303"/>
  <c r="BK198"/>
  <c r="J198"/>
  <c r="J100"/>
  <c r="BK296"/>
  <c r="J296"/>
  <c r="J106"/>
  <c r="BK302"/>
  <c r="J302"/>
  <c r="J109"/>
  <c i="9" r="F92"/>
  <c r="J135"/>
  <c r="BE144"/>
  <c r="BE171"/>
  <c r="BE189"/>
  <c r="BE195"/>
  <c r="BE201"/>
  <c r="BE219"/>
  <c r="BE265"/>
  <c r="BE283"/>
  <c r="BE285"/>
  <c r="BK200"/>
  <c r="J200"/>
  <c r="J100"/>
  <c i="10" r="J89"/>
  <c r="F135"/>
  <c r="BE146"/>
  <c r="BE154"/>
  <c r="BE158"/>
  <c r="BE163"/>
  <c r="BE180"/>
  <c r="BE184"/>
  <c r="BE188"/>
  <c r="BE196"/>
  <c r="BE199"/>
  <c r="BE200"/>
  <c r="BE206"/>
  <c r="BE207"/>
  <c i="2" r="E85"/>
  <c r="J89"/>
  <c r="J136"/>
  <c r="BE161"/>
  <c r="BE169"/>
  <c r="BE177"/>
  <c r="BE178"/>
  <c r="BE183"/>
  <c r="BE201"/>
  <c r="BE203"/>
  <c r="BE211"/>
  <c r="BE227"/>
  <c r="BE233"/>
  <c r="BE234"/>
  <c r="BE240"/>
  <c r="BE246"/>
  <c r="BE248"/>
  <c r="BE252"/>
  <c r="BE253"/>
  <c r="BE259"/>
  <c r="BE263"/>
  <c r="BE265"/>
  <c r="BE272"/>
  <c r="BE275"/>
  <c r="BE285"/>
  <c r="BK281"/>
  <c r="J281"/>
  <c r="J107"/>
  <c i="3" r="F92"/>
  <c r="BE151"/>
  <c r="BE153"/>
  <c r="BE177"/>
  <c r="BE196"/>
  <c r="BE201"/>
  <c r="BE202"/>
  <c r="BE210"/>
  <c r="BE211"/>
  <c r="BE217"/>
  <c i="6" r="BE244"/>
  <c r="BE249"/>
  <c r="BE253"/>
  <c r="BE254"/>
  <c r="BE264"/>
  <c r="BE275"/>
  <c r="BE281"/>
  <c r="BE285"/>
  <c r="BE288"/>
  <c r="BE293"/>
  <c r="BE294"/>
  <c r="BE297"/>
  <c r="BE299"/>
  <c r="BE302"/>
  <c r="BE303"/>
  <c r="BE305"/>
  <c r="BK199"/>
  <c r="J199"/>
  <c r="J100"/>
  <c r="BK298"/>
  <c r="J298"/>
  <c r="J107"/>
  <c i="7" r="J135"/>
  <c r="BE145"/>
  <c r="BE172"/>
  <c r="BE219"/>
  <c r="BE257"/>
  <c r="BE259"/>
  <c r="BE261"/>
  <c r="BE263"/>
  <c r="BE269"/>
  <c r="BE282"/>
  <c r="BE292"/>
  <c r="BE296"/>
  <c r="BE300"/>
  <c r="BE312"/>
  <c r="BE335"/>
  <c i="8" r="E85"/>
  <c r="J89"/>
  <c r="J136"/>
  <c r="BE149"/>
  <c r="BE151"/>
  <c r="BE169"/>
  <c r="BE220"/>
  <c r="BE241"/>
  <c r="BE246"/>
  <c r="BE251"/>
  <c r="BE264"/>
  <c r="BE270"/>
  <c r="BE292"/>
  <c r="BE295"/>
  <c i="9" r="J133"/>
  <c r="J136"/>
  <c r="BE142"/>
  <c r="BE157"/>
  <c r="BE164"/>
  <c r="BE170"/>
  <c r="BE175"/>
  <c r="BE176"/>
  <c r="BE179"/>
  <c r="BE184"/>
  <c r="BE220"/>
  <c r="BE224"/>
  <c r="BE225"/>
  <c r="BE227"/>
  <c r="BE233"/>
  <c r="BE238"/>
  <c r="BE244"/>
  <c r="BE247"/>
  <c r="BE258"/>
  <c r="BE260"/>
  <c r="BE262"/>
  <c r="BE266"/>
  <c r="BE271"/>
  <c r="BE274"/>
  <c r="BE282"/>
  <c r="BE286"/>
  <c r="BE287"/>
  <c r="BE292"/>
  <c r="BE296"/>
  <c r="BK291"/>
  <c r="J291"/>
  <c r="J106"/>
  <c r="BK298"/>
  <c r="J298"/>
  <c r="J109"/>
  <c i="10" r="J92"/>
  <c r="E128"/>
  <c r="F134"/>
  <c r="BE141"/>
  <c r="BE152"/>
  <c r="BE174"/>
  <c r="BE187"/>
  <c r="BE198"/>
  <c r="BE203"/>
  <c r="BE205"/>
  <c r="BE211"/>
  <c i="2" r="J91"/>
  <c r="BE145"/>
  <c r="BE153"/>
  <c r="BE155"/>
  <c r="BE159"/>
  <c r="BE167"/>
  <c r="BE171"/>
  <c r="BE173"/>
  <c r="BE187"/>
  <c r="BE207"/>
  <c r="BE214"/>
  <c r="BE217"/>
  <c r="BE221"/>
  <c r="BE230"/>
  <c r="BE232"/>
  <c r="BE238"/>
  <c r="BE241"/>
  <c r="BE243"/>
  <c r="BE245"/>
  <c r="BE249"/>
  <c r="BE255"/>
  <c r="BE257"/>
  <c r="BE267"/>
  <c r="BE273"/>
  <c r="BE276"/>
  <c r="BE279"/>
  <c r="BE282"/>
  <c r="BE286"/>
  <c r="BE288"/>
  <c r="BK189"/>
  <c r="J189"/>
  <c r="J99"/>
  <c r="BK278"/>
  <c r="J278"/>
  <c r="J105"/>
  <c i="3" r="J91"/>
  <c r="BE146"/>
  <c r="BE162"/>
  <c r="BE168"/>
  <c r="BE173"/>
  <c r="BE184"/>
  <c r="BE194"/>
  <c r="BE212"/>
  <c r="BE220"/>
  <c r="BE221"/>
  <c r="BE222"/>
  <c r="BE224"/>
  <c r="BE226"/>
  <c r="BE227"/>
  <c r="BE229"/>
  <c r="BE232"/>
  <c r="BE234"/>
  <c r="BE236"/>
  <c r="BE238"/>
  <c r="BE241"/>
  <c r="BE245"/>
  <c r="BE251"/>
  <c r="BE262"/>
  <c r="BE263"/>
  <c i="4" r="F91"/>
  <c r="J92"/>
  <c r="BE142"/>
  <c r="BE153"/>
  <c r="BE167"/>
  <c r="BE171"/>
  <c r="BE177"/>
  <c r="BE178"/>
  <c r="BE187"/>
  <c r="BE203"/>
  <c r="BE212"/>
  <c r="BE216"/>
  <c r="BE225"/>
  <c r="BE230"/>
  <c r="BE231"/>
  <c r="BE235"/>
  <c r="BE238"/>
  <c r="BE239"/>
  <c r="BE242"/>
  <c r="BE243"/>
  <c r="BE246"/>
  <c r="BE252"/>
  <c r="BE254"/>
  <c r="BE255"/>
  <c r="BE258"/>
  <c r="BE260"/>
  <c r="BE262"/>
  <c r="BE270"/>
  <c r="BE272"/>
  <c r="BE276"/>
  <c r="BK189"/>
  <c r="J189"/>
  <c r="J99"/>
  <c i="5" r="F91"/>
  <c r="J92"/>
  <c r="BE142"/>
  <c r="BE144"/>
  <c r="BE153"/>
  <c r="BE154"/>
  <c r="BE159"/>
  <c r="BE175"/>
  <c r="BE177"/>
  <c r="BE182"/>
  <c r="BE199"/>
  <c r="BE202"/>
  <c r="BE205"/>
  <c r="BE208"/>
  <c r="BE210"/>
  <c r="BE212"/>
  <c r="BE217"/>
  <c r="BE219"/>
  <c r="BE222"/>
  <c r="BE225"/>
  <c r="BE226"/>
  <c r="BE227"/>
  <c r="BE228"/>
  <c r="BE229"/>
  <c r="BE230"/>
  <c r="BE233"/>
  <c r="BE234"/>
  <c r="BE237"/>
  <c r="BE238"/>
  <c r="BE247"/>
  <c r="BE248"/>
  <c r="BE250"/>
  <c r="BE251"/>
  <c r="BE254"/>
  <c r="BE259"/>
  <c r="BE260"/>
  <c r="BE262"/>
  <c r="BK255"/>
  <c r="J255"/>
  <c r="J106"/>
  <c r="BK261"/>
  <c r="J261"/>
  <c r="J109"/>
  <c i="6" r="E85"/>
  <c r="F91"/>
  <c r="F92"/>
  <c r="J134"/>
  <c r="J136"/>
  <c r="J137"/>
  <c r="BE143"/>
  <c r="BE147"/>
  <c r="BE150"/>
  <c r="BE153"/>
  <c r="BE170"/>
  <c r="BE173"/>
  <c r="BE176"/>
  <c r="BE183"/>
  <c r="BE190"/>
  <c r="BE194"/>
  <c r="BE200"/>
  <c r="BE206"/>
  <c r="BE219"/>
  <c r="BE223"/>
  <c r="BE225"/>
  <c r="BE235"/>
  <c r="BE251"/>
  <c r="BE266"/>
  <c r="BE271"/>
  <c i="7" r="J133"/>
  <c r="J136"/>
  <c r="BE144"/>
  <c r="BE163"/>
  <c r="BE185"/>
  <c r="BE186"/>
  <c r="BE192"/>
  <c r="BE194"/>
  <c r="BE211"/>
  <c r="BE218"/>
  <c r="BE224"/>
  <c r="BE233"/>
  <c r="BE238"/>
  <c r="BE243"/>
  <c r="BE252"/>
  <c r="BE262"/>
  <c r="BE276"/>
  <c r="BE278"/>
  <c r="BE284"/>
  <c r="BE286"/>
  <c r="BE299"/>
  <c r="BE306"/>
  <c r="BE310"/>
  <c r="BE315"/>
  <c r="BE329"/>
  <c r="BE331"/>
  <c r="BE337"/>
  <c r="BK220"/>
  <c r="J220"/>
  <c r="J99"/>
  <c r="BK330"/>
  <c r="J330"/>
  <c r="J106"/>
  <c r="BK336"/>
  <c r="J336"/>
  <c r="J109"/>
  <c i="8" r="F91"/>
  <c r="BE142"/>
  <c r="BE172"/>
  <c r="BE173"/>
  <c r="BE175"/>
  <c r="BE177"/>
  <c r="BE189"/>
  <c r="BE204"/>
  <c r="BE210"/>
  <c r="BE218"/>
  <c r="BE228"/>
  <c r="BE232"/>
  <c r="BE233"/>
  <c r="BE243"/>
  <c r="BE250"/>
  <c r="BE262"/>
  <c r="BE277"/>
  <c r="BE282"/>
  <c r="BE289"/>
  <c r="BE291"/>
  <c r="BE297"/>
  <c i="9" r="F91"/>
  <c r="BE150"/>
  <c r="BE156"/>
  <c r="BE177"/>
  <c r="BE207"/>
  <c r="BE214"/>
  <c r="BE222"/>
  <c r="BE228"/>
  <c r="BE235"/>
  <c r="BE259"/>
  <c r="BE263"/>
  <c r="BE267"/>
  <c r="BE269"/>
  <c r="BE275"/>
  <c r="BE299"/>
  <c r="BK197"/>
  <c r="J197"/>
  <c r="J99"/>
  <c r="BK289"/>
  <c r="J289"/>
  <c r="J105"/>
  <c i="10" r="J91"/>
  <c r="BE151"/>
  <c r="BE164"/>
  <c r="BE168"/>
  <c r="BE182"/>
  <c r="BE185"/>
  <c r="BE194"/>
  <c r="BE197"/>
  <c r="BE201"/>
  <c r="BE202"/>
  <c r="BE209"/>
  <c r="BE210"/>
  <c r="BE212"/>
  <c r="BE213"/>
  <c r="BE214"/>
  <c r="BE215"/>
  <c r="BE217"/>
  <c r="BE218"/>
  <c r="BE220"/>
  <c r="BE224"/>
  <c i="3" r="BE225"/>
  <c r="BE231"/>
  <c r="BE237"/>
  <c r="BE243"/>
  <c r="BE254"/>
  <c r="BE258"/>
  <c r="BE265"/>
  <c r="BK188"/>
  <c r="J188"/>
  <c r="J100"/>
  <c i="4" r="BE145"/>
  <c r="BE149"/>
  <c r="BE161"/>
  <c r="BE183"/>
  <c r="BE190"/>
  <c r="BE196"/>
  <c r="BE201"/>
  <c r="BE207"/>
  <c r="BE218"/>
  <c r="BE222"/>
  <c r="BE227"/>
  <c r="BE228"/>
  <c r="BE232"/>
  <c r="BE236"/>
  <c r="BE240"/>
  <c r="BE241"/>
  <c r="BE248"/>
  <c r="BE251"/>
  <c r="BE253"/>
  <c r="BE264"/>
  <c r="BE269"/>
  <c r="BE273"/>
  <c r="BE279"/>
  <c r="BE283"/>
  <c r="BK278"/>
  <c r="J278"/>
  <c r="J107"/>
  <c r="BK284"/>
  <c r="J284"/>
  <c r="J109"/>
  <c i="5" r="BE160"/>
  <c r="BE166"/>
  <c r="BE189"/>
  <c r="BE198"/>
  <c r="BE204"/>
  <c r="BE209"/>
  <c r="BE211"/>
  <c r="BE213"/>
  <c r="BE220"/>
  <c r="BE221"/>
  <c r="BE223"/>
  <c r="BE224"/>
  <c r="BE231"/>
  <c r="BE232"/>
  <c r="BE235"/>
  <c r="BE240"/>
  <c r="BE242"/>
  <c r="BE256"/>
  <c r="BK181"/>
  <c r="J181"/>
  <c r="J99"/>
  <c r="BK188"/>
  <c r="J188"/>
  <c r="J100"/>
  <c r="BK253"/>
  <c r="J253"/>
  <c r="J105"/>
  <c i="6" r="BE152"/>
  <c r="BE161"/>
  <c r="BE169"/>
  <c r="BE174"/>
  <c r="BE178"/>
  <c r="BE189"/>
  <c r="BE197"/>
  <c r="BE203"/>
  <c r="BE208"/>
  <c r="BE217"/>
  <c r="BE221"/>
  <c r="BE234"/>
  <c r="BE243"/>
  <c r="BE245"/>
  <c r="BE246"/>
  <c r="BE258"/>
  <c r="BE260"/>
  <c r="BE268"/>
  <c r="BE270"/>
  <c r="BE273"/>
  <c r="BE274"/>
  <c r="BE279"/>
  <c r="BE280"/>
  <c r="BK196"/>
  <c r="J196"/>
  <c r="J99"/>
  <c r="BK202"/>
  <c r="J202"/>
  <c r="J101"/>
  <c r="BK296"/>
  <c r="J296"/>
  <c r="J106"/>
  <c i="7" r="BE142"/>
  <c r="BE149"/>
  <c r="BE158"/>
  <c r="BE160"/>
  <c r="BE162"/>
  <c r="BE221"/>
  <c r="BE229"/>
  <c r="BE255"/>
  <c r="BE279"/>
  <c r="BE280"/>
  <c r="BE294"/>
  <c r="BE297"/>
  <c r="BE298"/>
  <c r="BE304"/>
  <c r="BE320"/>
  <c r="BE326"/>
  <c r="BK223"/>
  <c r="J223"/>
  <c r="J100"/>
  <c r="BK328"/>
  <c r="J328"/>
  <c r="J105"/>
  <c i="8" r="BE152"/>
  <c r="BE168"/>
  <c r="BE182"/>
  <c r="BE188"/>
  <c r="BE196"/>
  <c r="BE199"/>
  <c r="BE213"/>
  <c r="BE216"/>
  <c r="BE222"/>
  <c r="BE234"/>
  <c r="BE239"/>
  <c r="BE245"/>
  <c r="BE253"/>
  <c r="BE276"/>
  <c r="BE286"/>
  <c r="BE287"/>
  <c r="BE300"/>
  <c r="BK195"/>
  <c r="J195"/>
  <c r="J99"/>
  <c r="BK281"/>
  <c r="J281"/>
  <c r="J103"/>
  <c r="BK294"/>
  <c r="J294"/>
  <c r="J105"/>
  <c i="9" r="E85"/>
  <c r="BE155"/>
  <c r="BE158"/>
  <c r="BE190"/>
  <c r="BE198"/>
  <c r="BE209"/>
  <c r="BE232"/>
  <c r="BE236"/>
  <c r="BE239"/>
  <c r="BE246"/>
  <c r="BE248"/>
  <c r="BE249"/>
  <c r="BE250"/>
  <c r="BE251"/>
  <c r="BE252"/>
  <c r="BE253"/>
  <c r="BE254"/>
  <c r="BE261"/>
  <c r="BE268"/>
  <c r="BE270"/>
  <c r="BE272"/>
  <c r="BE277"/>
  <c r="BE290"/>
  <c r="BE297"/>
  <c i="10" r="BE145"/>
  <c r="BE147"/>
  <c r="BE171"/>
  <c r="BE183"/>
  <c r="BE204"/>
  <c r="BE208"/>
  <c r="BE222"/>
  <c r="BE226"/>
  <c r="BE229"/>
  <c r="BE230"/>
  <c r="BE232"/>
  <c r="BK170"/>
  <c r="J170"/>
  <c r="J99"/>
  <c r="BK173"/>
  <c r="J173"/>
  <c r="J100"/>
  <c r="BK223"/>
  <c r="J223"/>
  <c r="J104"/>
  <c r="BK225"/>
  <c r="J225"/>
  <c r="J105"/>
  <c r="BK231"/>
  <c r="J231"/>
  <c r="J108"/>
  <c i="3" r="F36"/>
  <c i="1" r="BA96"/>
  <c i="4" r="F37"/>
  <c i="1" r="BB97"/>
  <c i="8" r="F36"/>
  <c i="1" r="BA101"/>
  <c i="2" r="J36"/>
  <c i="1" r="AW95"/>
  <c i="6" r="F37"/>
  <c i="1" r="BB99"/>
  <c i="8" r="F38"/>
  <c i="1" r="BC101"/>
  <c i="2" r="F36"/>
  <c i="1" r="BA95"/>
  <c i="5" r="F36"/>
  <c i="1" r="BA98"/>
  <c i="6" r="J36"/>
  <c i="1" r="AW99"/>
  <c i="7" r="F38"/>
  <c i="1" r="BC100"/>
  <c i="10" r="J36"/>
  <c i="1" r="AW103"/>
  <c i="2" r="F39"/>
  <c i="1" r="BD95"/>
  <c i="9" r="F38"/>
  <c i="1" r="BC102"/>
  <c i="7" r="F36"/>
  <c i="1" r="BA100"/>
  <c i="10" r="F39"/>
  <c i="1" r="BD103"/>
  <c i="4" r="F38"/>
  <c i="1" r="BC97"/>
  <c i="5" r="F39"/>
  <c i="1" r="BD98"/>
  <c i="7" r="F39"/>
  <c i="1" r="BD100"/>
  <c i="9" r="F39"/>
  <c i="1" r="BD102"/>
  <c i="4" r="J36"/>
  <c i="1" r="AW97"/>
  <c i="5" r="F38"/>
  <c i="1" r="BC98"/>
  <c i="6" r="F36"/>
  <c i="1" r="BA99"/>
  <c i="8" r="J36"/>
  <c i="1" r="AW101"/>
  <c i="10" r="F36"/>
  <c i="1" r="BA103"/>
  <c i="7" r="J36"/>
  <c i="1" r="AW100"/>
  <c i="2" r="F38"/>
  <c i="1" r="BC95"/>
  <c i="7" r="F37"/>
  <c i="1" r="BB100"/>
  <c i="9" r="F37"/>
  <c i="1" r="BB102"/>
  <c i="4" r="F36"/>
  <c i="1" r="BA97"/>
  <c i="8" r="F37"/>
  <c i="1" r="BB101"/>
  <c i="3" r="F38"/>
  <c i="1" r="BC96"/>
  <c i="5" r="J36"/>
  <c i="1" r="AW98"/>
  <c i="6" r="F38"/>
  <c i="1" r="BC99"/>
  <c i="9" r="J36"/>
  <c i="1" r="AW102"/>
  <c i="10" r="F37"/>
  <c i="1" r="BB103"/>
  <c i="3" r="F39"/>
  <c i="1" r="BD96"/>
  <c i="6" r="F39"/>
  <c i="1" r="BD99"/>
  <c i="8" r="F39"/>
  <c i="1" r="BD101"/>
  <c i="2" r="F37"/>
  <c i="1" r="BB95"/>
  <c i="3" r="F37"/>
  <c i="1" r="BB96"/>
  <c i="5" r="F37"/>
  <c i="1" r="BB98"/>
  <c i="9" r="F36"/>
  <c i="1" r="BA102"/>
  <c i="3" r="J36"/>
  <c i="1" r="AW96"/>
  <c i="4" r="F39"/>
  <c i="1" r="BD97"/>
  <c i="10" r="F38"/>
  <c i="1" r="BC103"/>
  <c i="10" l="1" r="T139"/>
  <c r="T138"/>
  <c i="3" r="T140"/>
  <c r="T139"/>
  <c i="6" r="P141"/>
  <c r="P140"/>
  <c i="1" r="AU99"/>
  <c i="2" r="T140"/>
  <c r="T139"/>
  <c i="10" r="R139"/>
  <c r="R138"/>
  <c i="5" r="R140"/>
  <c r="R139"/>
  <c r="T140"/>
  <c r="T139"/>
  <c r="P140"/>
  <c r="P139"/>
  <c i="1" r="AU98"/>
  <c i="6" r="R141"/>
  <c r="R140"/>
  <c i="9" r="T140"/>
  <c r="T139"/>
  <c i="6" r="T141"/>
  <c r="T140"/>
  <c i="4" r="T140"/>
  <c r="T139"/>
  <c i="3" r="P140"/>
  <c i="7" r="R140"/>
  <c r="R139"/>
  <c i="9" r="R140"/>
  <c r="R139"/>
  <c i="8" r="BK298"/>
  <c r="J298"/>
  <c r="J107"/>
  <c r="T140"/>
  <c r="T139"/>
  <c i="7" r="P140"/>
  <c r="P139"/>
  <c i="1" r="AU100"/>
  <c i="8" r="P140"/>
  <c r="P139"/>
  <c i="1" r="AU101"/>
  <c i="3" r="P260"/>
  <c i="10" r="P139"/>
  <c r="P138"/>
  <c i="1" r="AU103"/>
  <c i="4" r="R140"/>
  <c r="R139"/>
  <c i="8" r="R139"/>
  <c i="4" r="P140"/>
  <c r="P139"/>
  <c i="1" r="AU97"/>
  <c i="3" r="R260"/>
  <c r="R140"/>
  <c r="R139"/>
  <c i="2" r="P140"/>
  <c r="P139"/>
  <c i="1" r="AU95"/>
  <c i="7" r="T140"/>
  <c r="T139"/>
  <c i="6" r="BK300"/>
  <c r="J300"/>
  <c r="J108"/>
  <c i="2" r="R140"/>
  <c r="R139"/>
  <c r="BK140"/>
  <c r="J140"/>
  <c r="J97"/>
  <c r="BK280"/>
  <c r="J280"/>
  <c r="J106"/>
  <c i="4" r="BK140"/>
  <c i="6" r="J301"/>
  <c r="J109"/>
  <c i="7" r="BK140"/>
  <c r="J140"/>
  <c r="J97"/>
  <c r="BK332"/>
  <c r="J332"/>
  <c r="J107"/>
  <c i="9" r="BK140"/>
  <c r="J140"/>
  <c r="J97"/>
  <c i="6" r="BK141"/>
  <c r="BK140"/>
  <c r="J140"/>
  <c r="J96"/>
  <c r="J30"/>
  <c i="8" r="J299"/>
  <c r="J108"/>
  <c i="3" r="BK140"/>
  <c r="J140"/>
  <c r="J97"/>
  <c i="4" r="BK277"/>
  <c r="J277"/>
  <c r="J106"/>
  <c i="5" r="BK140"/>
  <c r="BK257"/>
  <c r="J257"/>
  <c r="J107"/>
  <c i="8" r="BK140"/>
  <c r="BK139"/>
  <c r="J139"/>
  <c r="J96"/>
  <c i="9" r="BK294"/>
  <c r="J294"/>
  <c r="J107"/>
  <c i="3" r="BK260"/>
  <c r="J260"/>
  <c r="J107"/>
  <c i="10" r="BK139"/>
  <c r="J139"/>
  <c r="J97"/>
  <c r="BK227"/>
  <c r="J227"/>
  <c r="J106"/>
  <c i="1" r="BB94"/>
  <c r="W31"/>
  <c r="BC94"/>
  <c r="W32"/>
  <c r="BD94"/>
  <c r="W33"/>
  <c r="BA94"/>
  <c r="W30"/>
  <c i="4" l="1" r="BK139"/>
  <c r="J139"/>
  <c r="J96"/>
  <c i="5" r="BK139"/>
  <c r="J139"/>
  <c r="J96"/>
  <c i="3" r="P139"/>
  <c i="1" r="AU96"/>
  <c i="4" r="J140"/>
  <c r="J97"/>
  <c i="6" r="J141"/>
  <c r="J97"/>
  <c i="8" r="J30"/>
  <c r="J140"/>
  <c r="J97"/>
  <c i="9" r="BK139"/>
  <c r="J139"/>
  <c r="J96"/>
  <c r="J30"/>
  <c i="10" r="BK138"/>
  <c r="J138"/>
  <c r="J96"/>
  <c i="2" r="BK139"/>
  <c r="J139"/>
  <c r="J96"/>
  <c i="3" r="BK139"/>
  <c r="J139"/>
  <c r="J96"/>
  <c i="5" r="J140"/>
  <c r="J97"/>
  <c i="7" r="BK139"/>
  <c r="J139"/>
  <c r="J96"/>
  <c i="1" r="AW94"/>
  <c r="AK30"/>
  <c r="AY94"/>
  <c r="AU94"/>
  <c r="AX94"/>
  <c i="9" r="J118"/>
  <c r="BE118"/>
  <c r="F35"/>
  <c i="1" r="AZ102"/>
  <c i="6" r="J119"/>
  <c r="J113"/>
  <c r="J31"/>
  <c r="J32"/>
  <c i="1" r="AG99"/>
  <c i="2" l="1" r="J30"/>
  <c i="4" r="J30"/>
  <c i="5" r="J30"/>
  <c i="10" r="J30"/>
  <c i="3" r="J30"/>
  <c i="6" r="BE119"/>
  <c i="7" r="J30"/>
  <c i="2" r="J118"/>
  <c r="J112"/>
  <c r="J31"/>
  <c i="4" r="J118"/>
  <c r="J112"/>
  <c r="J31"/>
  <c i="10" r="J117"/>
  <c r="BE117"/>
  <c r="J35"/>
  <c i="1" r="AV103"/>
  <c r="AT103"/>
  <c i="8" r="J118"/>
  <c r="BE118"/>
  <c r="F35"/>
  <c i="1" r="AZ101"/>
  <c i="7" r="J118"/>
  <c r="BE118"/>
  <c r="J35"/>
  <c i="1" r="AV100"/>
  <c r="AT100"/>
  <c i="6" r="J121"/>
  <c i="9" r="J35"/>
  <c i="1" r="AV102"/>
  <c r="AT102"/>
  <c i="5" r="J118"/>
  <c r="J112"/>
  <c r="J31"/>
  <c i="6" r="F35"/>
  <c i="1" r="AZ99"/>
  <c i="9" r="J112"/>
  <c r="J31"/>
  <c r="J32"/>
  <c i="1" r="AG102"/>
  <c r="AN102"/>
  <c i="9" l="1" r="J41"/>
  <c i="4" r="BE118"/>
  <c i="2" r="BE118"/>
  <c i="5" r="BE118"/>
  <c i="9" r="J120"/>
  <c i="5" r="J120"/>
  <c i="2" r="J32"/>
  <c i="1" r="AG95"/>
  <c i="4" r="F35"/>
  <c i="1" r="AZ97"/>
  <c i="4" r="J120"/>
  <c i="3" r="J118"/>
  <c r="J112"/>
  <c r="J31"/>
  <c r="J32"/>
  <c i="1" r="AG96"/>
  <c i="4" r="J32"/>
  <c i="1" r="AG97"/>
  <c i="8" r="J112"/>
  <c r="J31"/>
  <c r="J32"/>
  <c i="1" r="AG101"/>
  <c i="8" r="J35"/>
  <c i="1" r="AV101"/>
  <c r="AT101"/>
  <c i="5" r="J32"/>
  <c i="1" r="AG98"/>
  <c i="7" r="F35"/>
  <c i="1" r="AZ100"/>
  <c i="10" r="J111"/>
  <c r="J31"/>
  <c r="J32"/>
  <c i="1" r="AG103"/>
  <c r="AN103"/>
  <c i="10" r="F35"/>
  <c i="1" r="AZ103"/>
  <c i="2" r="J120"/>
  <c i="6" r="J35"/>
  <c i="1" r="AV99"/>
  <c r="AT99"/>
  <c i="5" r="J35"/>
  <c i="1" r="AV98"/>
  <c r="AT98"/>
  <c i="7" r="J112"/>
  <c r="J31"/>
  <c r="J32"/>
  <c i="1" r="AG100"/>
  <c r="AN100"/>
  <c i="2" r="F35"/>
  <c i="1" r="AZ95"/>
  <c i="3" l="1" r="BE118"/>
  <c i="7" r="J41"/>
  <c i="6" r="J41"/>
  <c i="10" r="J41"/>
  <c i="8" r="J41"/>
  <c i="5" r="J41"/>
  <c i="1" r="AN99"/>
  <c r="AN101"/>
  <c r="AN98"/>
  <c i="2" r="J35"/>
  <c i="1" r="AV95"/>
  <c r="AT95"/>
  <c i="3" r="J120"/>
  <c i="4" r="J35"/>
  <c i="1" r="AV97"/>
  <c r="AT97"/>
  <c i="5" r="F35"/>
  <c i="1" r="AZ98"/>
  <c r="AG94"/>
  <c i="3" r="F35"/>
  <c i="1" r="AZ96"/>
  <c i="8" r="J120"/>
  <c i="10" r="J119"/>
  <c i="7" r="J120"/>
  <c i="2" l="1" r="J41"/>
  <c i="4" r="J41"/>
  <c i="1" r="AN95"/>
  <c r="AN97"/>
  <c r="AZ94"/>
  <c r="AV94"/>
  <c r="AK29"/>
  <c i="3" r="J35"/>
  <c i="1" r="AV96"/>
  <c r="AT96"/>
  <c r="AK26"/>
  <c i="3" l="1" r="J41"/>
  <c i="1" r="AK35"/>
  <c r="AN96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<sst xmlns="http://schemas.openxmlformats.org/spreadsheetml/2006/main">
  <si>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</si>
  <si>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</si>
  <si>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</si>
  <si>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</si>
  <si>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</si>
  <si>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{0bbf78d9-1897-4c17-bc1a-05e8705cce17}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</si>
  <si>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</si>
  <si>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</si>
  <si>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</si>
  <si>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</si>
  <si>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</si>
  <si>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</si>
  <si>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</si>
  <si>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</si>
  <si>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649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</si>
  <si>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</si>
  <si>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</si>
  <si>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jednotné kanalizace a přeložka vodovodu v lokalitě Sadová Rtyně v Podkrkonoší</t>
  </si>
  <si>
    <t>KSO:</t>
  </si>
  <si>
    <t>CC-CZ:</t>
  </si>
  <si>
    <t>Místo:</t>
  </si>
  <si>
    <t xml:space="preserve"> </t>
  </si>
  <si>
    <t>Datum:</t>
  </si>
  <si>
    <t>15. 9. 2020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</si>
  <si>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</si>
  <si>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</si>
  <si>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</si>
  <si>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</si>
  <si>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</si>
  <si>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</si>
  <si>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</si>
  <si>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</si>
  <si>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</si>
  <si>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</si>
  <si>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</si>
  <si>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</si>
  <si>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</si>
  <si>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</si>
  <si>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</si>
  <si>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</si>
  <si>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</si>
  <si>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</si>
  <si>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</si>
  <si>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</si>
  <si>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</si>
  <si>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</si>
  <si>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</si>
  <si>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</si>
  <si>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</si>
  <si>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</si>
  <si>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</si>
  <si>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</si>
  <si>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</si>
  <si>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</si>
  <si>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</si>
  <si>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</si>
  <si>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</si>
  <si>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</si>
  <si>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</si>
  <si>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</si>
  <si>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</si>
  <si>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</si>
  <si>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</si>
  <si>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</si>
  <si>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</si>
  <si>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</si>
  <si>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</si>
  <si>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</si>
  <si>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</si>
  <si>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</si>
  <si>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</si>
  <si>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</si>
  <si>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</si>
  <si>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</si>
  <si>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</si>
  <si>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</si>
  <si>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</si>
  <si>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</si>
  <si>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649-01a</t>
  </si>
  <si>
    <t>Vodovod Va - 2.etapa</t>
  </si>
  <si>
    <t>STA</t>
  </si>
  <si>
    <t>1</t>
  </si>
  <si>
    <t>{a28df929-75ee-4706-963e-13850884c042}</t>
  </si>
  <si>
    <t>2</t>
  </si>
  <si>
    <t>649-01b</t>
  </si>
  <si>
    <t>Vodovod Va1-2.etapa</t>
  </si>
  <si>
    <t>{23bc5fa9-3779-40ab-b673-6377a785b374}</t>
  </si>
  <si>
    <t>649-01c</t>
  </si>
  <si>
    <t>Vodovod Va2 -2.etapa</t>
  </si>
  <si>
    <t>{38a99f94-46c3-4389-9a08-3c677125ed92}</t>
  </si>
  <si>
    <t>649-02</t>
  </si>
  <si>
    <t>Vodovod Vb</t>
  </si>
  <si>
    <t>{f4d5f274-e567-4211-8a31-905726dc67ad}</t>
  </si>
  <si>
    <t>649-03a</t>
  </si>
  <si>
    <t xml:space="preserve">Kanalizační stoka A- 2.etapa  Š9-Š12</t>
  </si>
  <si>
    <t>{c40ba258-1dba-47dd-87b9-b8c77d96628e}</t>
  </si>
  <si>
    <t>649-03b</t>
  </si>
  <si>
    <t>Kanalizační stoka A1</t>
  </si>
  <si>
    <t>{bd80bab6-dcda-48c8-aab1-2d597de627e0}</t>
  </si>
  <si>
    <t>649-03c</t>
  </si>
  <si>
    <t>Kanalizační stoka A2</t>
  </si>
  <si>
    <t>{0b10bbf8-dadf-4e76-a8f6-8dd75c9c1c23}</t>
  </si>
  <si>
    <t>649-04</t>
  </si>
  <si>
    <t>Kanalizace stoka B</t>
  </si>
  <si>
    <t>{a15eae03-4830-4b5d-a2fd-a4fe309dfaf6}</t>
  </si>
  <si>
    <t>649-05</t>
  </si>
  <si>
    <t>Kanalizace stoka C</t>
  </si>
  <si>
    <t>{22d395c5-01d3-41a0-a335-5eec4672909f}</t>
  </si>
  <si>
    <t>KRYCÍ LIST SOUPISU PRACÍ</t>
  </si>
  <si>
    <t>Objekt:</t>
  </si>
  <si>
    <t>649-01a - Vodovod Va - 2.etapa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</si>
  <si>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</si>
  <si>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</si>
  <si>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</si>
  <si>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</si>
  <si>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</si>
  <si>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</si>
  <si>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</si>
  <si>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</si>
  <si>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</si>
  <si>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</si>
  <si>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</si>
  <si>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</si>
  <si>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</si>
  <si>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</si>
  <si>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</si>
  <si>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</si>
  <si>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</si>
  <si>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HZS - Hodinové zúčtovací sazby</t>
  </si>
  <si>
    <t xml:space="preserve">    VRN1 - Průzkumné, geodetické a projektové práce</t>
  </si>
  <si>
    <t xml:space="preserve">    VRN4 - Inženýrská činnost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</si>
  <si>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</si>
  <si>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</si>
  <si>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</si>
  <si>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</si>
  <si>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</si>
  <si>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</si>
  <si>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</si>
  <si>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</si>
  <si>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</si>
  <si>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</si>
  <si>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</si>
  <si>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</si>
  <si>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</si>
  <si>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</si>
  <si>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</si>
  <si>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</si>
  <si>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</si>
  <si>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</si>
  <si>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</si>
  <si>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</si>
  <si>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</si>
  <si>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</si>
  <si>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</si>
  <si>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</si>
  <si>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</si>
  <si>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</si>
  <si>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</si>
  <si>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</si>
  <si>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</si>
  <si>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při překopech komunikací pro pěší z betonových dlaždic ručně</t>
  </si>
  <si>
    <t>m2</t>
  </si>
  <si>
    <t>4</t>
  </si>
  <si>
    <t>-1411879857</t>
  </si>
  <si>
    <t>VV</t>
  </si>
  <si>
    <t>"přípojky"0,8*(1,3+1,5+1,3)</t>
  </si>
  <si>
    <t>Součet</t>
  </si>
  <si>
    <t>113107223</t>
  </si>
  <si>
    <t>Odstranění podkladu z kameniva drceného tl 300 mm strojně pl přes 200 m2</t>
  </si>
  <si>
    <t>-1775211379</t>
  </si>
  <si>
    <t>"Va"0,85*98</t>
  </si>
  <si>
    <t>"přípojky"0,85*(4,2+4,3+3,8)</t>
  </si>
  <si>
    <t>3</t>
  </si>
  <si>
    <t>113107241</t>
  </si>
  <si>
    <t>Odstranění podkladu živičného tl 50 mm strojně pl přes 200 m2</t>
  </si>
  <si>
    <t>-170868841</t>
  </si>
  <si>
    <t>"Va"0,9*98</t>
  </si>
  <si>
    <t>"přípojky"0,9*(4,2+4,3+3,8)</t>
  </si>
  <si>
    <t>113202111</t>
  </si>
  <si>
    <t>Vytrhání obrub krajníků obrubníků stojatých</t>
  </si>
  <si>
    <t>m</t>
  </si>
  <si>
    <t>-753030648</t>
  </si>
  <si>
    <t>"pro přípojky"3</t>
  </si>
  <si>
    <t>5</t>
  </si>
  <si>
    <t>119001421</t>
  </si>
  <si>
    <t>Dočasné zajištění kabelů a kabelových tratí ze 3 volně ložených kabelů</t>
  </si>
  <si>
    <t>-1436998075</t>
  </si>
  <si>
    <t>"trasa Va"4*1</t>
  </si>
  <si>
    <t>"přípojky"3*1</t>
  </si>
  <si>
    <t>6</t>
  </si>
  <si>
    <t>132212111</t>
  </si>
  <si>
    <t>Hloubení rýh š do 800 mm v soudržných horninách třídy těžitelnosti I, skupiny 3 ručně</t>
  </si>
  <si>
    <t>m3</t>
  </si>
  <si>
    <t>1457500929</t>
  </si>
  <si>
    <t>"přípomoce ruční dočištění"3</t>
  </si>
  <si>
    <t>7</t>
  </si>
  <si>
    <t>132251104</t>
  </si>
  <si>
    <t xml:space="preserve">Hloubení rýh nezapažených  š do 800 mm v hornině třídy těžitelnosti I, skupiny 3 objem přes 100 m3 strojně</t>
  </si>
  <si>
    <t>-1160194676</t>
  </si>
  <si>
    <t>"Va"0,8*1,3*98</t>
  </si>
  <si>
    <t>"přípojky Va"16,4*0,7*1,1</t>
  </si>
  <si>
    <t>Mezisoučet</t>
  </si>
  <si>
    <t>"ruční"-3</t>
  </si>
  <si>
    <t>8</t>
  </si>
  <si>
    <t>139001101</t>
  </si>
  <si>
    <t>Příplatek za ztížení vykopávky v blízkosti podzemního vedení</t>
  </si>
  <si>
    <t>-794726865</t>
  </si>
  <si>
    <t>"křížení sítí"3</t>
  </si>
  <si>
    <t>9</t>
  </si>
  <si>
    <t>162751117</t>
  </si>
  <si>
    <t>Vodorovné přemístění do 10000 m výkopku/sypaniny z horniny třídy těžitelnosti I, skupiny 1 až 3</t>
  </si>
  <si>
    <t>-954147233</t>
  </si>
  <si>
    <t>"hloubení"3+111,548</t>
  </si>
  <si>
    <t>10</t>
  </si>
  <si>
    <t>171201221</t>
  </si>
  <si>
    <t>Poplatek za uložení na skládce (skládkovné) zeminy a kamení kód odpadu 17 05 04</t>
  </si>
  <si>
    <t>t</t>
  </si>
  <si>
    <t>1286370438</t>
  </si>
  <si>
    <t>114,548*1,84 'Přepočtené koeficientem množství</t>
  </si>
  <si>
    <t>11</t>
  </si>
  <si>
    <t>174151101</t>
  </si>
  <si>
    <t>Zásyp jam, šachet rýh nebo kolem objektů sypaninou se zhutněním</t>
  </si>
  <si>
    <t>-1287129476</t>
  </si>
  <si>
    <t>"Va polovina 32-63 a 2.polovina 16-32"0,9*0,8*98</t>
  </si>
  <si>
    <t>"přípojky Va"16,4*0,7*0,7</t>
  </si>
  <si>
    <t>12</t>
  </si>
  <si>
    <t>M</t>
  </si>
  <si>
    <t>58333674</t>
  </si>
  <si>
    <t>kamenivo těžené hrubé frakce 16/32</t>
  </si>
  <si>
    <t>832765579</t>
  </si>
  <si>
    <t>13</t>
  </si>
  <si>
    <t>58333688</t>
  </si>
  <si>
    <t>kamenivo těžené hrubé frakce 32/63</t>
  </si>
  <si>
    <t>2026105793</t>
  </si>
  <si>
    <t>"Va"0,9*0,8*98/2</t>
  </si>
  <si>
    <t>"přípojky Va"(16,4*0,7*0,7)/2</t>
  </si>
  <si>
    <t>39,298*2 'Přepočtené koeficientem množství</t>
  </si>
  <si>
    <t>14</t>
  </si>
  <si>
    <t>175151101</t>
  </si>
  <si>
    <t>Obsypání potrubí strojně sypaninou bez prohození, uloženou do 3 m</t>
  </si>
  <si>
    <t>-1605420298</t>
  </si>
  <si>
    <t>"Va"(0,4*0,8*98-(pi*0,04*0,04*98))</t>
  </si>
  <si>
    <t>"přípojky"0,1*0,8*16,4</t>
  </si>
  <si>
    <t>58337331</t>
  </si>
  <si>
    <t>štěrkopísek frakce 0/22</t>
  </si>
  <si>
    <t>119786636</t>
  </si>
  <si>
    <t>32,179*2 'Přepočtené koeficientem množství</t>
  </si>
  <si>
    <t>Zakládání</t>
  </si>
  <si>
    <t>16</t>
  </si>
  <si>
    <t>275313611</t>
  </si>
  <si>
    <t>Základové patky z betonu tř. C 16/20 vč. bednění</t>
  </si>
  <si>
    <t>-1738993449</t>
  </si>
  <si>
    <t>"B2"1*0,07</t>
  </si>
  <si>
    <t>"šoupátka B3"0,011*2</t>
  </si>
  <si>
    <t>"B4"2*0,021</t>
  </si>
  <si>
    <t>Vodorovné konstrukce</t>
  </si>
  <si>
    <t>18</t>
  </si>
  <si>
    <t>451573111</t>
  </si>
  <si>
    <t>Lože pod potrubí otevřený výkop ze štěrkopísku</t>
  </si>
  <si>
    <t>668437348</t>
  </si>
  <si>
    <t>"Va"0,1*0,8*98</t>
  </si>
  <si>
    <t>"přípojky"0,1*0,7*16,4</t>
  </si>
  <si>
    <t>Komunikace pozemní</t>
  </si>
  <si>
    <t>19</t>
  </si>
  <si>
    <t>564770011</t>
  </si>
  <si>
    <t>Podklad z kameniva hrubého drceného vel. 8-16 mm tl 250 mm</t>
  </si>
  <si>
    <t>102554733</t>
  </si>
  <si>
    <t>20</t>
  </si>
  <si>
    <t>564871111</t>
  </si>
  <si>
    <t>Podklad ze štěrkodrtě ŠD tl 250 mm</t>
  </si>
  <si>
    <t>-1513079147</t>
  </si>
  <si>
    <t>565135101</t>
  </si>
  <si>
    <t>Asfaltový beton vrstva podkladní ACP 16 (obalované kamenivo OKS) tl 50 mm š do 1,5 m</t>
  </si>
  <si>
    <t>195132945</t>
  </si>
  <si>
    <t>22</t>
  </si>
  <si>
    <t>577145111</t>
  </si>
  <si>
    <t>Asfaltový beton vrstva obrusná ACO 16 (ABH) tl 50 mm š do 3 m z nemodifikovaného asfaltu</t>
  </si>
  <si>
    <t>928252442</t>
  </si>
  <si>
    <t>23</t>
  </si>
  <si>
    <t>596811120</t>
  </si>
  <si>
    <t>Kladení betonové dlažby komunikací pro pěší do lože z kameniva vel do 0,09 m2 plochy do 50 m2</t>
  </si>
  <si>
    <t>2140488762</t>
  </si>
  <si>
    <t>"přípojky"0,85*( 4,2+4,3+3,8)</t>
  </si>
  <si>
    <t>24</t>
  </si>
  <si>
    <t>59248005</t>
  </si>
  <si>
    <t>dlažba plošná betonová chodníková 300x300x50mm přírodní</t>
  </si>
  <si>
    <t>-615106050</t>
  </si>
  <si>
    <t>Trubní vedení</t>
  </si>
  <si>
    <t>25</t>
  </si>
  <si>
    <t>857242122</t>
  </si>
  <si>
    <t>Montáž litinových tvarovek jednoosých přírubových otevřený výkop DN 80</t>
  </si>
  <si>
    <t>kus</t>
  </si>
  <si>
    <t>446437372</t>
  </si>
  <si>
    <t>26</t>
  </si>
  <si>
    <t>HWL.504908000016</t>
  </si>
  <si>
    <t xml:space="preserve">KOLENO PATNÍ  80  </t>
  </si>
  <si>
    <t>1404865230</t>
  </si>
  <si>
    <t>27</t>
  </si>
  <si>
    <t>857262122</t>
  </si>
  <si>
    <t>Montáž litinových tvarovek jednoosých přírubových otevřený výkop DN 100</t>
  </si>
  <si>
    <t>1950724704</t>
  </si>
  <si>
    <t>"spojka"2</t>
  </si>
  <si>
    <t>30</t>
  </si>
  <si>
    <t>31951003</t>
  </si>
  <si>
    <t xml:space="preserve">Potrubní spojka příruba  DN 80</t>
  </si>
  <si>
    <t>1862718774</t>
  </si>
  <si>
    <t>31</t>
  </si>
  <si>
    <t>871161141</t>
  </si>
  <si>
    <t>Montáž potrubí z PE100 SDR 11 otevřený výkop svařovaných na tupo D 32 x 3,0 mm</t>
  </si>
  <si>
    <t>-1838361076</t>
  </si>
  <si>
    <t>"Va"5,6+5,5+5,3</t>
  </si>
  <si>
    <t>"suchovod pouze mateiál, montáž v dílčím posunu"0</t>
  </si>
  <si>
    <t>32</t>
  </si>
  <si>
    <t>28613170</t>
  </si>
  <si>
    <t>potrubí vodovodní PE100 SDR11 se signalizační vrstvou 100m 32x3,0mm</t>
  </si>
  <si>
    <t>1988394992</t>
  </si>
  <si>
    <t>17,7339901477833*1,015 'Přepočtené koeficientem množství</t>
  </si>
  <si>
    <t>35</t>
  </si>
  <si>
    <t>871241141</t>
  </si>
  <si>
    <t>Montáž potrubí z PE100 SDR 11 otevřený výkop svařovaných na tupo D 90 x 8,2 mm</t>
  </si>
  <si>
    <t>521928135</t>
  </si>
  <si>
    <t>36</t>
  </si>
  <si>
    <t>28613556</t>
  </si>
  <si>
    <t>potrubí dvouvrstvé PE100 RC SDR11 90x8,2 dl 12m</t>
  </si>
  <si>
    <t>973672897</t>
  </si>
  <si>
    <t>97,5369458128079*1,015 'Přepočtené koeficientem množství</t>
  </si>
  <si>
    <t>41</t>
  </si>
  <si>
    <t>877231129/R</t>
  </si>
  <si>
    <t>Montáž přírubových tvarovek T-kusů na vodovodním potrubí z PE trub d 80/80</t>
  </si>
  <si>
    <t>-873869587</t>
  </si>
  <si>
    <t>42</t>
  </si>
  <si>
    <t>WVN.FF130247/R</t>
  </si>
  <si>
    <t xml:space="preserve">Navrtávací přírubový T-kus  80-80</t>
  </si>
  <si>
    <t>237138327</t>
  </si>
  <si>
    <t>47</t>
  </si>
  <si>
    <t>879171111</t>
  </si>
  <si>
    <t>Montáž vodovodní přípojky na potrubí DN 32</t>
  </si>
  <si>
    <t>-743275245</t>
  </si>
  <si>
    <t>"Va"3</t>
  </si>
  <si>
    <t>49</t>
  </si>
  <si>
    <t>89114221111</t>
  </si>
  <si>
    <t>Montáž potrubí suchovodu na vodoměr</t>
  </si>
  <si>
    <t>603381940</t>
  </si>
  <si>
    <t>50</t>
  </si>
  <si>
    <t>89114221111a</t>
  </si>
  <si>
    <t>Příplatek za dílčí posun suchovodu</t>
  </si>
  <si>
    <t>úsek</t>
  </si>
  <si>
    <t>1097298124</t>
  </si>
  <si>
    <t>51</t>
  </si>
  <si>
    <t>891181112211</t>
  </si>
  <si>
    <t>Montáž vodovodních šoupátek otevřený výkop DN 25</t>
  </si>
  <si>
    <t>1595044867</t>
  </si>
  <si>
    <t>52</t>
  </si>
  <si>
    <t>AVK.51132114</t>
  </si>
  <si>
    <t xml:space="preserve">šoupátko  litinové, přímé, závit-ISO, připojovací DN25</t>
  </si>
  <si>
    <t>68184308</t>
  </si>
  <si>
    <t>53</t>
  </si>
  <si>
    <t>VAG.W870314322</t>
  </si>
  <si>
    <t xml:space="preserve">souprava zemní  teleskopická  pro navrtávací pas se šoupátkem přípojkovým 1,3-1,8 m</t>
  </si>
  <si>
    <t>-1051601565</t>
  </si>
  <si>
    <t>58</t>
  </si>
  <si>
    <t>891241112</t>
  </si>
  <si>
    <t>Montáž vodovodních šoupátek otevřený výkop DN 80</t>
  </si>
  <si>
    <t>-1126146133</t>
  </si>
  <si>
    <t>59</t>
  </si>
  <si>
    <t>42221304</t>
  </si>
  <si>
    <t>šoupátko pitná voda litina GGG 50 krátká stavební dl PN10/16 DN 100x190mm</t>
  </si>
  <si>
    <t>994549006</t>
  </si>
  <si>
    <t>57</t>
  </si>
  <si>
    <t>4229105499</t>
  </si>
  <si>
    <t>souprava zemní pro šoupata teleskopická 1,30-1,80m</t>
  </si>
  <si>
    <t>-641446032</t>
  </si>
  <si>
    <t>60</t>
  </si>
  <si>
    <t>891247111</t>
  </si>
  <si>
    <t>Montáž hydrantů podzemních DN 80</t>
  </si>
  <si>
    <t>1042802919</t>
  </si>
  <si>
    <t>61</t>
  </si>
  <si>
    <t>42273594</t>
  </si>
  <si>
    <t xml:space="preserve">hydrant podzemní DN 80  </t>
  </si>
  <si>
    <t>143737083</t>
  </si>
  <si>
    <t>64</t>
  </si>
  <si>
    <t>891249111</t>
  </si>
  <si>
    <t>Montáž navrtávacích pasů na potrubí z jakýchkoli trub DN 80</t>
  </si>
  <si>
    <t>-1119505686</t>
  </si>
  <si>
    <t>65</t>
  </si>
  <si>
    <t>42271412</t>
  </si>
  <si>
    <t xml:space="preserve">pás navrtávací z tvárné litiny DN 80mm </t>
  </si>
  <si>
    <t>262025943</t>
  </si>
  <si>
    <t>71</t>
  </si>
  <si>
    <t>892241111</t>
  </si>
  <si>
    <t>Tlaková zkouška vodou potrubí do 80</t>
  </si>
  <si>
    <t>-355633103</t>
  </si>
  <si>
    <t>70</t>
  </si>
  <si>
    <t>892273122</t>
  </si>
  <si>
    <t>Proplach a dezinfekce vodovodního potrubí DN od 80 do 125</t>
  </si>
  <si>
    <t>-320308314</t>
  </si>
  <si>
    <t>98+16,4</t>
  </si>
  <si>
    <t>73</t>
  </si>
  <si>
    <t>899401112</t>
  </si>
  <si>
    <t>Osazení poklopů litinových šoupátkových</t>
  </si>
  <si>
    <t>-690530882</t>
  </si>
  <si>
    <t>74</t>
  </si>
  <si>
    <t>42291352121</t>
  </si>
  <si>
    <t>poklop litinový šoupátkový samonivelační přípojkový</t>
  </si>
  <si>
    <t>-1969742056</t>
  </si>
  <si>
    <t>75</t>
  </si>
  <si>
    <t>42291352122</t>
  </si>
  <si>
    <t xml:space="preserve">poklop litinový šoupátkový samonivelační  </t>
  </si>
  <si>
    <t>1967882171</t>
  </si>
  <si>
    <t>76</t>
  </si>
  <si>
    <t>56230636</t>
  </si>
  <si>
    <t>deska podkladová uličního poklopu plastového ventilkového a šoupatového</t>
  </si>
  <si>
    <t>651681928</t>
  </si>
  <si>
    <t>77</t>
  </si>
  <si>
    <t>899401113</t>
  </si>
  <si>
    <t>Osazení poklopů litinových hydrantových</t>
  </si>
  <si>
    <t>-1643895408</t>
  </si>
  <si>
    <t>78</t>
  </si>
  <si>
    <t>42291452</t>
  </si>
  <si>
    <t>poklop litinový hydrantový DN 80</t>
  </si>
  <si>
    <t>941970589</t>
  </si>
  <si>
    <t>79</t>
  </si>
  <si>
    <t>56230638</t>
  </si>
  <si>
    <t>deska podkladová uličního poklopu hydrantového</t>
  </si>
  <si>
    <t>-1503114386</t>
  </si>
  <si>
    <t>80</t>
  </si>
  <si>
    <t>899721111</t>
  </si>
  <si>
    <t>Signalizační vodič DN do 150 mm na potrubí</t>
  </si>
  <si>
    <t>1745018672</t>
  </si>
  <si>
    <t>"trasa + přípojky"98+16,4+0,45</t>
  </si>
  <si>
    <t>81</t>
  </si>
  <si>
    <t>899722112</t>
  </si>
  <si>
    <t>Krytí potrubí z plastů výstražnou fólií z PVC 25 cm</t>
  </si>
  <si>
    <t>1366785350</t>
  </si>
  <si>
    <t>Ostatní konstrukce a práce, bourání</t>
  </si>
  <si>
    <t>82</t>
  </si>
  <si>
    <t>916131213</t>
  </si>
  <si>
    <t>Osazení silničního obrubníku betonového stojatého s boční opěrou do lože z betonu prostého</t>
  </si>
  <si>
    <t>-1690076425</t>
  </si>
  <si>
    <t>"pro přípojky použity stávající"3</t>
  </si>
  <si>
    <t>83</t>
  </si>
  <si>
    <t>916991121</t>
  </si>
  <si>
    <t>Lože pod obrubníky, krajníky nebo obruby z dlažebních kostek z betonu prostého</t>
  </si>
  <si>
    <t>-1914394726</t>
  </si>
  <si>
    <t>3*0,2*0,15</t>
  </si>
  <si>
    <t>84</t>
  </si>
  <si>
    <t>919735111</t>
  </si>
  <si>
    <t>Řezání stávajícího živičného krytu hl do 50 mm</t>
  </si>
  <si>
    <t>-2011807924</t>
  </si>
  <si>
    <t>"Va 2 strany rýhy"2*98</t>
  </si>
  <si>
    <t>"přípojky"2*(4,2+4,3+3,8)</t>
  </si>
  <si>
    <t>997</t>
  </si>
  <si>
    <t>Přesun sutě</t>
  </si>
  <si>
    <t>85</t>
  </si>
  <si>
    <t>997013501</t>
  </si>
  <si>
    <t>Odvoz suti a vybouraných hmot na skládku nebo meziskládku do 1 km se složením</t>
  </si>
  <si>
    <t>-1804712862</t>
  </si>
  <si>
    <t>86</t>
  </si>
  <si>
    <t>997013509</t>
  </si>
  <si>
    <t>Příplatek k odvozu suti a vybouraných hmot na skládku ZKD 1 km přes 1 km</t>
  </si>
  <si>
    <t>-765544466</t>
  </si>
  <si>
    <t>52,432*9 'Přepočtené koeficientem množství</t>
  </si>
  <si>
    <t>87</t>
  </si>
  <si>
    <t>997013645</t>
  </si>
  <si>
    <t>Poplatek za uložení na skládce (skládkovné) odpadu asfaltového bez dehtu kód odpadu 17 03 02</t>
  </si>
  <si>
    <t>742777994</t>
  </si>
  <si>
    <t>88</t>
  </si>
  <si>
    <t>997013655</t>
  </si>
  <si>
    <t>1416926121</t>
  </si>
  <si>
    <t>52,432-9,728</t>
  </si>
  <si>
    <t>998</t>
  </si>
  <si>
    <t>Přesun hmot</t>
  </si>
  <si>
    <t>89</t>
  </si>
  <si>
    <t>998276101</t>
  </si>
  <si>
    <t>Přesun hmot pro trubní vedení z trub z plastických hmot otevřený výkop</t>
  </si>
  <si>
    <t>-1241600112</t>
  </si>
  <si>
    <t>Vedlejší rozpočtové náklady</t>
  </si>
  <si>
    <t>HZS</t>
  </si>
  <si>
    <t>Hodinové zúčtovací sazby</t>
  </si>
  <si>
    <t>90</t>
  </si>
  <si>
    <t>HZS1431</t>
  </si>
  <si>
    <t>Hodinová zúčtovací sazba dělník inženýrských sítí</t>
  </si>
  <si>
    <t>hod</t>
  </si>
  <si>
    <t>512</t>
  </si>
  <si>
    <t>-402015713</t>
  </si>
  <si>
    <t>"vytyčení sítí"3</t>
  </si>
  <si>
    <t>VRN1</t>
  </si>
  <si>
    <t>Průzkumné, geodetické a projektové práce</t>
  </si>
  <si>
    <t>91</t>
  </si>
  <si>
    <t>012103000</t>
  </si>
  <si>
    <t>Geodetické práce před výstavbou</t>
  </si>
  <si>
    <t>sou</t>
  </si>
  <si>
    <t>1024</t>
  </si>
  <si>
    <t>-1032508120</t>
  </si>
  <si>
    <t>92</t>
  </si>
  <si>
    <t>012303000</t>
  </si>
  <si>
    <t>Geodetické práce po výstavbě</t>
  </si>
  <si>
    <t>-878925087</t>
  </si>
  <si>
    <t>VRN4</t>
  </si>
  <si>
    <t>Inženýrská činnost</t>
  </si>
  <si>
    <t>93</t>
  </si>
  <si>
    <t>043134000</t>
  </si>
  <si>
    <t>Zkoušky zatěžovací hutnící</t>
  </si>
  <si>
    <t>ks</t>
  </si>
  <si>
    <t>2115807806</t>
  </si>
  <si>
    <t>94</t>
  </si>
  <si>
    <t>04313400012</t>
  </si>
  <si>
    <t>DIO pro celou stavbu</t>
  </si>
  <si>
    <t>-540760105</t>
  </si>
  <si>
    <t>649-01b - Vodovod Va1-2.etapa</t>
  </si>
  <si>
    <t>HZS - Hodinové zúčtovací sazby</t>
  </si>
  <si>
    <t>-806688907</t>
  </si>
  <si>
    <t>"Va1"0,8*1,25</t>
  </si>
  <si>
    <t>413364895</t>
  </si>
  <si>
    <t>"Va1"1,25*0,8</t>
  </si>
  <si>
    <t>581294692</t>
  </si>
  <si>
    <t>-381206430</t>
  </si>
  <si>
    <t>145097765</t>
  </si>
  <si>
    <t>-450780405</t>
  </si>
  <si>
    <t>"přípojky Va1"4,6*0,7*1,1</t>
  </si>
  <si>
    <t>"Va1 - pod chodníkem"1,7*0,8*1,25</t>
  </si>
  <si>
    <t>"Va1 - v zahradě"(2,07+1,6)/2*0,8*48,75</t>
  </si>
  <si>
    <t>1589845329</t>
  </si>
  <si>
    <t>1569929891</t>
  </si>
  <si>
    <t>"hloubení"3+73,807</t>
  </si>
  <si>
    <t>"Va1 zpět zeminou"-48,25*0,8*1,4</t>
  </si>
  <si>
    <t>934664000</t>
  </si>
  <si>
    <t>22,767*1,84 'Přepočtené koeficientem množství</t>
  </si>
  <si>
    <t>2096679464</t>
  </si>
  <si>
    <t>"přípojky Va1"4,6*0,7*0,7</t>
  </si>
  <si>
    <t>"Va1 zpět zeminou"48,25*0,8*1,4</t>
  </si>
  <si>
    <t>1262726917</t>
  </si>
  <si>
    <t>2025894680</t>
  </si>
  <si>
    <t>"přípojky Va1"(4,6*0,7*0,7)/2</t>
  </si>
  <si>
    <t>1,127*2 'Přepočtené koeficientem množství</t>
  </si>
  <si>
    <t>988999416</t>
  </si>
  <si>
    <t>"Va1"50*0,8*0,1</t>
  </si>
  <si>
    <t>"přípojky"0,1*0,8*4,6</t>
  </si>
  <si>
    <t>1390226148</t>
  </si>
  <si>
    <t>4,368*2 'Přepočtené koeficientem množství</t>
  </si>
  <si>
    <t>-1557864503</t>
  </si>
  <si>
    <t>"šoupátka B3"0,01</t>
  </si>
  <si>
    <t>"B4"0,021</t>
  </si>
  <si>
    <t>-1868615401</t>
  </si>
  <si>
    <t>"přípojky"0,1*0,7*4,6</t>
  </si>
  <si>
    <t>"va1"50*0,1*0,8</t>
  </si>
  <si>
    <t>-1287826564</t>
  </si>
  <si>
    <t>"Va1 zpětné zadláždění"0,8*1,25</t>
  </si>
  <si>
    <t>340076388</t>
  </si>
  <si>
    <t>49764603</t>
  </si>
  <si>
    <t>960014939</t>
  </si>
  <si>
    <t>-912783669</t>
  </si>
  <si>
    <t>-321638351</t>
  </si>
  <si>
    <t>89107333</t>
  </si>
  <si>
    <t>"přípojky"3</t>
  </si>
  <si>
    <t>3*1,015 'Přepočtené koeficientem množství</t>
  </si>
  <si>
    <t>33</t>
  </si>
  <si>
    <t>871211141</t>
  </si>
  <si>
    <t>Montáž potrubí z PE100 SDR 11 otevřený výkop svařovaných na tupo D 63 x 5,8 mm</t>
  </si>
  <si>
    <t>132206651</t>
  </si>
  <si>
    <t>"Va1"50</t>
  </si>
  <si>
    <t>34</t>
  </si>
  <si>
    <t>28613173</t>
  </si>
  <si>
    <t>potrubí vodovodní PE100 SDR11 se signalizační vrstvou 100m 63x5,8mm</t>
  </si>
  <si>
    <t>1004759627</t>
  </si>
  <si>
    <t>50*1,015 'Přepočtené koeficientem množství</t>
  </si>
  <si>
    <t>877231125</t>
  </si>
  <si>
    <t>Montáž elektro navrtávacích T-kusů na vodovodním potrubí z PE trub d 80/50</t>
  </si>
  <si>
    <t>135739529</t>
  </si>
  <si>
    <t>WVN.FF130247W</t>
  </si>
  <si>
    <t xml:space="preserve">Navrtávací T-kus  80-50</t>
  </si>
  <si>
    <t>1631126530</t>
  </si>
  <si>
    <t>46</t>
  </si>
  <si>
    <t>87737599</t>
  </si>
  <si>
    <t xml:space="preserve">Napojení potrubí </t>
  </si>
  <si>
    <t>393036436</t>
  </si>
  <si>
    <t>"napojení vodovodu Vb"1</t>
  </si>
  <si>
    <t>-1233681141</t>
  </si>
  <si>
    <t>"Va1"3</t>
  </si>
  <si>
    <t>-634746295</t>
  </si>
  <si>
    <t>-792432344</t>
  </si>
  <si>
    <t>42803089</t>
  </si>
  <si>
    <t>-16968149</t>
  </si>
  <si>
    <t>-2089677414</t>
  </si>
  <si>
    <t>54</t>
  </si>
  <si>
    <t>891211112</t>
  </si>
  <si>
    <t>Montáž vodovodních šoupátek otevřený výkop DN 50</t>
  </si>
  <si>
    <t>-275038405</t>
  </si>
  <si>
    <t>55</t>
  </si>
  <si>
    <t>42221302</t>
  </si>
  <si>
    <t>šoupátko pitná voda litina GGG 50 krátká stavební dl PN10/16 DN 65x170mm</t>
  </si>
  <si>
    <t>135657875</t>
  </si>
  <si>
    <t>417565888</t>
  </si>
  <si>
    <t>68</t>
  </si>
  <si>
    <t>892233122</t>
  </si>
  <si>
    <t>Proplach a dezinfekce vodovodního potrubí DN od 40 do 70</t>
  </si>
  <si>
    <t>2084256884</t>
  </si>
  <si>
    <t>1614000351</t>
  </si>
  <si>
    <t>-318435020</t>
  </si>
  <si>
    <t>4,6+50</t>
  </si>
  <si>
    <t>72</t>
  </si>
  <si>
    <t>895270052/R99</t>
  </si>
  <si>
    <t>Proplachovací souprava DN 50</t>
  </si>
  <si>
    <t>2017688883</t>
  </si>
  <si>
    <t>-339781710</t>
  </si>
  <si>
    <t>-195181779</t>
  </si>
  <si>
    <t>-2000987965</t>
  </si>
  <si>
    <t>51464021</t>
  </si>
  <si>
    <t>-321714152</t>
  </si>
  <si>
    <t>615271642</t>
  </si>
  <si>
    <t>-1625856456</t>
  </si>
  <si>
    <t>-1665592216</t>
  </si>
  <si>
    <t>"trasa + přípojky" 4,6+0,45</t>
  </si>
  <si>
    <t>-1607319954</t>
  </si>
  <si>
    <t>-1952163888</t>
  </si>
  <si>
    <t>-68833698</t>
  </si>
  <si>
    <t>188896492</t>
  </si>
  <si>
    <t>"Va1"2*50</t>
  </si>
  <si>
    <t>-1163933821</t>
  </si>
  <si>
    <t>-184356302</t>
  </si>
  <si>
    <t>1,31*9 'Přepočtené koeficientem množství</t>
  </si>
  <si>
    <t>466924843</t>
  </si>
  <si>
    <t>-1472565920</t>
  </si>
  <si>
    <t>2034069686</t>
  </si>
  <si>
    <t>"vytyčení sítí"2</t>
  </si>
  <si>
    <t>-1662642713</t>
  </si>
  <si>
    <t>1761435755</t>
  </si>
  <si>
    <t>2007774190</t>
  </si>
  <si>
    <t>1086872696</t>
  </si>
  <si>
    <t>649-01c - Vodovod Va2 -2.etapa</t>
  </si>
  <si>
    <t>-467769052</t>
  </si>
  <si>
    <t>"přípojky"0,8*(1,2+1,5+1,2+0,4+1,9+1,35+1,35)</t>
  </si>
  <si>
    <t>-1550432453</t>
  </si>
  <si>
    <t>"Va2"0,85*112,5</t>
  </si>
  <si>
    <t>"přípojky"0,85*28,3</t>
  </si>
  <si>
    <t>455973772</t>
  </si>
  <si>
    <t>"Va2"0,9*112,5</t>
  </si>
  <si>
    <t>"přípojky"0,85*(2,1+3,35+1,8+2,7+2,05+3,7+3,7)</t>
  </si>
  <si>
    <t>1443049329</t>
  </si>
  <si>
    <t>"pro přípojky"7*1</t>
  </si>
  <si>
    <t>1447125391</t>
  </si>
  <si>
    <t>"trasa Va"5*1</t>
  </si>
  <si>
    <t>"přípojky"7*1</t>
  </si>
  <si>
    <t>81561474</t>
  </si>
  <si>
    <t>"přípomoce ruční dočištění"3,5</t>
  </si>
  <si>
    <t>369088893</t>
  </si>
  <si>
    <t>"Va"0,8*1,3*112,5</t>
  </si>
  <si>
    <t>"přípojky Va"28,3*0,7*1,2</t>
  </si>
  <si>
    <t>-2117171377</t>
  </si>
  <si>
    <t>"křížení sítí"7</t>
  </si>
  <si>
    <t>1288663181</t>
  </si>
  <si>
    <t>"hloubení"137,772+7</t>
  </si>
  <si>
    <t>712276643</t>
  </si>
  <si>
    <t>144,772*1,84 'Přepočtené koeficientem množství</t>
  </si>
  <si>
    <t>623776186</t>
  </si>
  <si>
    <t>"Va polovina 32-63 a 2.polovina 16-32"0,9*0,8*112,5</t>
  </si>
  <si>
    <t>"přípojky Va"23,8*0,7*0,7</t>
  </si>
  <si>
    <t>-171697973</t>
  </si>
  <si>
    <t>128949243</t>
  </si>
  <si>
    <t>1323938661</t>
  </si>
  <si>
    <t>"Va"(0,4*0,8*112,5-(pi*0,04*0,04*112,5))</t>
  </si>
  <si>
    <t>"přípojky"0,2*0,8*23,8</t>
  </si>
  <si>
    <t>1575099508</t>
  </si>
  <si>
    <t>39,243*2 'Přepočtené koeficientem množství</t>
  </si>
  <si>
    <t>17</t>
  </si>
  <si>
    <t>-378682971</t>
  </si>
  <si>
    <t>"B1"2*0,11</t>
  </si>
  <si>
    <t>"šoupátka B3"0,011*1</t>
  </si>
  <si>
    <t>"B2"1*0,011</t>
  </si>
  <si>
    <t>-1304905734</t>
  </si>
  <si>
    <t>"Va"0,1*0,8*112,5</t>
  </si>
  <si>
    <t>"přípojky"0,1*0,7*23,8</t>
  </si>
  <si>
    <t>314045069</t>
  </si>
  <si>
    <t>-1077394132</t>
  </si>
  <si>
    <t>"Va"0,9*112,5</t>
  </si>
  <si>
    <t>"přípojky"0,9*23,8</t>
  </si>
  <si>
    <t>-1366484140</t>
  </si>
  <si>
    <t>1261804055</t>
  </si>
  <si>
    <t>1930604634</t>
  </si>
  <si>
    <t>-1811852009</t>
  </si>
  <si>
    <t>-1745819993</t>
  </si>
  <si>
    <t xml:space="preserve">DÍRY KOLENO PATNÍ PŘÍRUBOVÉ 80  </t>
  </si>
  <si>
    <t>194842565</t>
  </si>
  <si>
    <t>647089029</t>
  </si>
  <si>
    <t>"spojka"4</t>
  </si>
  <si>
    <t>28</t>
  </si>
  <si>
    <t>-1772965765</t>
  </si>
  <si>
    <t>WVN.FF485537W</t>
  </si>
  <si>
    <t>Lemový nákružek DN80</t>
  </si>
  <si>
    <t>1297218953</t>
  </si>
  <si>
    <t>29</t>
  </si>
  <si>
    <t>1024850619</t>
  </si>
  <si>
    <t>"Va2 přípojky"23,8</t>
  </si>
  <si>
    <t>-796160252</t>
  </si>
  <si>
    <t>25,615763546798*1,015 'Přepočtené koeficientem množství</t>
  </si>
  <si>
    <t>-156475284</t>
  </si>
  <si>
    <t>849068017</t>
  </si>
  <si>
    <t>112,315270935961*1,015 'Přepočtené koeficientem množství</t>
  </si>
  <si>
    <t>877231113</t>
  </si>
  <si>
    <t>Montáž přírubové tvarovky T-kusů na vodovodním potrubí z PE trub DN 80/80</t>
  </si>
  <si>
    <t>-303257689</t>
  </si>
  <si>
    <t>28614959</t>
  </si>
  <si>
    <t xml:space="preserve"> přírubový T-kus rovnoramenný PE 100 PN16 DN 80/80mm</t>
  </si>
  <si>
    <t>1217325108</t>
  </si>
  <si>
    <t>877241112</t>
  </si>
  <si>
    <t>Montáž elektrokolen 90° na vodovodním potrubí z PE trub d 90</t>
  </si>
  <si>
    <t>1737083283</t>
  </si>
  <si>
    <t>28614948/R</t>
  </si>
  <si>
    <t>elektrokoleno 30° PE 100 PN16 D 90mm</t>
  </si>
  <si>
    <t>1606519291</t>
  </si>
  <si>
    <t>877241118</t>
  </si>
  <si>
    <t>Montáž záslepek na vodovodním potrubí z PE trub d 90</t>
  </si>
  <si>
    <t>-2145863895</t>
  </si>
  <si>
    <t>PAM.BBA80QN1</t>
  </si>
  <si>
    <t>příruba zaslepovací X NATURAL tvárná litina DN 80mm, PN 10-40</t>
  </si>
  <si>
    <t>1046206229</t>
  </si>
  <si>
    <t>-1832580552</t>
  </si>
  <si>
    <t>"Va2"7</t>
  </si>
  <si>
    <t>38</t>
  </si>
  <si>
    <t>-2059881229</t>
  </si>
  <si>
    <t>39</t>
  </si>
  <si>
    <t>1582162272</t>
  </si>
  <si>
    <t>40</t>
  </si>
  <si>
    <t>-871232458</t>
  </si>
  <si>
    <t>-462619852</t>
  </si>
  <si>
    <t>šoupátko pitná voda litina GGG 50 krátká stavební dl PN10/16 DN 100x190mm D80mm</t>
  </si>
  <si>
    <t>580956695</t>
  </si>
  <si>
    <t>43</t>
  </si>
  <si>
    <t>-944506505</t>
  </si>
  <si>
    <t>891247211</t>
  </si>
  <si>
    <t>Montáž hydrantů nadzemních DN 80</t>
  </si>
  <si>
    <t>-2132212042</t>
  </si>
  <si>
    <t>42273680</t>
  </si>
  <si>
    <t>hydrant nadzemní litinový tuhý DN 80 PN 16 dvojitý uzávěr s koulí krycí v 1000mm</t>
  </si>
  <si>
    <t>-1418587642</t>
  </si>
  <si>
    <t>782434185</t>
  </si>
  <si>
    <t>301570354</t>
  </si>
  <si>
    <t>48</t>
  </si>
  <si>
    <t>-7881491</t>
  </si>
  <si>
    <t>-179466063</t>
  </si>
  <si>
    <t>112,5+23,8</t>
  </si>
  <si>
    <t>1591676672</t>
  </si>
  <si>
    <t>-1227225077</t>
  </si>
  <si>
    <t>1101724128</t>
  </si>
  <si>
    <t>2129769128</t>
  </si>
  <si>
    <t>-1581915607</t>
  </si>
  <si>
    <t>-786199652</t>
  </si>
  <si>
    <t>899784</t>
  </si>
  <si>
    <t>Přepojení přípojky objektu čp.3</t>
  </si>
  <si>
    <t>210406830</t>
  </si>
  <si>
    <t>-2066475045</t>
  </si>
  <si>
    <t>"pro přípojky použity stávající"7</t>
  </si>
  <si>
    <t>204713639</t>
  </si>
  <si>
    <t>7*0,2*0,15</t>
  </si>
  <si>
    <t>166219289</t>
  </si>
  <si>
    <t>"Va2- 2 strany rýhy"2*112,5+2*0,9</t>
  </si>
  <si>
    <t>"přípojky"2*(2,1+3,35+1,8+2,7+2,05+3,7+3,7)</t>
  </si>
  <si>
    <t>62</t>
  </si>
  <si>
    <t>518282756</t>
  </si>
  <si>
    <t>63</t>
  </si>
  <si>
    <t>1003612679</t>
  </si>
  <si>
    <t>67,448*9 'Přepočtené koeficientem množství</t>
  </si>
  <si>
    <t>139870334</t>
  </si>
  <si>
    <t>-2064761729</t>
  </si>
  <si>
    <t>67,448-11,539</t>
  </si>
  <si>
    <t>66</t>
  </si>
  <si>
    <t>-444348248</t>
  </si>
  <si>
    <t>67</t>
  </si>
  <si>
    <t>-481915542</t>
  </si>
  <si>
    <t>1149509403</t>
  </si>
  <si>
    <t>-1409855673</t>
  </si>
  <si>
    <t>69</t>
  </si>
  <si>
    <t>-289696922</t>
  </si>
  <si>
    <t>649-02 - Vodovod Vb</t>
  </si>
  <si>
    <t>-1175491268</t>
  </si>
  <si>
    <t>"přípojky"0,8*(1,7+7+0,4)</t>
  </si>
  <si>
    <t>113107163</t>
  </si>
  <si>
    <t>Odstranění podkladu z kameniva drceného tl 300 mm strojně pl přes 50 do 200 m2</t>
  </si>
  <si>
    <t>-82358264</t>
  </si>
  <si>
    <t>"trasa"94,55*0,85</t>
  </si>
  <si>
    <t>113107181</t>
  </si>
  <si>
    <t>Odstranění podkladu živičného tl 50 mm strojně pl přes 50 do 200 m2</t>
  </si>
  <si>
    <t>-1735460808</t>
  </si>
  <si>
    <t>94,55*0,9</t>
  </si>
  <si>
    <t>1321028989</t>
  </si>
  <si>
    <t>-532373255</t>
  </si>
  <si>
    <t>-1531095568</t>
  </si>
  <si>
    <t>1574199313</t>
  </si>
  <si>
    <t>0,8*1,3*94,55</t>
  </si>
  <si>
    <t>"odpočet ručně"-8</t>
  </si>
  <si>
    <t>"přípojky"0,8*(1,7+7+0,4)*1,15</t>
  </si>
  <si>
    <t>1359506627</t>
  </si>
  <si>
    <t>-255657499</t>
  </si>
  <si>
    <t>"výkopek"98,332</t>
  </si>
  <si>
    <t>1873527721</t>
  </si>
  <si>
    <t>100,704*1,84 'Přepočtené koeficientem množství</t>
  </si>
  <si>
    <t>-2028614268</t>
  </si>
  <si>
    <t>94,55*0,8*1,05</t>
  </si>
  <si>
    <t>"přípojky"0,8*(1,7+7+0,4)*0,75</t>
  </si>
  <si>
    <t>1061337091</t>
  </si>
  <si>
    <t xml:space="preserve">"zásyp polovina  32-63, druhá polina 16-32"(94,55*0,8*1,05)/2</t>
  </si>
  <si>
    <t>"přípojky"(0,8*(1,7+7+0,4)*0,75)/2</t>
  </si>
  <si>
    <t>42,441*2 'Přepočtené koeficientem množství</t>
  </si>
  <si>
    <t>1027633204</t>
  </si>
  <si>
    <t>-1987386735</t>
  </si>
  <si>
    <t>"přípojky"0,8*(1,7+7+0,4)*0,4-pi*0,04*0,04*(1,7+7+0,4)</t>
  </si>
  <si>
    <t>17530987</t>
  </si>
  <si>
    <t>2,866*2 'Přepočtené koeficientem množství</t>
  </si>
  <si>
    <t>-453444485</t>
  </si>
  <si>
    <t>"B1"0,11</t>
  </si>
  <si>
    <t>"B2"0,07</t>
  </si>
  <si>
    <t>"šoupátka B3"0,02</t>
  </si>
  <si>
    <t>133156032</t>
  </si>
  <si>
    <t>"Vb"0,1*0,8*94,55</t>
  </si>
  <si>
    <t>"přípojky"0,8*(1,7+7+0,4)*0,1</t>
  </si>
  <si>
    <t>2020923890</t>
  </si>
  <si>
    <t>1108367597</t>
  </si>
  <si>
    <t>"trasa"94,55*0,9</t>
  </si>
  <si>
    <t>-1006011737</t>
  </si>
  <si>
    <t>-1064026301</t>
  </si>
  <si>
    <t>56</t>
  </si>
  <si>
    <t>-1957015291</t>
  </si>
  <si>
    <t>-733008564</t>
  </si>
  <si>
    <t>1533164793</t>
  </si>
  <si>
    <t>659362620</t>
  </si>
  <si>
    <t>-365328413</t>
  </si>
  <si>
    <t>"přípojky"1,7+7+0,4</t>
  </si>
  <si>
    <t>1645490597</t>
  </si>
  <si>
    <t>-564663212</t>
  </si>
  <si>
    <t>-279303870</t>
  </si>
  <si>
    <t>Montáž elektro T-kusů na vodovodním potrubí z PE trub d 80</t>
  </si>
  <si>
    <t>1941058029</t>
  </si>
  <si>
    <t>elektrotvarovka T-kus rovnoramenný PE 100 PN16 D 80mm</t>
  </si>
  <si>
    <t>-1517767119</t>
  </si>
  <si>
    <t>1019219785</t>
  </si>
  <si>
    <t>"napojení na Va"1</t>
  </si>
  <si>
    <t>"na vodovod Rychteského"1</t>
  </si>
  <si>
    <t>-211574423</t>
  </si>
  <si>
    <t>"Vb"3</t>
  </si>
  <si>
    <t>-262435791</t>
  </si>
  <si>
    <t>-1681497224</t>
  </si>
  <si>
    <t>584306045</t>
  </si>
  <si>
    <t>795411672</t>
  </si>
  <si>
    <t>37</t>
  </si>
  <si>
    <t>1052367077</t>
  </si>
  <si>
    <t>-2125033119</t>
  </si>
  <si>
    <t>103114766</t>
  </si>
  <si>
    <t>-340966996</t>
  </si>
  <si>
    <t>1423586527</t>
  </si>
  <si>
    <t>328328881</t>
  </si>
  <si>
    <t>892271111</t>
  </si>
  <si>
    <t>Tlaková zkouška vodou potrubí DN 100 nebo 125</t>
  </si>
  <si>
    <t>79307824</t>
  </si>
  <si>
    <t>-1977280566</t>
  </si>
  <si>
    <t>44</t>
  </si>
  <si>
    <t>-671170097</t>
  </si>
  <si>
    <t>45</t>
  </si>
  <si>
    <t>-1613208472</t>
  </si>
  <si>
    <t>527738897</t>
  </si>
  <si>
    <t>-256718103</t>
  </si>
  <si>
    <t>-196285562</t>
  </si>
  <si>
    <t>9001</t>
  </si>
  <si>
    <t>Suchovod</t>
  </si>
  <si>
    <t>-1990590372</t>
  </si>
  <si>
    <t>1420108809</t>
  </si>
  <si>
    <t>-597140742</t>
  </si>
  <si>
    <t>1079244874</t>
  </si>
  <si>
    <t>"trasa"95</t>
  </si>
  <si>
    <t>"přípojky"9,1*2</t>
  </si>
  <si>
    <t>-1357282091</t>
  </si>
  <si>
    <t>835455699</t>
  </si>
  <si>
    <t>49,376*9 'Přepočtené koeficientem množství</t>
  </si>
  <si>
    <t>-1078373628</t>
  </si>
  <si>
    <t>-540304609</t>
  </si>
  <si>
    <t>49,376-8,339</t>
  </si>
  <si>
    <t>-1426654287</t>
  </si>
  <si>
    <t>1072304733</t>
  </si>
  <si>
    <t>991607395</t>
  </si>
  <si>
    <t>-510577310</t>
  </si>
  <si>
    <t>-1139311897</t>
  </si>
  <si>
    <t xml:space="preserve">649-03a - Kanalizační stoka A- 2.etapa  Š9-Š12</t>
  </si>
  <si>
    <t xml:space="preserve">    3 - Svislé a kompletní konstrukce</t>
  </si>
  <si>
    <t>-575817252</t>
  </si>
  <si>
    <t>"stoka A "1,1*(505,5-344,85)</t>
  </si>
  <si>
    <t>"napojení uličních vpustí do šachet"0,8*8*0,3</t>
  </si>
  <si>
    <t>-426800366</t>
  </si>
  <si>
    <t>"stoka A"1,1*(377,15-344,85+21,15)</t>
  </si>
  <si>
    <t>-22986717</t>
  </si>
  <si>
    <t>"A"2*1,1</t>
  </si>
  <si>
    <t>-338559148</t>
  </si>
  <si>
    <t>1573670887</t>
  </si>
  <si>
    <t>"předpoklad 25% nezapažené"</t>
  </si>
  <si>
    <t>"stoka A od Š9-Š12"1,1*1,45*160,5</t>
  </si>
  <si>
    <t>"napojení uličních vpustí do šachet"0,8*8*1,4</t>
  </si>
  <si>
    <t>264,958*0,25</t>
  </si>
  <si>
    <t>132254104</t>
  </si>
  <si>
    <t>Hloubení rýh zapažených š do 800 mm v hornině třídy těžitelnosti I, skupiny 3 objem přes 100 m3 strojně</t>
  </si>
  <si>
    <t>1004336292</t>
  </si>
  <si>
    <t>"předpoklad 75% zapažené"</t>
  </si>
  <si>
    <t>"stoka A od Š9-Š12"1,1*1,45*106,3+1,1*2*54,2</t>
  </si>
  <si>
    <t>297,749*0,75</t>
  </si>
  <si>
    <t>-706423129</t>
  </si>
  <si>
    <t>151101101</t>
  </si>
  <si>
    <t>Zřízení příložného pažení a rozepření stěn rýh hl do 2 m</t>
  </si>
  <si>
    <t>-1795348029</t>
  </si>
  <si>
    <t>"předpoklad 75% délky stok"</t>
  </si>
  <si>
    <t>"stoka A"2*((505,5-344,85)*1,5)*0,75</t>
  </si>
  <si>
    <t>151101111</t>
  </si>
  <si>
    <t>Odstranění příložného pažení a rozepření stěn rýh hl do 2 m</t>
  </si>
  <si>
    <t>-1363146003</t>
  </si>
  <si>
    <t>16994879</t>
  </si>
  <si>
    <t>"výkopek"66,24+223,312</t>
  </si>
  <si>
    <t>1285390913</t>
  </si>
  <si>
    <t>289,552*1,84 'Přepočtené koeficientem množství</t>
  </si>
  <si>
    <t>-87533003</t>
  </si>
  <si>
    <t>"stoka A od Š09-Š12"1,1*0,85*106,3+54,2*1,1*1,3</t>
  </si>
  <si>
    <t>1083049591</t>
  </si>
  <si>
    <t>"stoka A od Š09-Š12"(1,1*0,85*106,3+54,2*1,1*2)/2</t>
  </si>
  <si>
    <t>"napojení uličních vpustí do šachet"(0,8*8*1,4)/2</t>
  </si>
  <si>
    <t>113,795*2 'Přepočtené koeficientem množství</t>
  </si>
  <si>
    <t>-850713173</t>
  </si>
  <si>
    <t>-2133015439</t>
  </si>
  <si>
    <t>"stoka A DN300"0,6*0,8*70-pi*0,15*0,15*70</t>
  </si>
  <si>
    <t>"stoka A DN400"0,7*0,8*(438,5-344,85)-pi*0,2*0,2*(438,5-344,85)</t>
  </si>
  <si>
    <t>-2116712298</t>
  </si>
  <si>
    <t>69,328*2 'Přepočtené koeficientem množství</t>
  </si>
  <si>
    <t>273313611</t>
  </si>
  <si>
    <t>Základové desky z betonu tř. C 16/20</t>
  </si>
  <si>
    <t>-1879414490</t>
  </si>
  <si>
    <t>"podkladní beton pod šachty"3*1,1*1,1*0,15</t>
  </si>
  <si>
    <t>Svislé a kompletní konstrukce</t>
  </si>
  <si>
    <t>388995214/R</t>
  </si>
  <si>
    <t xml:space="preserve">Chránička  DN 400 včetně utěsnění</t>
  </si>
  <si>
    <t>71885728</t>
  </si>
  <si>
    <t>"pro plyn"1*2,3</t>
  </si>
  <si>
    <t>2051392512</t>
  </si>
  <si>
    <t>"stoka A"0,1*0,8*(70+438,5-344,85)</t>
  </si>
  <si>
    <t>1866024665</t>
  </si>
  <si>
    <t>665693137</t>
  </si>
  <si>
    <t>"stoka A"1,1*(374,15-344,85+21,15)</t>
  </si>
  <si>
    <t>684775258</t>
  </si>
  <si>
    <t>810391811</t>
  </si>
  <si>
    <t>Bourání stávajícího potrubí z betonu DN přes 200 do 400</t>
  </si>
  <si>
    <t>-87166645</t>
  </si>
  <si>
    <t>"stoka A D400"435,5-344,85</t>
  </si>
  <si>
    <t>871353121</t>
  </si>
  <si>
    <t>Montáž kanalizačního potrubí z PVC těsněné gumovým kroužkem otevřený výkop sklon do 20 % DN 200</t>
  </si>
  <si>
    <t>-977766826</t>
  </si>
  <si>
    <t>"napojení uličních vpustí do šachet"8</t>
  </si>
  <si>
    <t>PPL.2005</t>
  </si>
  <si>
    <t>Trubka kanalizační Pipelife KG SN4 KOEX DN 200x5m PVC</t>
  </si>
  <si>
    <t>-583178485</t>
  </si>
  <si>
    <t>1,94174757281553*1,03 'Přepočtené koeficientem množství</t>
  </si>
  <si>
    <t>871373121</t>
  </si>
  <si>
    <t>Montáž kanalizačního potrubí z PVC těsněné gumovým kroužkem otevřený výkop sklon do 20 % DN 315</t>
  </si>
  <si>
    <t>1594854773</t>
  </si>
  <si>
    <t>"stoka A"70</t>
  </si>
  <si>
    <t>28611109</t>
  </si>
  <si>
    <t>trubka kanalizační PVC-U 315x10,8x6000mm SN12</t>
  </si>
  <si>
    <t>1019044401</t>
  </si>
  <si>
    <t>69,9029126213592*1,03 'Přepočtené koeficientem množství</t>
  </si>
  <si>
    <t>871393121</t>
  </si>
  <si>
    <t>Montáž kanalizačního potrubí z PVC těsněné gumovým kroužkem otevřený výkop sklon do 20 % DN 400</t>
  </si>
  <si>
    <t>-1350916418</t>
  </si>
  <si>
    <t>"stokaA"435,5-344,85</t>
  </si>
  <si>
    <t>28611110</t>
  </si>
  <si>
    <t>trubka kanalizační PVC-U 400x13,7x6000mm SN12</t>
  </si>
  <si>
    <t>-1165576787</t>
  </si>
  <si>
    <t>89,3203883495146*1,03 'Přepočtené koeficientem množství</t>
  </si>
  <si>
    <t xml:space="preserve">Napojení potrubí do šachty </t>
  </si>
  <si>
    <t>-86200346</t>
  </si>
  <si>
    <t>"napojení UV stoka A"2</t>
  </si>
  <si>
    <t>"stoka A"3</t>
  </si>
  <si>
    <t>877390430</t>
  </si>
  <si>
    <t>Montáž spojek na kanalizačním potrubí z PP trub korugovaných DN 400</t>
  </si>
  <si>
    <t>-1341839630</t>
  </si>
  <si>
    <t>95</t>
  </si>
  <si>
    <t>28617408</t>
  </si>
  <si>
    <t>odbočka sedlová kanalizace PP korugované DN 400/200</t>
  </si>
  <si>
    <t>1735740542</t>
  </si>
  <si>
    <t>890211851</t>
  </si>
  <si>
    <t>Bourání šachet z prostého betonu strojně obestavěného prostoru do 1,5 m3</t>
  </si>
  <si>
    <t>379748140</t>
  </si>
  <si>
    <t>"šachty"</t>
  </si>
  <si>
    <t>"A"2*1,4</t>
  </si>
  <si>
    <t>"uliční vpusti A"3*0,25</t>
  </si>
  <si>
    <t>892372121</t>
  </si>
  <si>
    <t>Tlaková zkouška vzduchem potrubí DN 300 těsnícím vakem ucpávkovým</t>
  </si>
  <si>
    <t>71146034</t>
  </si>
  <si>
    <t>892381111</t>
  </si>
  <si>
    <t>Tlaková zkouška vodou potrubí DN 250, DN 300 nebo 350</t>
  </si>
  <si>
    <t>-57183225</t>
  </si>
  <si>
    <t>892392121</t>
  </si>
  <si>
    <t>Tlaková zkouška vzduchem potrubí DN 400 těsnícím vakem ucpávkovým</t>
  </si>
  <si>
    <t>-1834041847</t>
  </si>
  <si>
    <t>892421111</t>
  </si>
  <si>
    <t>Tlaková zkouška vodou potrubí DN 400 nebo 500</t>
  </si>
  <si>
    <t>-697157520</t>
  </si>
  <si>
    <t>894411311</t>
  </si>
  <si>
    <t>Osazení železobetonových dílců pro šachty skruží rovných</t>
  </si>
  <si>
    <t>984760235</t>
  </si>
  <si>
    <t>"Š10,12"2</t>
  </si>
  <si>
    <t>BTL.0006074.URS</t>
  </si>
  <si>
    <t>skruž betonová s ocelová se stupadly +PE povlakem TBS-Q 1000/250/120 SP 100x25x12cm</t>
  </si>
  <si>
    <t>-826340786</t>
  </si>
  <si>
    <t>"Š12"1</t>
  </si>
  <si>
    <t>BTL.0006182.URS</t>
  </si>
  <si>
    <t>skruž betonová s ocelová se stupadly +PE povlakem TBS-Q 1000/500/120 SP 100x50x12cm</t>
  </si>
  <si>
    <t>811912332</t>
  </si>
  <si>
    <t>"Š10"1</t>
  </si>
  <si>
    <t>BTL.0006183.URS1</t>
  </si>
  <si>
    <t>těsnění pro DN 1000</t>
  </si>
  <si>
    <t>-475768976</t>
  </si>
  <si>
    <t>894412411</t>
  </si>
  <si>
    <t>Osazení železobetonových dílců pro šachty skruží přechodových</t>
  </si>
  <si>
    <t>-1820568918</t>
  </si>
  <si>
    <t>"skruže"3</t>
  </si>
  <si>
    <t>"prstence"6</t>
  </si>
  <si>
    <t>PFB.1121104</t>
  </si>
  <si>
    <t>Konus TBR-Q.1 100-63/58/12 KPS</t>
  </si>
  <si>
    <t>-1840714506</t>
  </si>
  <si>
    <t>"Š10-Š12"3</t>
  </si>
  <si>
    <t>PFB.1120102OZ</t>
  </si>
  <si>
    <t xml:space="preserve">Prstenec šachtový vyrovnávací  TBW-Q.1 63/8</t>
  </si>
  <si>
    <t>-1803403328</t>
  </si>
  <si>
    <t>"Š10,11,12"3</t>
  </si>
  <si>
    <t>PFB.1120103OZ</t>
  </si>
  <si>
    <t xml:space="preserve">Prstenec šachtový vyrovnávací  TBW-Q.1 63/10</t>
  </si>
  <si>
    <t>-1373955945</t>
  </si>
  <si>
    <t>"Š 11-12 "2</t>
  </si>
  <si>
    <t>PFB.1120101OZ</t>
  </si>
  <si>
    <t>Prstenec šachtový vyrovnávací TBW-Q.1 63/6</t>
  </si>
  <si>
    <t>582454987</t>
  </si>
  <si>
    <t>894414111</t>
  </si>
  <si>
    <t>Osazení železobetonových dílců pro šachty skruží základových (dno)</t>
  </si>
  <si>
    <t>-1419051475</t>
  </si>
  <si>
    <t>" Stoka A Š10-Š12"3</t>
  </si>
  <si>
    <t>PFB.1130001G</t>
  </si>
  <si>
    <t xml:space="preserve">Dno  TBZ-Q.1 100/611 KOM</t>
  </si>
  <si>
    <t>2073707254</t>
  </si>
  <si>
    <t>"Š 10-12"3</t>
  </si>
  <si>
    <t>894812205</t>
  </si>
  <si>
    <t>Uliční vpust z PP šachtové dno DN 425/200 se sifonem a filtrem</t>
  </si>
  <si>
    <t>1819934401</t>
  </si>
  <si>
    <t>894812231/R1</t>
  </si>
  <si>
    <t>Uliční vpust z PP DN 425 šachtová roura korugovaná bez hrdla světlé hloubky 1500 mm</t>
  </si>
  <si>
    <t>-2139565698</t>
  </si>
  <si>
    <t>894812241</t>
  </si>
  <si>
    <t>Uliční vpust z PP DN 425 šachtová roura teleskopická světlé hloubky 375 mm</t>
  </si>
  <si>
    <t>-1140241188</t>
  </si>
  <si>
    <t>894812267</t>
  </si>
  <si>
    <t>Uliční vpust PP DN 425 mříž litinová do teleskopu čtvercová pro třídu zatížení D400</t>
  </si>
  <si>
    <t>1457428838</t>
  </si>
  <si>
    <t>899101211</t>
  </si>
  <si>
    <t>Demontáž poklopů litinových nebo ocelových včetně rámů hmotnosti do 50 kg</t>
  </si>
  <si>
    <t>-2100021908</t>
  </si>
  <si>
    <t>"A"3</t>
  </si>
  <si>
    <t>899104112</t>
  </si>
  <si>
    <t>Osazení poklopů litinových nebo ocelových včetně rámů pro třídu zatížení D400, E600</t>
  </si>
  <si>
    <t>1911747235</t>
  </si>
  <si>
    <t>PFG.0000165</t>
  </si>
  <si>
    <t>poklop šachtový D2 /betonová výplň+ litina/ D 400 - BEGU-B-1, bez odvětrání</t>
  </si>
  <si>
    <t>-863498398</t>
  </si>
  <si>
    <t>899201211</t>
  </si>
  <si>
    <t>Demontáž mříží litinových včetně rámů hmotnosti do 50 kg</t>
  </si>
  <si>
    <t>120496878</t>
  </si>
  <si>
    <t>"uliční vpusti A"1</t>
  </si>
  <si>
    <t>1132582766</t>
  </si>
  <si>
    <t>"stoka A řez jedn s části společného výkopu s vodovodem"2*(377,5-344,85)</t>
  </si>
  <si>
    <t>-995754071</t>
  </si>
  <si>
    <t>584191066</t>
  </si>
  <si>
    <t>119,817*9 'Přepočtené koeficientem množství</t>
  </si>
  <si>
    <t>997013601</t>
  </si>
  <si>
    <t>Poplatek za uložení na skládce (skládkovné) stavebního odpadu betonového kód odpadu 17 01 01</t>
  </si>
  <si>
    <t>1220406806</t>
  </si>
  <si>
    <t>119,817-78,799</t>
  </si>
  <si>
    <t>-1990128675</t>
  </si>
  <si>
    <t>1950070729</t>
  </si>
  <si>
    <t>84,361-5,762</t>
  </si>
  <si>
    <t>-1170083081</t>
  </si>
  <si>
    <t>-1609003200</t>
  </si>
  <si>
    <t>1035822622</t>
  </si>
  <si>
    <t>-1299360611</t>
  </si>
  <si>
    <t>-437822063</t>
  </si>
  <si>
    <t>649-03b - Kanalizační stoka A1</t>
  </si>
  <si>
    <t>112151013</t>
  </si>
  <si>
    <t xml:space="preserve">Volné kácení stromů s rozřezáním a odvětvením  </t>
  </si>
  <si>
    <t>1623333581</t>
  </si>
  <si>
    <t>"tůje"3</t>
  </si>
  <si>
    <t>112251101</t>
  </si>
  <si>
    <t>Odstranění pařezů D do 300 mm</t>
  </si>
  <si>
    <t>-789624012</t>
  </si>
  <si>
    <t>-406000445</t>
  </si>
  <si>
    <t>"stoka A1-přípojky"0,8*(1,15+1,55+1,2+1,3)</t>
  </si>
  <si>
    <t>"stoka A1 chodník"1</t>
  </si>
  <si>
    <t>-1649917217</t>
  </si>
  <si>
    <t>"stoka A1-přípojky"0,8*(1,35+4,25+1,8)</t>
  </si>
  <si>
    <t>"stoka A1 pod asfaltem"1,1*48,3</t>
  </si>
  <si>
    <t>"stoka A1 štěrk cesta"1,1*6</t>
  </si>
  <si>
    <t>-128832972</t>
  </si>
  <si>
    <t>"stoka A1"1,1*48,3</t>
  </si>
  <si>
    <t>-1182899930</t>
  </si>
  <si>
    <t>"stoka A1-přípojky"3</t>
  </si>
  <si>
    <t>339434047</t>
  </si>
  <si>
    <t>"A1"6*1,1</t>
  </si>
  <si>
    <t>-1478855637</t>
  </si>
  <si>
    <t>1593994295</t>
  </si>
  <si>
    <t>"stoka A1-přípojky"0,8*1,35*(2,5+5,8+4+3)+0,8*1,7*(1,75+1,7+1,5+1,3)</t>
  </si>
  <si>
    <t xml:space="preserve">"stoka A1  od 0-47,75"1,1*1,6*47,75</t>
  </si>
  <si>
    <t xml:space="preserve">"stoka A1  od 47,75 - 81,5"1,1*2,1*33,75</t>
  </si>
  <si>
    <t xml:space="preserve">"stoka A1  od 81,5 - 103,35"1,1*2,1*21,85</t>
  </si>
  <si>
    <t xml:space="preserve">"stoka A1  od 103,35 - "1,1*1,35*21,85</t>
  </si>
  <si>
    <t>269,948*0,25</t>
  </si>
  <si>
    <t>-685769329</t>
  </si>
  <si>
    <t>269,948*0,75</t>
  </si>
  <si>
    <t>-1353124416</t>
  </si>
  <si>
    <t>-738758818</t>
  </si>
  <si>
    <t>"stoka A1"2*(130*1,5)*0,75</t>
  </si>
  <si>
    <t>-312971246</t>
  </si>
  <si>
    <t>-1788061205</t>
  </si>
  <si>
    <t>"výkopek"67,487+202,461</t>
  </si>
  <si>
    <t>"stoka A1-přípojky zemina zpět"-(0,8*1,3*(1,75+1,7+1,5+1,3))</t>
  </si>
  <si>
    <t xml:space="preserve">"stoka A1  od 6-47,75 zemina zpět"-1,1*1,3*47,75</t>
  </si>
  <si>
    <t xml:space="preserve">"stoka A1  od 47,75 - 81,5 zemina "-1,1*1,8*33,75</t>
  </si>
  <si>
    <t>-1637764256</t>
  </si>
  <si>
    <t>128,34*1,84 'Přepočtené koeficientem množství</t>
  </si>
  <si>
    <t>652193906</t>
  </si>
  <si>
    <t>"stoka A1-přípojky štěrk"0,8*0,95*(2,5+5,8+4+3)</t>
  </si>
  <si>
    <t>"stoka A1-přípojky zemina zpět"0,8*1,3*(1,75+1,7+1,5+1,3)</t>
  </si>
  <si>
    <t xml:space="preserve">"stoka A1  od 0-6 štěrk"1,1*1*6</t>
  </si>
  <si>
    <t xml:space="preserve">"stoka A1  od 6-47,75 zemina zpět"1,1*1,3*47,75</t>
  </si>
  <si>
    <t xml:space="preserve">"stoka A1  od 47,75 - 81,5 zemina "1,1*1,8*33,75</t>
  </si>
  <si>
    <t xml:space="preserve">"stoka A1  od 81,5 - 103,35"1,1*1,15*21,85</t>
  </si>
  <si>
    <t xml:space="preserve">"stoka A1  od 103,35 - "1,1*1,05*21,85</t>
  </si>
  <si>
    <t>59724865</t>
  </si>
  <si>
    <t>"stoka A1-přípojky štěrk"(0,8*0,95*(2,5+5,8+4+3))/2</t>
  </si>
  <si>
    <t xml:space="preserve">"stoka A1  od 0-6 štěrk"(1,1*1*6)/2</t>
  </si>
  <si>
    <t xml:space="preserve">"stoka A1  od 81,5 - 103,35"(1,1*1,15*21,85)/2</t>
  </si>
  <si>
    <t xml:space="preserve">"stoka A1  od 103,35 - "(1,1*1,05*21,85)/2</t>
  </si>
  <si>
    <t>35,552*2 'Přepočtené koeficientem množství</t>
  </si>
  <si>
    <t>-774967816</t>
  </si>
  <si>
    <t>772312736</t>
  </si>
  <si>
    <t>"stoka A1DN300"130*0,6*0,8-pi*0,15*0,15*130</t>
  </si>
  <si>
    <t>"stoka A1-přípojky"0,8*0,45*23,25-pi*0,075*0,075*23,25</t>
  </si>
  <si>
    <t>635436426</t>
  </si>
  <si>
    <t>61,17*2 'Přepočtené koeficientem množství</t>
  </si>
  <si>
    <t>183101215</t>
  </si>
  <si>
    <t xml:space="preserve">Jamky pro výsadbu s výměnou 50 % půdy zeminy tř 1 až 4   v rovině a svahu do 1:5</t>
  </si>
  <si>
    <t>-1737123345</t>
  </si>
  <si>
    <t>184102199</t>
  </si>
  <si>
    <t>Výsadba dřeviny s balem do jamky se zalitím v rovině a svahu do 1:5</t>
  </si>
  <si>
    <t>-793469507</t>
  </si>
  <si>
    <t>0265066899</t>
  </si>
  <si>
    <t>tůje</t>
  </si>
  <si>
    <t>-1730208927</t>
  </si>
  <si>
    <t>-1950247834</t>
  </si>
  <si>
    <t>"podkladní beton pod šachty"1*1,1*1,1*0,15</t>
  </si>
  <si>
    <t>1083439786</t>
  </si>
  <si>
    <t>"stoka A1"130*0,1*0,8</t>
  </si>
  <si>
    <t>"stoka A1-přípojky"0,8*0,1*22,25</t>
  </si>
  <si>
    <t>-990794141</t>
  </si>
  <si>
    <t>-1010056558</t>
  </si>
  <si>
    <t>391443161</t>
  </si>
  <si>
    <t>1976080819</t>
  </si>
  <si>
    <t>-1242950496</t>
  </si>
  <si>
    <t>496696034</t>
  </si>
  <si>
    <t>2090948830</t>
  </si>
  <si>
    <t>"stoka A1 D300"130</t>
  </si>
  <si>
    <t>871313121</t>
  </si>
  <si>
    <t>Montáž kanalizačního potrubí z PVC těsněné gumovým kroužkem otevřený výkop sklon do 20 % DN 160</t>
  </si>
  <si>
    <t>538524436</t>
  </si>
  <si>
    <t>"stoka A1"23,25</t>
  </si>
  <si>
    <t>PPL.1505</t>
  </si>
  <si>
    <t>Trubka kanalizační Pipelife KG SN4 KOEX DN 150x5m PVC</t>
  </si>
  <si>
    <t>710543155</t>
  </si>
  <si>
    <t>4,85436893203883*1,03 'Přepočtené koeficientem množství</t>
  </si>
  <si>
    <t>-1607912948</t>
  </si>
  <si>
    <t>"stoka A1"130</t>
  </si>
  <si>
    <t>-1106803571</t>
  </si>
  <si>
    <t>128,155339805825*1,03 'Přepočtené koeficientem množství</t>
  </si>
  <si>
    <t>877370430</t>
  </si>
  <si>
    <t>Montáž spojek na kanalizačním potrubí z PP trub korugovaných DN 300</t>
  </si>
  <si>
    <t>903675332</t>
  </si>
  <si>
    <t>96</t>
  </si>
  <si>
    <t>28617405</t>
  </si>
  <si>
    <t>odbočka sedlová kanalizace PP korugované DN 300/150 Conex</t>
  </si>
  <si>
    <t>825400220</t>
  </si>
  <si>
    <t>-1773225329</t>
  </si>
  <si>
    <t>"napojení UV stoka A1"1</t>
  </si>
  <si>
    <t>"stoka A1"4</t>
  </si>
  <si>
    <t>545823599</t>
  </si>
  <si>
    <t>"A1"4*1,4</t>
  </si>
  <si>
    <t>"uliční vpusti A 1"2*0,25</t>
  </si>
  <si>
    <t>892351111</t>
  </si>
  <si>
    <t>Tlaková zkouška vodou potrubí DN 150 nebo 200</t>
  </si>
  <si>
    <t>-778360484</t>
  </si>
  <si>
    <t>"přípojky "23,25</t>
  </si>
  <si>
    <t>2061784334</t>
  </si>
  <si>
    <t>-1299148666</t>
  </si>
  <si>
    <t>2088039156</t>
  </si>
  <si>
    <t>"Š13"2</t>
  </si>
  <si>
    <t>936729670</t>
  </si>
  <si>
    <t>"Š1"1</t>
  </si>
  <si>
    <t>BTL.0006183.URS</t>
  </si>
  <si>
    <t>skruž betonová s ocelová se stupadly +PE povlakem TBS-Q 1000/1000/120 SP 100x100x12cm</t>
  </si>
  <si>
    <t>-1691320569</t>
  </si>
  <si>
    <t>202383440</t>
  </si>
  <si>
    <t>-224945137</t>
  </si>
  <si>
    <t>"skruže"1</t>
  </si>
  <si>
    <t>-71631400</t>
  </si>
  <si>
    <t>"Š13"1</t>
  </si>
  <si>
    <t>742770947</t>
  </si>
  <si>
    <t>"stoka A1 Š13"1</t>
  </si>
  <si>
    <t>PFB.1130001G3</t>
  </si>
  <si>
    <t xml:space="preserve">Dno  TBZ-Q.1 100/522 KOM</t>
  </si>
  <si>
    <t>-1928490177</t>
  </si>
  <si>
    <t>894811113</t>
  </si>
  <si>
    <t>Revizní šachta z PVC typ přímý, DN 315/160 hl od 1360 do 1730 mm</t>
  </si>
  <si>
    <t>-508278315</t>
  </si>
  <si>
    <t>"přípojky"7</t>
  </si>
  <si>
    <t>-1384402567</t>
  </si>
  <si>
    <t>-1662497656</t>
  </si>
  <si>
    <t>-377226950</t>
  </si>
  <si>
    <t>1764560676</t>
  </si>
  <si>
    <t>1081826030</t>
  </si>
  <si>
    <t>"A1"1</t>
  </si>
  <si>
    <t>-1993807056</t>
  </si>
  <si>
    <t>1623170875</t>
  </si>
  <si>
    <t>-569612354</t>
  </si>
  <si>
    <t>"uliční vpusti A 1"2</t>
  </si>
  <si>
    <t>1672192572</t>
  </si>
  <si>
    <t>"stoka A1-přípojky "9</t>
  </si>
  <si>
    <t>143538115</t>
  </si>
  <si>
    <t>"stoka A1-přípojky"9*0,2*0,15</t>
  </si>
  <si>
    <t>-1078972636</t>
  </si>
  <si>
    <t>"stoka A1"130*2+2*0,8</t>
  </si>
  <si>
    <t>"stoka A1-přípojky"0,8+1,35*2+0,8+4,25*2+0,8+2*1,8</t>
  </si>
  <si>
    <t>-1821470361</t>
  </si>
  <si>
    <t>1446165536</t>
  </si>
  <si>
    <t>89,09*9 'Přepočtené koeficientem množství</t>
  </si>
  <si>
    <t>1244265535</t>
  </si>
  <si>
    <t>89,090-30,726</t>
  </si>
  <si>
    <t>1991271302</t>
  </si>
  <si>
    <t>1809590260</t>
  </si>
  <si>
    <t>36,604-5,878</t>
  </si>
  <si>
    <t>-1531326855</t>
  </si>
  <si>
    <t>1654406635</t>
  </si>
  <si>
    <t>-519458934</t>
  </si>
  <si>
    <t>-2129105627</t>
  </si>
  <si>
    <t>-1382404270</t>
  </si>
  <si>
    <t>649-03c - Kanalizační stoka A2</t>
  </si>
  <si>
    <t>1650821388</t>
  </si>
  <si>
    <t>"stoka A2"1,1*32</t>
  </si>
  <si>
    <t>"napojení uličních vpustí do šachet"0,8*5,2*0,3</t>
  </si>
  <si>
    <t>1649582571</t>
  </si>
  <si>
    <t>-1418465093</t>
  </si>
  <si>
    <t>"A2"2*1,1</t>
  </si>
  <si>
    <t>987793841</t>
  </si>
  <si>
    <t>-1208463141</t>
  </si>
  <si>
    <t>"stoka A2"1,1*2*32</t>
  </si>
  <si>
    <t>"napojení uličních vpustí do šachet"0,8*5,2*1,4</t>
  </si>
  <si>
    <t>76,224*0,25</t>
  </si>
  <si>
    <t>-990710050</t>
  </si>
  <si>
    <t>76,224*0,75</t>
  </si>
  <si>
    <t>-1601143985</t>
  </si>
  <si>
    <t>1980554691</t>
  </si>
  <si>
    <t>"stoka A2"2*(32*1,5)*0,75</t>
  </si>
  <si>
    <t>1812074347</t>
  </si>
  <si>
    <t>1881278603</t>
  </si>
  <si>
    <t>"výkopek"19,056+57,168</t>
  </si>
  <si>
    <t>-182829720</t>
  </si>
  <si>
    <t>76,224*1,84 'Přepočtené koeficientem množství</t>
  </si>
  <si>
    <t>479985420</t>
  </si>
  <si>
    <t>"stoka A2"1,1*1,4*32</t>
  </si>
  <si>
    <t>-1636807643</t>
  </si>
  <si>
    <t>"stoka A2"(1,1*1,4*32)/2</t>
  </si>
  <si>
    <t>"napojení uličních vpustí do šachet"(0,8*5,2*1,4)/2</t>
  </si>
  <si>
    <t>27,552*2 'Přepočtené koeficientem množství</t>
  </si>
  <si>
    <t>-1967306629</t>
  </si>
  <si>
    <t>1066213949</t>
  </si>
  <si>
    <t>"stoka A2 DN300"32*0,6*0,8-pi*0,15*0,15*32</t>
  </si>
  <si>
    <t>"stoka A2"1,1*0,6*32-pi*0,3*0,3*32</t>
  </si>
  <si>
    <t>78060709</t>
  </si>
  <si>
    <t>25,17*2 'Přepočtené koeficientem množství</t>
  </si>
  <si>
    <t>1071583880</t>
  </si>
  <si>
    <t>"podkladní beton pod šachty"4*1,1*1,1*0,15</t>
  </si>
  <si>
    <t>1118075457</t>
  </si>
  <si>
    <t>"stoka A2"32*0,1*0,8</t>
  </si>
  <si>
    <t>"stoka A2"1,1*0,1*32</t>
  </si>
  <si>
    <t>1468309862</t>
  </si>
  <si>
    <t>1089907600</t>
  </si>
  <si>
    <t>-1065117819</t>
  </si>
  <si>
    <t>-744924226</t>
  </si>
  <si>
    <t>"stoka A2 D300"32</t>
  </si>
  <si>
    <t>-1299549849</t>
  </si>
  <si>
    <t>"napojení uličních vpustí do šachet"5,2</t>
  </si>
  <si>
    <t>-1946084007</t>
  </si>
  <si>
    <t>1,06796116504854*1,03 'Přepočtené koeficientem množství</t>
  </si>
  <si>
    <t>1618116570</t>
  </si>
  <si>
    <t>"stoka A2"32</t>
  </si>
  <si>
    <t>-693426512</t>
  </si>
  <si>
    <t>31,3357884164713*1,03 'Přepočtené koeficientem množství</t>
  </si>
  <si>
    <t>-537499013</t>
  </si>
  <si>
    <t>"stoka A2"1</t>
  </si>
  <si>
    <t>-521198917</t>
  </si>
  <si>
    <t>"A2"1*1,4</t>
  </si>
  <si>
    <t>-591294099</t>
  </si>
  <si>
    <t>435256558</t>
  </si>
  <si>
    <t>-545702986</t>
  </si>
  <si>
    <t>"Š14,16"2</t>
  </si>
  <si>
    <t>"Š 17"1</t>
  </si>
  <si>
    <t>"Š 15"1</t>
  </si>
  <si>
    <t>535942851</t>
  </si>
  <si>
    <t>"Š15"1</t>
  </si>
  <si>
    <t>1338662036</t>
  </si>
  <si>
    <t>"Š15, 17"2</t>
  </si>
  <si>
    <t>-1230073615</t>
  </si>
  <si>
    <t>-527923692</t>
  </si>
  <si>
    <t>-1774292549</t>
  </si>
  <si>
    <t>"skruže"4</t>
  </si>
  <si>
    <t>"prstence"7</t>
  </si>
  <si>
    <t>274332158</t>
  </si>
  <si>
    <t>PFB.1120104OZ</t>
  </si>
  <si>
    <t xml:space="preserve">Prstenec šachtový vyrovnávací  TBW-Q.1 63/12</t>
  </si>
  <si>
    <t>-1925435704</t>
  </si>
  <si>
    <t>"Š17"1</t>
  </si>
  <si>
    <t>-1018024077</t>
  </si>
  <si>
    <t>"Š14,15,17"4</t>
  </si>
  <si>
    <t>-729692906</t>
  </si>
  <si>
    <t>"Š14"1</t>
  </si>
  <si>
    <t>PFB.1120100OZ</t>
  </si>
  <si>
    <t>Prstenec šachtový vyrovnávací TBW-Q.1 63/4</t>
  </si>
  <si>
    <t>-210150827</t>
  </si>
  <si>
    <t>"Š16"1</t>
  </si>
  <si>
    <t>-1043195362</t>
  </si>
  <si>
    <t>"stoka A2 Š14-17"4</t>
  </si>
  <si>
    <t>1916758661</t>
  </si>
  <si>
    <t>PFB.1130001G4</t>
  </si>
  <si>
    <t xml:space="preserve">Dno  TBZ-Q.1 100/542 KOM</t>
  </si>
  <si>
    <t>886637446</t>
  </si>
  <si>
    <t>PFB.1130001G5</t>
  </si>
  <si>
    <t xml:space="preserve">Dno  TBZ-Q.1 100/523 KOM</t>
  </si>
  <si>
    <t>1295663853</t>
  </si>
  <si>
    <t>1517855617</t>
  </si>
  <si>
    <t>52623342</t>
  </si>
  <si>
    <t>696699441</t>
  </si>
  <si>
    <t>-276809211</t>
  </si>
  <si>
    <t>-1484688980</t>
  </si>
  <si>
    <t>"A2"4</t>
  </si>
  <si>
    <t>-1513646440</t>
  </si>
  <si>
    <t>-1703398402</t>
  </si>
  <si>
    <t>-1675109198</t>
  </si>
  <si>
    <t>"uliční vpusti A 2"1</t>
  </si>
  <si>
    <t>1918650060</t>
  </si>
  <si>
    <t>"stoka A2"2*(0,8+32)</t>
  </si>
  <si>
    <t>-1151483554</t>
  </si>
  <si>
    <t>-760051650</t>
  </si>
  <si>
    <t>32,441*9 'Přepočtené koeficientem množství</t>
  </si>
  <si>
    <t>-2012816391</t>
  </si>
  <si>
    <t>32,441-16,037</t>
  </si>
  <si>
    <t>1468860206</t>
  </si>
  <si>
    <t>-1105478855</t>
  </si>
  <si>
    <t>19,487-3,45</t>
  </si>
  <si>
    <t>920139229</t>
  </si>
  <si>
    <t>-106114465</t>
  </si>
  <si>
    <t>1033174106</t>
  </si>
  <si>
    <t>1510300515</t>
  </si>
  <si>
    <t>-2057081629</t>
  </si>
  <si>
    <t>649-04 - Kanalizace stoka B</t>
  </si>
  <si>
    <t>-1800128238</t>
  </si>
  <si>
    <t>"přípojky chodník"0,8*(1,7+1,35+1+1,35)</t>
  </si>
  <si>
    <t>-1444627794</t>
  </si>
  <si>
    <t>"stoka C"1,1*84</t>
  </si>
  <si>
    <t>"přípojky asfalt"0,8*(2,3+3,15+3+3,15)</t>
  </si>
  <si>
    <t>"napojení UV"0,8*13,5</t>
  </si>
  <si>
    <t>-166568480</t>
  </si>
  <si>
    <t>1,1*84</t>
  </si>
  <si>
    <t>"přípojky"0,8*1,3*(2,3+3,15+3+3,15)</t>
  </si>
  <si>
    <t>-369494713</t>
  </si>
  <si>
    <t>-1755341857</t>
  </si>
  <si>
    <t>2082177646</t>
  </si>
  <si>
    <t>2014970630</t>
  </si>
  <si>
    <t>"25% nepažené"</t>
  </si>
  <si>
    <t>"stoka B"(1,1*1,95*59,55+1,1*1,35*24,45)*0,25</t>
  </si>
  <si>
    <t>"přípojky"0,8*1,35*18*0,25</t>
  </si>
  <si>
    <t>"napojení UV"0,8*13,5*1,35*0,25</t>
  </si>
  <si>
    <t>1172028162</t>
  </si>
  <si>
    <t>"75% pažené"</t>
  </si>
  <si>
    <t>"stoka B"(1,1*1,95*59,55+1,1*1,35*24,45)*0,75</t>
  </si>
  <si>
    <t>"přípojky"0,8*1,35*18*0,75</t>
  </si>
  <si>
    <t>"napojení UV"0,8*13,5*1,35*0,75</t>
  </si>
  <si>
    <t>1264819129</t>
  </si>
  <si>
    <t>1417820917</t>
  </si>
  <si>
    <t>"stoka B"2*(84*1,5)*0,75</t>
  </si>
  <si>
    <t>-84706554</t>
  </si>
  <si>
    <t>-2027894100</t>
  </si>
  <si>
    <t>-1455179610</t>
  </si>
  <si>
    <t>201,983*1,84 'Přepočtené koeficientem množství</t>
  </si>
  <si>
    <t>691627922</t>
  </si>
  <si>
    <t>"stoka B"1,1*1,55*59,55+1,1*0,95*24,45</t>
  </si>
  <si>
    <t>"přípojky"0,8*0,75*18</t>
  </si>
  <si>
    <t>"napojení UV"0,8*13,5*0,95</t>
  </si>
  <si>
    <t>-1361869914</t>
  </si>
  <si>
    <t>"stoka B"(1,1*1,55*59,55+1,1*0,95*24,45)/2</t>
  </si>
  <si>
    <t>"přípojky"(0,8*0,75*18)/2</t>
  </si>
  <si>
    <t>"napojení UV"(0,8*13,5*0,95)/2</t>
  </si>
  <si>
    <t>1678619135</t>
  </si>
  <si>
    <t>1987909291</t>
  </si>
  <si>
    <t>"stoka B"84*0,4*1,1-pi*0,15*0,15*84</t>
  </si>
  <si>
    <t>"přípojky"0,8*0,5*(13+5)-(pi*0,075*0,075*5+pi*0,2*0,2*13)</t>
  </si>
  <si>
    <t>"napojení UV"0,8*13,5*0,5</t>
  </si>
  <si>
    <t>-1733504823</t>
  </si>
  <si>
    <t>41,9*2 'Přepočtené koeficientem množství</t>
  </si>
  <si>
    <t>-1776495314</t>
  </si>
  <si>
    <t>"pod šachty"3*(1*1*0,15)</t>
  </si>
  <si>
    <t>1117008228</t>
  </si>
  <si>
    <t>"stoka B"84*0,1*1,1</t>
  </si>
  <si>
    <t>"přípojky"0,8*0,1*17</t>
  </si>
  <si>
    <t>"napojení UV"0,8*13,5*0,1</t>
  </si>
  <si>
    <t>-490926571</t>
  </si>
  <si>
    <t>908619973</t>
  </si>
  <si>
    <t>"stoka B"1,1*84</t>
  </si>
  <si>
    <t>1661316580</t>
  </si>
  <si>
    <t>186519895</t>
  </si>
  <si>
    <t>984215985</t>
  </si>
  <si>
    <t>-2066452472</t>
  </si>
  <si>
    <t>872491673</t>
  </si>
  <si>
    <t>-1335469432</t>
  </si>
  <si>
    <t>"přípojka"5</t>
  </si>
  <si>
    <t>1434780208</t>
  </si>
  <si>
    <t>837344987</t>
  </si>
  <si>
    <t>"přípojka"13</t>
  </si>
  <si>
    <t>"napojení uličních vpustí"13,5</t>
  </si>
  <si>
    <t>1957246760</t>
  </si>
  <si>
    <t>2121164411</t>
  </si>
  <si>
    <t>"stoka B"84</t>
  </si>
  <si>
    <t>2104198044</t>
  </si>
  <si>
    <t>629952339</t>
  </si>
  <si>
    <t>"ul. Spojovací"3</t>
  </si>
  <si>
    <t>-746957994</t>
  </si>
  <si>
    <t>1861311617</t>
  </si>
  <si>
    <t>"Š19-21"3</t>
  </si>
  <si>
    <t>"napojení na stoku A"1</t>
  </si>
  <si>
    <t>"přípojky"2</t>
  </si>
  <si>
    <t>-2139555651</t>
  </si>
  <si>
    <t>3*1,4</t>
  </si>
  <si>
    <t>-1711073873</t>
  </si>
  <si>
    <t>1848667476</t>
  </si>
  <si>
    <t>-1517664548</t>
  </si>
  <si>
    <t>1764486697</t>
  </si>
  <si>
    <t>426570810</t>
  </si>
  <si>
    <t>-658733138</t>
  </si>
  <si>
    <t>854908350</t>
  </si>
  <si>
    <t>673317530</t>
  </si>
  <si>
    <t>-597392226</t>
  </si>
  <si>
    <t>"Š19-21 konus"4</t>
  </si>
  <si>
    <t>"Š19-21 prstence"4+4</t>
  </si>
  <si>
    <t>-1562884292</t>
  </si>
  <si>
    <t>-1576425894</t>
  </si>
  <si>
    <t>2137021444</t>
  </si>
  <si>
    <t>1179309167</t>
  </si>
  <si>
    <t>-356023287</t>
  </si>
  <si>
    <t>2113766694</t>
  </si>
  <si>
    <t>-941630857</t>
  </si>
  <si>
    <t>-1555630102</t>
  </si>
  <si>
    <t>1967300263</t>
  </si>
  <si>
    <t>-853521655</t>
  </si>
  <si>
    <t>398064571</t>
  </si>
  <si>
    <t>-1031030370</t>
  </si>
  <si>
    <t>2099617936</t>
  </si>
  <si>
    <t>893244061</t>
  </si>
  <si>
    <t>-1406149967</t>
  </si>
  <si>
    <t>564805321</t>
  </si>
  <si>
    <t>2*0,2*0,15</t>
  </si>
  <si>
    <t>1703256896</t>
  </si>
  <si>
    <t>1,1+84*2+1,1</t>
  </si>
  <si>
    <t>0,8*2+17*2</t>
  </si>
  <si>
    <t>238989511</t>
  </si>
  <si>
    <t>2097136735</t>
  </si>
  <si>
    <t>99,071*9 'Přepočtené koeficientem množství</t>
  </si>
  <si>
    <t>-1902846246</t>
  </si>
  <si>
    <t>626329142</t>
  </si>
  <si>
    <t>-285379900</t>
  </si>
  <si>
    <t>92,661-34,272-10,237</t>
  </si>
  <si>
    <t>1271695440</t>
  </si>
  <si>
    <t>1681757405</t>
  </si>
  <si>
    <t>"bude vytyčeno současně s vodovodem Va"0</t>
  </si>
  <si>
    <t>-1285761091</t>
  </si>
  <si>
    <t>-1596033430</t>
  </si>
  <si>
    <t>-705750859</t>
  </si>
  <si>
    <t>649-05 - Kanalizace stoka C</t>
  </si>
  <si>
    <t>1908537395</t>
  </si>
  <si>
    <t>"pro UV"2*0,8</t>
  </si>
  <si>
    <t>"stoka C"109,5*1,1</t>
  </si>
  <si>
    <t>1934470483</t>
  </si>
  <si>
    <t>-1065077871</t>
  </si>
  <si>
    <t>189480138</t>
  </si>
  <si>
    <t>"stoka C"100*1,1*1,3+9,5*1,1*1,8</t>
  </si>
  <si>
    <t>"pro UV"2*1,4*0,8</t>
  </si>
  <si>
    <t>-1475189972</t>
  </si>
  <si>
    <t>2088087487</t>
  </si>
  <si>
    <t>170,05*1,84 'Přepočtené koeficientem množství</t>
  </si>
  <si>
    <t>84001825</t>
  </si>
  <si>
    <t>"stoka C"100*1,1*0,5+9,5*1,1*1</t>
  </si>
  <si>
    <t>"pro UV"2*0,9*0,8</t>
  </si>
  <si>
    <t>967781318</t>
  </si>
  <si>
    <t>"stoka C"(100*1,1*0,5+9,5*1,1*1)/2</t>
  </si>
  <si>
    <t>"pro UV"(2*0,9*0,8)/2</t>
  </si>
  <si>
    <t>33,445*2 'Přepočtené koeficientem množství</t>
  </si>
  <si>
    <t>-993610404</t>
  </si>
  <si>
    <t>246878639</t>
  </si>
  <si>
    <t>109,5*0,7*1,1-pi*0,2*0,2*109,5</t>
  </si>
  <si>
    <t>2*0,5*1,1-pi*0,1*0,1*2</t>
  </si>
  <si>
    <t>-976881076</t>
  </si>
  <si>
    <t>71,592*2 'Přepočtené koeficientem množství</t>
  </si>
  <si>
    <t>2024189978</t>
  </si>
  <si>
    <t>"podkl beton pod šachtu"1*1*0,15</t>
  </si>
  <si>
    <t>-3011769</t>
  </si>
  <si>
    <t>109,5*0,1*1,1</t>
  </si>
  <si>
    <t>"pro UV"2*0,1*0,8</t>
  </si>
  <si>
    <t>438646990</t>
  </si>
  <si>
    <t>"pro UV"2</t>
  </si>
  <si>
    <t>554497597</t>
  </si>
  <si>
    <t>-436646862</t>
  </si>
  <si>
    <t>1426344851</t>
  </si>
  <si>
    <t>-1455575227</t>
  </si>
  <si>
    <t>"ul. Krátká"2</t>
  </si>
  <si>
    <t>7755896</t>
  </si>
  <si>
    <t>843528735</t>
  </si>
  <si>
    <t>"šachta Š18"1</t>
  </si>
  <si>
    <t>"UV"2</t>
  </si>
  <si>
    <t>"napojení na stoku DN500"1</t>
  </si>
  <si>
    <t>-382826824</t>
  </si>
  <si>
    <t>"šachta"1,4+2*0,25</t>
  </si>
  <si>
    <t>-279144276</t>
  </si>
  <si>
    <t>1272040345</t>
  </si>
  <si>
    <t>511278147</t>
  </si>
  <si>
    <t>1653204498</t>
  </si>
  <si>
    <t>2100821993</t>
  </si>
  <si>
    <t>-1741757149</t>
  </si>
  <si>
    <t>-1608421870</t>
  </si>
  <si>
    <t>PFB.112110499</t>
  </si>
  <si>
    <t>Konus TBR-Q.1 100-63/17</t>
  </si>
  <si>
    <t>-1502903539</t>
  </si>
  <si>
    <t>2141254057</t>
  </si>
  <si>
    <t>-738661283</t>
  </si>
  <si>
    <t>813549416</t>
  </si>
  <si>
    <t>1774119408</t>
  </si>
  <si>
    <t>-1535103531</t>
  </si>
  <si>
    <t>31347129</t>
  </si>
  <si>
    <t>-71080277</t>
  </si>
  <si>
    <t>172010813</t>
  </si>
  <si>
    <t>-1067795252</t>
  </si>
  <si>
    <t>1513752768</t>
  </si>
  <si>
    <t>60014253</t>
  </si>
  <si>
    <t>-1729353995</t>
  </si>
  <si>
    <t>-1970252023</t>
  </si>
  <si>
    <t>-1786585252</t>
  </si>
  <si>
    <t>74,169*9 'Přepočtené koeficientem množství</t>
  </si>
  <si>
    <t>-1394057130</t>
  </si>
  <si>
    <t>74,169-53,702</t>
  </si>
  <si>
    <t>592431984</t>
  </si>
  <si>
    <t>-711920900</t>
  </si>
  <si>
    <t>1067305844</t>
  </si>
  <si>
    <t>-1109313417</t>
  </si>
  <si>
    <t>-1031843142</t>
  </si>
  <si>
    <t>49098840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</si>
</sst>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3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4" borderId="0" xfId="0" applyFont="1" applyFill="1" applyAlignment="1" applyProtection="1">
      <alignment horizontal="left" vertical="center"/>
    </xf>
    <xf numFmtId="4" fontId="25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649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jednotné kanalizace a přeložka vodovodu v lokalitě Sadová Rtyně v Podkrkonoší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15. 9. 2020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ROUND(SUM(AG95:AG103),2)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ROUND(SUM(AS95:AS103),2)</f>
        <v>0</v>
      </c>
      <c r="AT94" s="115">
        <f>ROUND(SUM(AV94:AW94),2)</f>
        <v>0</v>
      </c>
      <c r="AU94" s="116">
        <f>ROUND(SUM(AU95:AU103),5)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ROUND(SUM(AZ95:AZ103),2)</f>
        <v>0</v>
      </c>
      <c r="BA94" s="115">
        <f>ROUND(SUM(BA95:BA103),2)</f>
        <v>0</v>
      </c>
      <c r="BB94" s="115">
        <f>ROUND(SUM(BB95:BB103),2)</f>
        <v>0</v>
      </c>
      <c r="BC94" s="115">
        <f>ROUND(SUM(BC95:BC103),2)</f>
        <v>0</v>
      </c>
      <c r="BD94" s="117">
        <f>ROUND(SUM(BD95:BD103),2)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16.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'649-01a - Vodovod Va - 2....'!J32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'649-01a - Vodovod Va - 2....'!P139</f>
        <v>0</v>
      </c>
      <c r="AV95" s="129">
        <f>'649-01a - Vodovod Va - 2....'!J35</f>
        <v>0</v>
      </c>
      <c r="AW95" s="129">
        <f>'649-01a - Vodovod Va - 2....'!J36</f>
        <v>0</v>
      </c>
      <c r="AX95" s="129">
        <f>'649-01a - Vodovod Va - 2....'!J37</f>
        <v>0</v>
      </c>
      <c r="AY95" s="129">
        <f>'649-01a - Vodovod Va - 2....'!J38</f>
        <v>0</v>
      </c>
      <c r="AZ95" s="129">
        <f>'649-01a - Vodovod Va - 2....'!F35</f>
        <v>0</v>
      </c>
      <c r="BA95" s="129">
        <f>'649-01a - Vodovod Va - 2....'!F36</f>
        <v>0</v>
      </c>
      <c r="BB95" s="129">
        <f>'649-01a - Vodovod Va - 2....'!F37</f>
        <v>0</v>
      </c>
      <c r="BC95" s="129">
        <f>'649-01a - Vodovod Va - 2....'!F38</f>
        <v>0</v>
      </c>
      <c r="BD95" s="131">
        <f>'649-01a - Vodovod Va - 2....'!F39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'649-01b - Vodovod Va1-2.e...'!J32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'649-01b - Vodovod Va1-2.e...'!P139</f>
        <v>0</v>
      </c>
      <c r="AV96" s="129">
        <f>'649-01b - Vodovod Va1-2.e...'!J35</f>
        <v>0</v>
      </c>
      <c r="AW96" s="129">
        <f>'649-01b - Vodovod Va1-2.e...'!J36</f>
        <v>0</v>
      </c>
      <c r="AX96" s="129">
        <f>'649-01b - Vodovod Va1-2.e...'!J37</f>
        <v>0</v>
      </c>
      <c r="AY96" s="129">
        <f>'649-01b - Vodovod Va1-2.e...'!J38</f>
        <v>0</v>
      </c>
      <c r="AZ96" s="129">
        <f>'649-01b - Vodovod Va1-2.e...'!F35</f>
        <v>0</v>
      </c>
      <c r="BA96" s="129">
        <f>'649-01b - Vodovod Va1-2.e...'!F36</f>
        <v>0</v>
      </c>
      <c r="BB96" s="129">
        <f>'649-01b - Vodovod Va1-2.e...'!F37</f>
        <v>0</v>
      </c>
      <c r="BC96" s="129">
        <f>'649-01b - Vodovod Va1-2.e...'!F38</f>
        <v>0</v>
      </c>
      <c r="BD96" s="131">
        <f>'649-01b - Vodovod Va1-2.e...'!F39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7" customFormat="1" ht="16.5" customHeight="1">
      <c r="A97" s="120" t="s">
        <v>77</v>
      </c>
      <c r="B97" s="121"/>
      <c r="C97" s="122"/>
      <c r="D97" s="123" t="s">
        <v>87</v>
      </c>
      <c r="E97" s="123"/>
      <c r="F97" s="123"/>
      <c r="G97" s="123"/>
      <c r="H97" s="123"/>
      <c r="I97" s="124"/>
      <c r="J97" s="123" t="s">
        <v>88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'649-01c - Vodovod Va2 -2....'!J32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28">
        <v>0</v>
      </c>
      <c r="AT97" s="129">
        <f>ROUND(SUM(AV97:AW97),2)</f>
        <v>0</v>
      </c>
      <c r="AU97" s="130">
        <f>'649-01c - Vodovod Va2 -2....'!P139</f>
        <v>0</v>
      </c>
      <c r="AV97" s="129">
        <f>'649-01c - Vodovod Va2 -2....'!J35</f>
        <v>0</v>
      </c>
      <c r="AW97" s="129">
        <f>'649-01c - Vodovod Va2 -2....'!J36</f>
        <v>0</v>
      </c>
      <c r="AX97" s="129">
        <f>'649-01c - Vodovod Va2 -2....'!J37</f>
        <v>0</v>
      </c>
      <c r="AY97" s="129">
        <f>'649-01c - Vodovod Va2 -2....'!J38</f>
        <v>0</v>
      </c>
      <c r="AZ97" s="129">
        <f>'649-01c - Vodovod Va2 -2....'!F35</f>
        <v>0</v>
      </c>
      <c r="BA97" s="129">
        <f>'649-01c - Vodovod Va2 -2....'!F36</f>
        <v>0</v>
      </c>
      <c r="BB97" s="129">
        <f>'649-01c - Vodovod Va2 -2....'!F37</f>
        <v>0</v>
      </c>
      <c r="BC97" s="129">
        <f>'649-01c - Vodovod Va2 -2....'!F38</f>
        <v>0</v>
      </c>
      <c r="BD97" s="131">
        <f>'649-01c - Vodovod Va2 -2....'!F39</f>
        <v>0</v>
      </c>
      <c r="BE97" s="7"/>
      <c r="BT97" s="132" t="s">
        <v>81</v>
      </c>
      <c r="BV97" s="132" t="s">
        <v>75</v>
      </c>
      <c r="BW97" s="132" t="s">
        <v>89</v>
      </c>
      <c r="BX97" s="132" t="s">
        <v>5</v>
      </c>
      <c r="CL97" s="132" t="s">
        <v>1</v>
      </c>
      <c r="CM97" s="132" t="s">
        <v>83</v>
      </c>
    </row>
    <row r="98" s="7" customFormat="1" ht="16.5" customHeight="1">
      <c r="A98" s="120" t="s">
        <v>77</v>
      </c>
      <c r="B98" s="121"/>
      <c r="C98" s="122"/>
      <c r="D98" s="123" t="s">
        <v>90</v>
      </c>
      <c r="E98" s="123"/>
      <c r="F98" s="123"/>
      <c r="G98" s="123"/>
      <c r="H98" s="123"/>
      <c r="I98" s="124"/>
      <c r="J98" s="123" t="s">
        <v>91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'649-02 - Vodovod Vb'!J32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80</v>
      </c>
      <c r="AR98" s="127"/>
      <c r="AS98" s="128">
        <v>0</v>
      </c>
      <c r="AT98" s="129">
        <f>ROUND(SUM(AV98:AW98),2)</f>
        <v>0</v>
      </c>
      <c r="AU98" s="130">
        <f>'649-02 - Vodovod Vb'!P139</f>
        <v>0</v>
      </c>
      <c r="AV98" s="129">
        <f>'649-02 - Vodovod Vb'!J35</f>
        <v>0</v>
      </c>
      <c r="AW98" s="129">
        <f>'649-02 - Vodovod Vb'!J36</f>
        <v>0</v>
      </c>
      <c r="AX98" s="129">
        <f>'649-02 - Vodovod Vb'!J37</f>
        <v>0</v>
      </c>
      <c r="AY98" s="129">
        <f>'649-02 - Vodovod Vb'!J38</f>
        <v>0</v>
      </c>
      <c r="AZ98" s="129">
        <f>'649-02 - Vodovod Vb'!F35</f>
        <v>0</v>
      </c>
      <c r="BA98" s="129">
        <f>'649-02 - Vodovod Vb'!F36</f>
        <v>0</v>
      </c>
      <c r="BB98" s="129">
        <f>'649-02 - Vodovod Vb'!F37</f>
        <v>0</v>
      </c>
      <c r="BC98" s="129">
        <f>'649-02 - Vodovod Vb'!F38</f>
        <v>0</v>
      </c>
      <c r="BD98" s="131">
        <f>'649-02 - Vodovod Vb'!F39</f>
        <v>0</v>
      </c>
      <c r="BE98" s="7"/>
      <c r="BT98" s="132" t="s">
        <v>81</v>
      </c>
      <c r="BV98" s="132" t="s">
        <v>75</v>
      </c>
      <c r="BW98" s="132" t="s">
        <v>92</v>
      </c>
      <c r="BX98" s="132" t="s">
        <v>5</v>
      </c>
      <c r="CL98" s="132" t="s">
        <v>1</v>
      </c>
      <c r="CM98" s="132" t="s">
        <v>83</v>
      </c>
    </row>
    <row r="99" s="7" customFormat="1" ht="16.5" customHeight="1">
      <c r="A99" s="120" t="s">
        <v>77</v>
      </c>
      <c r="B99" s="121"/>
      <c r="C99" s="122"/>
      <c r="D99" s="123" t="s">
        <v>93</v>
      </c>
      <c r="E99" s="123"/>
      <c r="F99" s="123"/>
      <c r="G99" s="123"/>
      <c r="H99" s="123"/>
      <c r="I99" s="124"/>
      <c r="J99" s="123" t="s">
        <v>94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'649-03a - Kanalizační sto...'!J32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80</v>
      </c>
      <c r="AR99" s="127"/>
      <c r="AS99" s="128">
        <v>0</v>
      </c>
      <c r="AT99" s="129">
        <f>ROUND(SUM(AV99:AW99),2)</f>
        <v>0</v>
      </c>
      <c r="AU99" s="130">
        <f>'649-03a - Kanalizační sto...'!P140</f>
        <v>0</v>
      </c>
      <c r="AV99" s="129">
        <f>'649-03a - Kanalizační sto...'!J35</f>
        <v>0</v>
      </c>
      <c r="AW99" s="129">
        <f>'649-03a - Kanalizační sto...'!J36</f>
        <v>0</v>
      </c>
      <c r="AX99" s="129">
        <f>'649-03a - Kanalizační sto...'!J37</f>
        <v>0</v>
      </c>
      <c r="AY99" s="129">
        <f>'649-03a - Kanalizační sto...'!J38</f>
        <v>0</v>
      </c>
      <c r="AZ99" s="129">
        <f>'649-03a - Kanalizační sto...'!F35</f>
        <v>0</v>
      </c>
      <c r="BA99" s="129">
        <f>'649-03a - Kanalizační sto...'!F36</f>
        <v>0</v>
      </c>
      <c r="BB99" s="129">
        <f>'649-03a - Kanalizační sto...'!F37</f>
        <v>0</v>
      </c>
      <c r="BC99" s="129">
        <f>'649-03a - Kanalizační sto...'!F38</f>
        <v>0</v>
      </c>
      <c r="BD99" s="131">
        <f>'649-03a - Kanalizační sto...'!F39</f>
        <v>0</v>
      </c>
      <c r="BE99" s="7"/>
      <c r="BT99" s="132" t="s">
        <v>81</v>
      </c>
      <c r="BV99" s="132" t="s">
        <v>75</v>
      </c>
      <c r="BW99" s="132" t="s">
        <v>95</v>
      </c>
      <c r="BX99" s="132" t="s">
        <v>5</v>
      </c>
      <c r="CL99" s="132" t="s">
        <v>1</v>
      </c>
      <c r="CM99" s="132" t="s">
        <v>83</v>
      </c>
    </row>
    <row r="100" s="7" customFormat="1" ht="16.5" customHeight="1">
      <c r="A100" s="120" t="s">
        <v>77</v>
      </c>
      <c r="B100" s="121"/>
      <c r="C100" s="122"/>
      <c r="D100" s="123" t="s">
        <v>96</v>
      </c>
      <c r="E100" s="123"/>
      <c r="F100" s="123"/>
      <c r="G100" s="123"/>
      <c r="H100" s="123"/>
      <c r="I100" s="124"/>
      <c r="J100" s="123" t="s">
        <v>97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'649-03b - Kanalizační sto...'!J32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80</v>
      </c>
      <c r="AR100" s="127"/>
      <c r="AS100" s="128">
        <v>0</v>
      </c>
      <c r="AT100" s="129">
        <f>ROUND(SUM(AV100:AW100),2)</f>
        <v>0</v>
      </c>
      <c r="AU100" s="130">
        <f>'649-03b - Kanalizační sto...'!P139</f>
        <v>0</v>
      </c>
      <c r="AV100" s="129">
        <f>'649-03b - Kanalizační sto...'!J35</f>
        <v>0</v>
      </c>
      <c r="AW100" s="129">
        <f>'649-03b - Kanalizační sto...'!J36</f>
        <v>0</v>
      </c>
      <c r="AX100" s="129">
        <f>'649-03b - Kanalizační sto...'!J37</f>
        <v>0</v>
      </c>
      <c r="AY100" s="129">
        <f>'649-03b - Kanalizační sto...'!J38</f>
        <v>0</v>
      </c>
      <c r="AZ100" s="129">
        <f>'649-03b - Kanalizační sto...'!F35</f>
        <v>0</v>
      </c>
      <c r="BA100" s="129">
        <f>'649-03b - Kanalizační sto...'!F36</f>
        <v>0</v>
      </c>
      <c r="BB100" s="129">
        <f>'649-03b - Kanalizační sto...'!F37</f>
        <v>0</v>
      </c>
      <c r="BC100" s="129">
        <f>'649-03b - Kanalizační sto...'!F38</f>
        <v>0</v>
      </c>
      <c r="BD100" s="131">
        <f>'649-03b - Kanalizační sto...'!F39</f>
        <v>0</v>
      </c>
      <c r="BE100" s="7"/>
      <c r="BT100" s="132" t="s">
        <v>81</v>
      </c>
      <c r="BV100" s="132" t="s">
        <v>75</v>
      </c>
      <c r="BW100" s="132" t="s">
        <v>98</v>
      </c>
      <c r="BX100" s="132" t="s">
        <v>5</v>
      </c>
      <c r="CL100" s="132" t="s">
        <v>1</v>
      </c>
      <c r="CM100" s="132" t="s">
        <v>83</v>
      </c>
    </row>
    <row r="101" s="7" customFormat="1" ht="16.5" customHeight="1">
      <c r="A101" s="120" t="s">
        <v>77</v>
      </c>
      <c r="B101" s="121"/>
      <c r="C101" s="122"/>
      <c r="D101" s="123" t="s">
        <v>99</v>
      </c>
      <c r="E101" s="123"/>
      <c r="F101" s="123"/>
      <c r="G101" s="123"/>
      <c r="H101" s="123"/>
      <c r="I101" s="124"/>
      <c r="J101" s="123" t="s">
        <v>100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'649-03c - Kanalizační sto...'!J32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80</v>
      </c>
      <c r="AR101" s="127"/>
      <c r="AS101" s="128">
        <v>0</v>
      </c>
      <c r="AT101" s="129">
        <f>ROUND(SUM(AV101:AW101),2)</f>
        <v>0</v>
      </c>
      <c r="AU101" s="130">
        <f>'649-03c - Kanalizační sto...'!P139</f>
        <v>0</v>
      </c>
      <c r="AV101" s="129">
        <f>'649-03c - Kanalizační sto...'!J35</f>
        <v>0</v>
      </c>
      <c r="AW101" s="129">
        <f>'649-03c - Kanalizační sto...'!J36</f>
        <v>0</v>
      </c>
      <c r="AX101" s="129">
        <f>'649-03c - Kanalizační sto...'!J37</f>
        <v>0</v>
      </c>
      <c r="AY101" s="129">
        <f>'649-03c - Kanalizační sto...'!J38</f>
        <v>0</v>
      </c>
      <c r="AZ101" s="129">
        <f>'649-03c - Kanalizační sto...'!F35</f>
        <v>0</v>
      </c>
      <c r="BA101" s="129">
        <f>'649-03c - Kanalizační sto...'!F36</f>
        <v>0</v>
      </c>
      <c r="BB101" s="129">
        <f>'649-03c - Kanalizační sto...'!F37</f>
        <v>0</v>
      </c>
      <c r="BC101" s="129">
        <f>'649-03c - Kanalizační sto...'!F38</f>
        <v>0</v>
      </c>
      <c r="BD101" s="131">
        <f>'649-03c - Kanalizační sto...'!F39</f>
        <v>0</v>
      </c>
      <c r="BE101" s="7"/>
      <c r="BT101" s="132" t="s">
        <v>81</v>
      </c>
      <c r="BV101" s="132" t="s">
        <v>75</v>
      </c>
      <c r="BW101" s="132" t="s">
        <v>101</v>
      </c>
      <c r="BX101" s="132" t="s">
        <v>5</v>
      </c>
      <c r="CL101" s="132" t="s">
        <v>1</v>
      </c>
      <c r="CM101" s="132" t="s">
        <v>83</v>
      </c>
    </row>
    <row r="102" s="7" customFormat="1" ht="16.5" customHeight="1">
      <c r="A102" s="120" t="s">
        <v>77</v>
      </c>
      <c r="B102" s="121"/>
      <c r="C102" s="122"/>
      <c r="D102" s="123" t="s">
        <v>102</v>
      </c>
      <c r="E102" s="123"/>
      <c r="F102" s="123"/>
      <c r="G102" s="123"/>
      <c r="H102" s="123"/>
      <c r="I102" s="124"/>
      <c r="J102" s="123" t="s">
        <v>103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'649-04 - Kanalizace stoka B'!J32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80</v>
      </c>
      <c r="AR102" s="127"/>
      <c r="AS102" s="128">
        <v>0</v>
      </c>
      <c r="AT102" s="129">
        <f>ROUND(SUM(AV102:AW102),2)</f>
        <v>0</v>
      </c>
      <c r="AU102" s="130">
        <f>'649-04 - Kanalizace stoka B'!P139</f>
        <v>0</v>
      </c>
      <c r="AV102" s="129">
        <f>'649-04 - Kanalizace stoka B'!J35</f>
        <v>0</v>
      </c>
      <c r="AW102" s="129">
        <f>'649-04 - Kanalizace stoka B'!J36</f>
        <v>0</v>
      </c>
      <c r="AX102" s="129">
        <f>'649-04 - Kanalizace stoka B'!J37</f>
        <v>0</v>
      </c>
      <c r="AY102" s="129">
        <f>'649-04 - Kanalizace stoka B'!J38</f>
        <v>0</v>
      </c>
      <c r="AZ102" s="129">
        <f>'649-04 - Kanalizace stoka B'!F35</f>
        <v>0</v>
      </c>
      <c r="BA102" s="129">
        <f>'649-04 - Kanalizace stoka B'!F36</f>
        <v>0</v>
      </c>
      <c r="BB102" s="129">
        <f>'649-04 - Kanalizace stoka B'!F37</f>
        <v>0</v>
      </c>
      <c r="BC102" s="129">
        <f>'649-04 - Kanalizace stoka B'!F38</f>
        <v>0</v>
      </c>
      <c r="BD102" s="131">
        <f>'649-04 - Kanalizace stoka B'!F39</f>
        <v>0</v>
      </c>
      <c r="BE102" s="7"/>
      <c r="BT102" s="132" t="s">
        <v>81</v>
      </c>
      <c r="BV102" s="132" t="s">
        <v>75</v>
      </c>
      <c r="BW102" s="132" t="s">
        <v>104</v>
      </c>
      <c r="BX102" s="132" t="s">
        <v>5</v>
      </c>
      <c r="CL102" s="132" t="s">
        <v>1</v>
      </c>
      <c r="CM102" s="132" t="s">
        <v>83</v>
      </c>
    </row>
    <row r="103" s="7" customFormat="1" ht="16.5" customHeight="1">
      <c r="A103" s="120" t="s">
        <v>77</v>
      </c>
      <c r="B103" s="121"/>
      <c r="C103" s="122"/>
      <c r="D103" s="123" t="s">
        <v>105</v>
      </c>
      <c r="E103" s="123"/>
      <c r="F103" s="123"/>
      <c r="G103" s="123"/>
      <c r="H103" s="123"/>
      <c r="I103" s="124"/>
      <c r="J103" s="123" t="s">
        <v>106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'649-05 - Kanalizace stoka C'!J32</f>
        <v>0</v>
      </c>
      <c r="AH103" s="124"/>
      <c r="AI103" s="124"/>
      <c r="AJ103" s="124"/>
      <c r="AK103" s="124"/>
      <c r="AL103" s="124"/>
      <c r="AM103" s="124"/>
      <c r="AN103" s="125">
        <f>SUM(AG103,AT103)</f>
        <v>0</v>
      </c>
      <c r="AO103" s="124"/>
      <c r="AP103" s="124"/>
      <c r="AQ103" s="126" t="s">
        <v>80</v>
      </c>
      <c r="AR103" s="127"/>
      <c r="AS103" s="133">
        <v>0</v>
      </c>
      <c r="AT103" s="134">
        <f>ROUND(SUM(AV103:AW103),2)</f>
        <v>0</v>
      </c>
      <c r="AU103" s="135">
        <f>'649-05 - Kanalizace stoka C'!P138</f>
        <v>0</v>
      </c>
      <c r="AV103" s="134">
        <f>'649-05 - Kanalizace stoka C'!J35</f>
        <v>0</v>
      </c>
      <c r="AW103" s="134">
        <f>'649-05 - Kanalizace stoka C'!J36</f>
        <v>0</v>
      </c>
      <c r="AX103" s="134">
        <f>'649-05 - Kanalizace stoka C'!J37</f>
        <v>0</v>
      </c>
      <c r="AY103" s="134">
        <f>'649-05 - Kanalizace stoka C'!J38</f>
        <v>0</v>
      </c>
      <c r="AZ103" s="134">
        <f>'649-05 - Kanalizace stoka C'!F35</f>
        <v>0</v>
      </c>
      <c r="BA103" s="134">
        <f>'649-05 - Kanalizace stoka C'!F36</f>
        <v>0</v>
      </c>
      <c r="BB103" s="134">
        <f>'649-05 - Kanalizace stoka C'!F37</f>
        <v>0</v>
      </c>
      <c r="BC103" s="134">
        <f>'649-05 - Kanalizace stoka C'!F38</f>
        <v>0</v>
      </c>
      <c r="BD103" s="136">
        <f>'649-05 - Kanalizace stoka C'!F39</f>
        <v>0</v>
      </c>
      <c r="BE103" s="7"/>
      <c r="BT103" s="132" t="s">
        <v>81</v>
      </c>
      <c r="BV103" s="132" t="s">
        <v>75</v>
      </c>
      <c r="BW103" s="132" t="s">
        <v>107</v>
      </c>
      <c r="BX103" s="132" t="s">
        <v>5</v>
      </c>
      <c r="CL103" s="132" t="s">
        <v>1</v>
      </c>
      <c r="CM103" s="132" t="s">
        <v>83</v>
      </c>
    </row>
    <row r="104" s="2" customFormat="1" ht="30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</sheetData>
  <sheetProtection sheet="1" formatColumns="0" formatRows="0" objects="1" scenarios="1" spinCount="100000" saltValue="FvLexy0nU44NB3PTXGEsLjH0dd3vzpMFeq/msAeHFLlqha9GIc3hgS4v3v2RmyB0DZEJziJyT2yB5W0ZWrvAgg==" hashValue="Ch4r8q+SucgJ9btBBKLt/9cGupYH0xwtyNzSApUJAxAjUy5a9+KiEZ+WJSMU367LhM1SncpSHCNKUhrCVkzoBA==" algorithmName="SHA-512" password="CC35"/>
  <mergeCells count="7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649-01a - Vodovod Va - 2....'!C2" display="/"/>
    <hyperlink ref="A96" location="'649-01b - Vodovod Va1-2.e...'!C2" display="/"/>
    <hyperlink ref="A97" location="'649-01c - Vodovod Va2 -2....'!C2" display="/"/>
    <hyperlink ref="A98" location="'649-02 - Vodovod Vb'!C2" display="/"/>
    <hyperlink ref="A99" location="'649-03a - Kanalizační sto...'!C2" display="/"/>
    <hyperlink ref="A100" location="'649-03b - Kanalizační sto...'!C2" display="/"/>
    <hyperlink ref="A101" location="'649-03c - Kanalizační sto...'!C2" display="/"/>
    <hyperlink ref="A102" location="'649-04 - Kanalizace stoka B'!C2" display="/"/>
    <hyperlink ref="A103" location="'649-05 - Kanalizace stoka C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1490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J111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ROUND((SUM(BE111:BE118) + SUM(BE138:BE232)),  2)</f>
        <v>0</v>
      </c>
      <c r="G35" s="39"/>
      <c r="H35" s="39"/>
      <c r="I35" s="158">
        <v>0.20999999999999999</v>
      </c>
      <c r="J35" s="157">
        <f>ROUND(((SUM(BE111:BE118) + SUM(BE138:BE232))*I35),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ROUND((SUM(BF111:BF118) + SUM(BF138:BF232)),  2)</f>
        <v>0</v>
      </c>
      <c r="G36" s="39"/>
      <c r="H36" s="39"/>
      <c r="I36" s="158">
        <v>0.14999999999999999</v>
      </c>
      <c r="J36" s="157">
        <f>ROUND(((SUM(BF111:BF118) + SUM(BF138:BF232))*I36),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ROUND((SUM(BG111:BG118) + SUM(BG138:BG232)),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ROUND((SUM(BH111:BH118) + SUM(BH138:BH232)),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ROUND((SUM(BI111:BI118) + SUM(BI138:BI232)),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649-05 - Kanalizace stoka C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J139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J140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J170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J173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J178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J179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125</v>
      </c>
      <c r="E103" s="191"/>
      <c r="F103" s="191"/>
      <c r="G103" s="191"/>
      <c r="H103" s="191"/>
      <c r="I103" s="191"/>
      <c r="J103" s="192">
        <f>J216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126</v>
      </c>
      <c r="E104" s="191"/>
      <c r="F104" s="191"/>
      <c r="G104" s="191"/>
      <c r="H104" s="191"/>
      <c r="I104" s="191"/>
      <c r="J104" s="192">
        <f>J223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82"/>
      <c r="C105" s="183"/>
      <c r="D105" s="184" t="s">
        <v>510</v>
      </c>
      <c r="E105" s="185"/>
      <c r="F105" s="185"/>
      <c r="G105" s="185"/>
      <c r="H105" s="185"/>
      <c r="I105" s="185"/>
      <c r="J105" s="186">
        <f>J225</f>
        <v>0</v>
      </c>
      <c r="K105" s="183"/>
      <c r="L105" s="18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9" customFormat="1" ht="24.96" customHeight="1">
      <c r="A106" s="9"/>
      <c r="B106" s="182"/>
      <c r="C106" s="183"/>
      <c r="D106" s="184" t="s">
        <v>127</v>
      </c>
      <c r="E106" s="185"/>
      <c r="F106" s="185"/>
      <c r="G106" s="185"/>
      <c r="H106" s="185"/>
      <c r="I106" s="185"/>
      <c r="J106" s="186">
        <f>J227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8"/>
      <c r="C107" s="189"/>
      <c r="D107" s="190" t="s">
        <v>129</v>
      </c>
      <c r="E107" s="191"/>
      <c r="F107" s="191"/>
      <c r="G107" s="191"/>
      <c r="H107" s="191"/>
      <c r="I107" s="191"/>
      <c r="J107" s="192">
        <f>J228</f>
        <v>0</v>
      </c>
      <c r="K107" s="189"/>
      <c r="L107" s="19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8"/>
      <c r="C108" s="189"/>
      <c r="D108" s="190" t="s">
        <v>130</v>
      </c>
      <c r="E108" s="191"/>
      <c r="F108" s="191"/>
      <c r="G108" s="191"/>
      <c r="H108" s="191"/>
      <c r="I108" s="191"/>
      <c r="J108" s="192">
        <f>J231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hidden="1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29.28" customHeight="1">
      <c r="A111" s="39"/>
      <c r="B111" s="40"/>
      <c r="C111" s="181" t="s">
        <v>131</v>
      </c>
      <c r="D111" s="41"/>
      <c r="E111" s="41"/>
      <c r="F111" s="41"/>
      <c r="G111" s="41"/>
      <c r="H111" s="41"/>
      <c r="I111" s="41"/>
      <c r="J111" s="194">
        <f>ROUND(J112 + J113 + J114 + J115 + J116 + J117,2)</f>
        <v>0</v>
      </c>
      <c r="K111" s="41"/>
      <c r="L111" s="64"/>
      <c r="N111" s="195" t="s">
        <v>37</v>
      </c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18" customHeight="1">
      <c r="A112" s="39"/>
      <c r="B112" s="40"/>
      <c r="C112" s="41"/>
      <c r="D112" s="196" t="s">
        <v>132</v>
      </c>
      <c r="E112" s="197"/>
      <c r="F112" s="197"/>
      <c r="G112" s="41"/>
      <c r="H112" s="41"/>
      <c r="I112" s="41"/>
      <c r="J112" s="198">
        <v>0</v>
      </c>
      <c r="K112" s="41"/>
      <c r="L112" s="199"/>
      <c r="M112" s="200"/>
      <c r="N112" s="201" t="s">
        <v>38</v>
      </c>
      <c r="O112" s="200"/>
      <c r="P112" s="200"/>
      <c r="Q112" s="200"/>
      <c r="R112" s="200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3" t="s">
        <v>133</v>
      </c>
      <c r="AZ112" s="200"/>
      <c r="BA112" s="200"/>
      <c r="BB112" s="200"/>
      <c r="BC112" s="200"/>
      <c r="BD112" s="200"/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03" t="s">
        <v>81</v>
      </c>
      <c r="BK112" s="200"/>
      <c r="BL112" s="200"/>
      <c r="BM112" s="200"/>
    </row>
    <row r="113" hidden="1" s="2" customFormat="1" ht="18" customHeight="1">
      <c r="A113" s="39"/>
      <c r="B113" s="40"/>
      <c r="C113" s="41"/>
      <c r="D113" s="196" t="s">
        <v>134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135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136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137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7" t="s">
        <v>138</v>
      </c>
      <c r="E117" s="41"/>
      <c r="F117" s="41"/>
      <c r="G117" s="41"/>
      <c r="H117" s="41"/>
      <c r="I117" s="41"/>
      <c r="J117" s="198">
        <f>ROUND(J30*T117,2)</f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139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hidden="1" s="2" customFormat="1" ht="29.28" customHeight="1">
      <c r="A119" s="39"/>
      <c r="B119" s="40"/>
      <c r="C119" s="205" t="s">
        <v>140</v>
      </c>
      <c r="D119" s="179"/>
      <c r="E119" s="179"/>
      <c r="F119" s="179"/>
      <c r="G119" s="179"/>
      <c r="H119" s="179"/>
      <c r="I119" s="179"/>
      <c r="J119" s="206">
        <f>ROUND(J96+J111,2)</f>
        <v>0</v>
      </c>
      <c r="K119" s="179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6.96" customHeight="1">
      <c r="A120" s="39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/>
    <row r="122" hidden="1"/>
    <row r="123" hidden="1"/>
    <row r="124" s="2" customFormat="1" ht="6.96" customHeight="1">
      <c r="A124" s="39"/>
      <c r="B124" s="69"/>
      <c r="C124" s="70"/>
      <c r="D124" s="70"/>
      <c r="E124" s="70"/>
      <c r="F124" s="70"/>
      <c r="G124" s="70"/>
      <c r="H124" s="70"/>
      <c r="I124" s="70"/>
      <c r="J124" s="70"/>
      <c r="K124" s="70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96" customHeight="1">
      <c r="A125" s="39"/>
      <c r="B125" s="40"/>
      <c r="C125" s="24" t="s">
        <v>141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6.25" customHeight="1">
      <c r="A128" s="39"/>
      <c r="B128" s="40"/>
      <c r="C128" s="41"/>
      <c r="D128" s="41"/>
      <c r="E128" s="177" t="str">
        <f>E7</f>
        <v>Rekonstrukce jednotné kanalizace a přeložka vodovodu v lokalitě Sadová Rtyně v Podkrkonoší</v>
      </c>
      <c r="F128" s="33"/>
      <c r="G128" s="33"/>
      <c r="H128" s="33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109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77" t="str">
        <f>E9</f>
        <v>649-05 - Kanalizace stoka C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F12</f>
        <v xml:space="preserve"> </v>
      </c>
      <c r="G132" s="41"/>
      <c r="H132" s="41"/>
      <c r="I132" s="33" t="s">
        <v>22</v>
      </c>
      <c r="J132" s="80" t="str">
        <f>IF(J12="","",J12)</f>
        <v>15. 9. 2020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24</v>
      </c>
      <c r="D134" s="41"/>
      <c r="E134" s="41"/>
      <c r="F134" s="28" t="str">
        <f>E15</f>
        <v xml:space="preserve"> </v>
      </c>
      <c r="G134" s="41"/>
      <c r="H134" s="41"/>
      <c r="I134" s="33" t="s">
        <v>29</v>
      </c>
      <c r="J134" s="37" t="str">
        <f>E21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27</v>
      </c>
      <c r="D135" s="41"/>
      <c r="E135" s="41"/>
      <c r="F135" s="28" t="str">
        <f>IF(E18="","",E18)</f>
        <v>Vyplň údaj</v>
      </c>
      <c r="G135" s="41"/>
      <c r="H135" s="41"/>
      <c r="I135" s="33" t="s">
        <v>31</v>
      </c>
      <c r="J135" s="37" t="str">
        <f>E24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7"/>
      <c r="B137" s="208"/>
      <c r="C137" s="209" t="s">
        <v>142</v>
      </c>
      <c r="D137" s="210" t="s">
        <v>58</v>
      </c>
      <c r="E137" s="210" t="s">
        <v>54</v>
      </c>
      <c r="F137" s="210" t="s">
        <v>55</v>
      </c>
      <c r="G137" s="210" t="s">
        <v>143</v>
      </c>
      <c r="H137" s="210" t="s">
        <v>144</v>
      </c>
      <c r="I137" s="210" t="s">
        <v>145</v>
      </c>
      <c r="J137" s="211" t="s">
        <v>115</v>
      </c>
      <c r="K137" s="212" t="s">
        <v>146</v>
      </c>
      <c r="L137" s="213"/>
      <c r="M137" s="101" t="s">
        <v>1</v>
      </c>
      <c r="N137" s="102" t="s">
        <v>37</v>
      </c>
      <c r="O137" s="102" t="s">
        <v>147</v>
      </c>
      <c r="P137" s="102" t="s">
        <v>148</v>
      </c>
      <c r="Q137" s="102" t="s">
        <v>149</v>
      </c>
      <c r="R137" s="102" t="s">
        <v>150</v>
      </c>
      <c r="S137" s="102" t="s">
        <v>151</v>
      </c>
      <c r="T137" s="103" t="s">
        <v>152</v>
      </c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</row>
    <row r="138" s="2" customFormat="1" ht="22.8" customHeight="1">
      <c r="A138" s="39"/>
      <c r="B138" s="40"/>
      <c r="C138" s="108" t="s">
        <v>153</v>
      </c>
      <c r="D138" s="41"/>
      <c r="E138" s="41"/>
      <c r="F138" s="41"/>
      <c r="G138" s="41"/>
      <c r="H138" s="41"/>
      <c r="I138" s="41"/>
      <c r="J138" s="214">
        <f>BK138</f>
        <v>0</v>
      </c>
      <c r="K138" s="41"/>
      <c r="L138" s="45"/>
      <c r="M138" s="104"/>
      <c r="N138" s="215"/>
      <c r="O138" s="105"/>
      <c r="P138" s="216">
        <f>P139+P225+P227</f>
        <v>0</v>
      </c>
      <c r="Q138" s="105"/>
      <c r="R138" s="216">
        <f>R139+R225+R227</f>
        <v>312.52212385000001</v>
      </c>
      <c r="S138" s="105"/>
      <c r="T138" s="217">
        <f>T139+T225+T227</f>
        <v>57.195999999999998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72</v>
      </c>
      <c r="AU138" s="18" t="s">
        <v>117</v>
      </c>
      <c r="BK138" s="218">
        <f>BK139+BK225+BK227</f>
        <v>0</v>
      </c>
    </row>
    <row r="139" s="12" customFormat="1" ht="25.92" customHeight="1">
      <c r="A139" s="12"/>
      <c r="B139" s="219"/>
      <c r="C139" s="220"/>
      <c r="D139" s="221" t="s">
        <v>72</v>
      </c>
      <c r="E139" s="222" t="s">
        <v>154</v>
      </c>
      <c r="F139" s="222" t="s">
        <v>155</v>
      </c>
      <c r="G139" s="220"/>
      <c r="H139" s="220"/>
      <c r="I139" s="223"/>
      <c r="J139" s="224">
        <f>BK139</f>
        <v>0</v>
      </c>
      <c r="K139" s="220"/>
      <c r="L139" s="225"/>
      <c r="M139" s="226"/>
      <c r="N139" s="227"/>
      <c r="O139" s="227"/>
      <c r="P139" s="228">
        <f>P140+P170+P173+P178+P179+P216+P223</f>
        <v>0</v>
      </c>
      <c r="Q139" s="227"/>
      <c r="R139" s="228">
        <f>R140+R170+R173+R178+R179+R216+R223</f>
        <v>312.52212385000001</v>
      </c>
      <c r="S139" s="227"/>
      <c r="T139" s="229">
        <f>T140+T170+T173+T178+T179+T216+T223</f>
        <v>57.195999999999998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0" t="s">
        <v>81</v>
      </c>
      <c r="AT139" s="231" t="s">
        <v>72</v>
      </c>
      <c r="AU139" s="231" t="s">
        <v>73</v>
      </c>
      <c r="AY139" s="230" t="s">
        <v>156</v>
      </c>
      <c r="BK139" s="232">
        <f>BK140+BK170+BK173+BK178+BK179+BK216+BK223</f>
        <v>0</v>
      </c>
    </row>
    <row r="140" s="12" customFormat="1" ht="22.8" customHeight="1">
      <c r="A140" s="12"/>
      <c r="B140" s="219"/>
      <c r="C140" s="220"/>
      <c r="D140" s="221" t="s">
        <v>72</v>
      </c>
      <c r="E140" s="233" t="s">
        <v>81</v>
      </c>
      <c r="F140" s="233" t="s">
        <v>157</v>
      </c>
      <c r="G140" s="220"/>
      <c r="H140" s="220"/>
      <c r="I140" s="223"/>
      <c r="J140" s="234">
        <f>BK140</f>
        <v>0</v>
      </c>
      <c r="K140" s="220"/>
      <c r="L140" s="225"/>
      <c r="M140" s="226"/>
      <c r="N140" s="227"/>
      <c r="O140" s="227"/>
      <c r="P140" s="228">
        <f>SUM(P141:P169)</f>
        <v>0</v>
      </c>
      <c r="Q140" s="227"/>
      <c r="R140" s="228">
        <f>SUM(R141:R169)</f>
        <v>277.11160000000001</v>
      </c>
      <c r="S140" s="227"/>
      <c r="T140" s="229">
        <f>SUM(T141:T169)</f>
        <v>53.701999999999998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81</v>
      </c>
      <c r="AY140" s="230" t="s">
        <v>156</v>
      </c>
      <c r="BK140" s="232">
        <f>SUM(BK141:BK169)</f>
        <v>0</v>
      </c>
    </row>
    <row r="141" s="2" customFormat="1" ht="21.75" customHeight="1">
      <c r="A141" s="39"/>
      <c r="B141" s="40"/>
      <c r="C141" s="235" t="s">
        <v>83</v>
      </c>
      <c r="D141" s="235" t="s">
        <v>158</v>
      </c>
      <c r="E141" s="236" t="s">
        <v>167</v>
      </c>
      <c r="F141" s="237" t="s">
        <v>168</v>
      </c>
      <c r="G141" s="238" t="s">
        <v>161</v>
      </c>
      <c r="H141" s="239">
        <v>122.05</v>
      </c>
      <c r="I141" s="240"/>
      <c r="J141" s="241">
        <f>ROUND(I141*H141,2)</f>
        <v>0</v>
      </c>
      <c r="K141" s="242"/>
      <c r="L141" s="45"/>
      <c r="M141" s="243" t="s">
        <v>1</v>
      </c>
      <c r="N141" s="244" t="s">
        <v>38</v>
      </c>
      <c r="O141" s="92"/>
      <c r="P141" s="245">
        <f>O141*H141</f>
        <v>0</v>
      </c>
      <c r="Q141" s="245">
        <v>0</v>
      </c>
      <c r="R141" s="245">
        <f>Q141*H141</f>
        <v>0</v>
      </c>
      <c r="S141" s="245">
        <v>0.44</v>
      </c>
      <c r="T141" s="246">
        <f>S141*H141</f>
        <v>53.701999999999998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7" t="s">
        <v>162</v>
      </c>
      <c r="AT141" s="247" t="s">
        <v>158</v>
      </c>
      <c r="AU141" s="247" t="s">
        <v>83</v>
      </c>
      <c r="AY141" s="18" t="s">
        <v>156</v>
      </c>
      <c r="BE141" s="248">
        <f>IF(N141="základní",J141,0)</f>
        <v>0</v>
      </c>
      <c r="BF141" s="248">
        <f>IF(N141="snížená",J141,0)</f>
        <v>0</v>
      </c>
      <c r="BG141" s="248">
        <f>IF(N141="zákl. přenesená",J141,0)</f>
        <v>0</v>
      </c>
      <c r="BH141" s="248">
        <f>IF(N141="sníž. přenesená",J141,0)</f>
        <v>0</v>
      </c>
      <c r="BI141" s="248">
        <f>IF(N141="nulová",J141,0)</f>
        <v>0</v>
      </c>
      <c r="BJ141" s="18" t="s">
        <v>81</v>
      </c>
      <c r="BK141" s="248">
        <f>ROUND(I141*H141,2)</f>
        <v>0</v>
      </c>
      <c r="BL141" s="18" t="s">
        <v>162</v>
      </c>
      <c r="BM141" s="247" t="s">
        <v>1491</v>
      </c>
    </row>
    <row r="142" s="13" customFormat="1">
      <c r="A142" s="13"/>
      <c r="B142" s="249"/>
      <c r="C142" s="250"/>
      <c r="D142" s="251" t="s">
        <v>164</v>
      </c>
      <c r="E142" s="252" t="s">
        <v>1</v>
      </c>
      <c r="F142" s="253" t="s">
        <v>1492</v>
      </c>
      <c r="G142" s="250"/>
      <c r="H142" s="254">
        <v>1.6000000000000001</v>
      </c>
      <c r="I142" s="255"/>
      <c r="J142" s="250"/>
      <c r="K142" s="250"/>
      <c r="L142" s="256"/>
      <c r="M142" s="257"/>
      <c r="N142" s="258"/>
      <c r="O142" s="258"/>
      <c r="P142" s="258"/>
      <c r="Q142" s="258"/>
      <c r="R142" s="258"/>
      <c r="S142" s="258"/>
      <c r="T142" s="25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60" t="s">
        <v>164</v>
      </c>
      <c r="AU142" s="260" t="s">
        <v>83</v>
      </c>
      <c r="AV142" s="13" t="s">
        <v>83</v>
      </c>
      <c r="AW142" s="13" t="s">
        <v>30</v>
      </c>
      <c r="AX142" s="13" t="s">
        <v>73</v>
      </c>
      <c r="AY142" s="260" t="s">
        <v>156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1493</v>
      </c>
      <c r="G143" s="250"/>
      <c r="H143" s="254">
        <v>120.45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73</v>
      </c>
      <c r="AY143" s="260" t="s">
        <v>156</v>
      </c>
    </row>
    <row r="144" s="14" customFormat="1">
      <c r="A144" s="14"/>
      <c r="B144" s="261"/>
      <c r="C144" s="262"/>
      <c r="D144" s="251" t="s">
        <v>164</v>
      </c>
      <c r="E144" s="263" t="s">
        <v>1</v>
      </c>
      <c r="F144" s="264" t="s">
        <v>166</v>
      </c>
      <c r="G144" s="262"/>
      <c r="H144" s="265">
        <v>122.05</v>
      </c>
      <c r="I144" s="266"/>
      <c r="J144" s="262"/>
      <c r="K144" s="262"/>
      <c r="L144" s="267"/>
      <c r="M144" s="268"/>
      <c r="N144" s="269"/>
      <c r="O144" s="269"/>
      <c r="P144" s="269"/>
      <c r="Q144" s="269"/>
      <c r="R144" s="269"/>
      <c r="S144" s="269"/>
      <c r="T144" s="27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1" t="s">
        <v>164</v>
      </c>
      <c r="AU144" s="271" t="s">
        <v>83</v>
      </c>
      <c r="AV144" s="14" t="s">
        <v>162</v>
      </c>
      <c r="AW144" s="14" t="s">
        <v>30</v>
      </c>
      <c r="AX144" s="14" t="s">
        <v>81</v>
      </c>
      <c r="AY144" s="271" t="s">
        <v>156</v>
      </c>
    </row>
    <row r="145" s="2" customFormat="1" ht="21.75" customHeight="1">
      <c r="A145" s="39"/>
      <c r="B145" s="40"/>
      <c r="C145" s="235" t="s">
        <v>183</v>
      </c>
      <c r="D145" s="235" t="s">
        <v>158</v>
      </c>
      <c r="E145" s="236" t="s">
        <v>184</v>
      </c>
      <c r="F145" s="237" t="s">
        <v>185</v>
      </c>
      <c r="G145" s="238" t="s">
        <v>180</v>
      </c>
      <c r="H145" s="239">
        <v>4</v>
      </c>
      <c r="I145" s="240"/>
      <c r="J145" s="241">
        <f>ROUND(I145*H145,2)</f>
        <v>0</v>
      </c>
      <c r="K145" s="242"/>
      <c r="L145" s="45"/>
      <c r="M145" s="243" t="s">
        <v>1</v>
      </c>
      <c r="N145" s="244" t="s">
        <v>38</v>
      </c>
      <c r="O145" s="92"/>
      <c r="P145" s="245">
        <f>O145*H145</f>
        <v>0</v>
      </c>
      <c r="Q145" s="245">
        <v>0.036900000000000002</v>
      </c>
      <c r="R145" s="245">
        <f>Q145*H145</f>
        <v>0.14760000000000001</v>
      </c>
      <c r="S145" s="245">
        <v>0</v>
      </c>
      <c r="T145" s="24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7" t="s">
        <v>162</v>
      </c>
      <c r="AT145" s="247" t="s">
        <v>158</v>
      </c>
      <c r="AU145" s="247" t="s">
        <v>83</v>
      </c>
      <c r="AY145" s="18" t="s">
        <v>156</v>
      </c>
      <c r="BE145" s="248">
        <f>IF(N145="základní",J145,0)</f>
        <v>0</v>
      </c>
      <c r="BF145" s="248">
        <f>IF(N145="snížená",J145,0)</f>
        <v>0</v>
      </c>
      <c r="BG145" s="248">
        <f>IF(N145="zákl. přenesená",J145,0)</f>
        <v>0</v>
      </c>
      <c r="BH145" s="248">
        <f>IF(N145="sníž. přenesená",J145,0)</f>
        <v>0</v>
      </c>
      <c r="BI145" s="248">
        <f>IF(N145="nulová",J145,0)</f>
        <v>0</v>
      </c>
      <c r="BJ145" s="18" t="s">
        <v>81</v>
      </c>
      <c r="BK145" s="248">
        <f>ROUND(I145*H145,2)</f>
        <v>0</v>
      </c>
      <c r="BL145" s="18" t="s">
        <v>162</v>
      </c>
      <c r="BM145" s="247" t="s">
        <v>1494</v>
      </c>
    </row>
    <row r="146" s="2" customFormat="1" ht="21.75" customHeight="1">
      <c r="A146" s="39"/>
      <c r="B146" s="40"/>
      <c r="C146" s="235" t="s">
        <v>189</v>
      </c>
      <c r="D146" s="235" t="s">
        <v>158</v>
      </c>
      <c r="E146" s="236" t="s">
        <v>190</v>
      </c>
      <c r="F146" s="237" t="s">
        <v>191</v>
      </c>
      <c r="G146" s="238" t="s">
        <v>192</v>
      </c>
      <c r="H146" s="239">
        <v>6</v>
      </c>
      <c r="I146" s="240"/>
      <c r="J146" s="241">
        <f>ROUND(I146*H146,2)</f>
        <v>0</v>
      </c>
      <c r="K146" s="242"/>
      <c r="L146" s="45"/>
      <c r="M146" s="243" t="s">
        <v>1</v>
      </c>
      <c r="N146" s="244" t="s">
        <v>38</v>
      </c>
      <c r="O146" s="92"/>
      <c r="P146" s="245">
        <f>O146*H146</f>
        <v>0</v>
      </c>
      <c r="Q146" s="245">
        <v>0</v>
      </c>
      <c r="R146" s="245">
        <f>Q146*H146</f>
        <v>0</v>
      </c>
      <c r="S146" s="245">
        <v>0</v>
      </c>
      <c r="T146" s="24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7" t="s">
        <v>162</v>
      </c>
      <c r="AT146" s="247" t="s">
        <v>158</v>
      </c>
      <c r="AU146" s="247" t="s">
        <v>83</v>
      </c>
      <c r="AY146" s="18" t="s">
        <v>156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8" t="s">
        <v>81</v>
      </c>
      <c r="BK146" s="248">
        <f>ROUND(I146*H146,2)</f>
        <v>0</v>
      </c>
      <c r="BL146" s="18" t="s">
        <v>162</v>
      </c>
      <c r="BM146" s="247" t="s">
        <v>1495</v>
      </c>
    </row>
    <row r="147" s="2" customFormat="1" ht="33" customHeight="1">
      <c r="A147" s="39"/>
      <c r="B147" s="40"/>
      <c r="C147" s="235" t="s">
        <v>195</v>
      </c>
      <c r="D147" s="235" t="s">
        <v>158</v>
      </c>
      <c r="E147" s="236" t="s">
        <v>196</v>
      </c>
      <c r="F147" s="237" t="s">
        <v>197</v>
      </c>
      <c r="G147" s="238" t="s">
        <v>192</v>
      </c>
      <c r="H147" s="239">
        <v>164.05000000000001</v>
      </c>
      <c r="I147" s="240"/>
      <c r="J147" s="241">
        <f>ROUND(I147*H147,2)</f>
        <v>0</v>
      </c>
      <c r="K147" s="242"/>
      <c r="L147" s="45"/>
      <c r="M147" s="243" t="s">
        <v>1</v>
      </c>
      <c r="N147" s="244" t="s">
        <v>38</v>
      </c>
      <c r="O147" s="92"/>
      <c r="P147" s="245">
        <f>O147*H147</f>
        <v>0</v>
      </c>
      <c r="Q147" s="245">
        <v>0</v>
      </c>
      <c r="R147" s="245">
        <f>Q147*H147</f>
        <v>0</v>
      </c>
      <c r="S147" s="245">
        <v>0</v>
      </c>
      <c r="T147" s="24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7" t="s">
        <v>162</v>
      </c>
      <c r="AT147" s="247" t="s">
        <v>158</v>
      </c>
      <c r="AU147" s="247" t="s">
        <v>83</v>
      </c>
      <c r="AY147" s="18" t="s">
        <v>156</v>
      </c>
      <c r="BE147" s="248">
        <f>IF(N147="základní",J147,0)</f>
        <v>0</v>
      </c>
      <c r="BF147" s="248">
        <f>IF(N147="snížená",J147,0)</f>
        <v>0</v>
      </c>
      <c r="BG147" s="248">
        <f>IF(N147="zákl. přenesená",J147,0)</f>
        <v>0</v>
      </c>
      <c r="BH147" s="248">
        <f>IF(N147="sníž. přenesená",J147,0)</f>
        <v>0</v>
      </c>
      <c r="BI147" s="248">
        <f>IF(N147="nulová",J147,0)</f>
        <v>0</v>
      </c>
      <c r="BJ147" s="18" t="s">
        <v>81</v>
      </c>
      <c r="BK147" s="248">
        <f>ROUND(I147*H147,2)</f>
        <v>0</v>
      </c>
      <c r="BL147" s="18" t="s">
        <v>162</v>
      </c>
      <c r="BM147" s="247" t="s">
        <v>1496</v>
      </c>
    </row>
    <row r="148" s="13" customFormat="1">
      <c r="A148" s="13"/>
      <c r="B148" s="249"/>
      <c r="C148" s="250"/>
      <c r="D148" s="251" t="s">
        <v>164</v>
      </c>
      <c r="E148" s="252" t="s">
        <v>1</v>
      </c>
      <c r="F148" s="253" t="s">
        <v>1497</v>
      </c>
      <c r="G148" s="250"/>
      <c r="H148" s="254">
        <v>161.81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164</v>
      </c>
      <c r="AU148" s="260" t="s">
        <v>83</v>
      </c>
      <c r="AV148" s="13" t="s">
        <v>83</v>
      </c>
      <c r="AW148" s="13" t="s">
        <v>30</v>
      </c>
      <c r="AX148" s="13" t="s">
        <v>73</v>
      </c>
      <c r="AY148" s="260" t="s">
        <v>156</v>
      </c>
    </row>
    <row r="149" s="13" customFormat="1">
      <c r="A149" s="13"/>
      <c r="B149" s="249"/>
      <c r="C149" s="250"/>
      <c r="D149" s="251" t="s">
        <v>164</v>
      </c>
      <c r="E149" s="252" t="s">
        <v>1</v>
      </c>
      <c r="F149" s="253" t="s">
        <v>1498</v>
      </c>
      <c r="G149" s="250"/>
      <c r="H149" s="254">
        <v>2.2400000000000002</v>
      </c>
      <c r="I149" s="255"/>
      <c r="J149" s="250"/>
      <c r="K149" s="250"/>
      <c r="L149" s="256"/>
      <c r="M149" s="257"/>
      <c r="N149" s="258"/>
      <c r="O149" s="258"/>
      <c r="P149" s="258"/>
      <c r="Q149" s="258"/>
      <c r="R149" s="258"/>
      <c r="S149" s="258"/>
      <c r="T149" s="25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0" t="s">
        <v>164</v>
      </c>
      <c r="AU149" s="260" t="s">
        <v>83</v>
      </c>
      <c r="AV149" s="13" t="s">
        <v>83</v>
      </c>
      <c r="AW149" s="13" t="s">
        <v>30</v>
      </c>
      <c r="AX149" s="13" t="s">
        <v>73</v>
      </c>
      <c r="AY149" s="260" t="s">
        <v>156</v>
      </c>
    </row>
    <row r="150" s="14" customFormat="1">
      <c r="A150" s="14"/>
      <c r="B150" s="261"/>
      <c r="C150" s="262"/>
      <c r="D150" s="251" t="s">
        <v>164</v>
      </c>
      <c r="E150" s="263" t="s">
        <v>1</v>
      </c>
      <c r="F150" s="264" t="s">
        <v>166</v>
      </c>
      <c r="G150" s="262"/>
      <c r="H150" s="265">
        <v>164.05000000000001</v>
      </c>
      <c r="I150" s="266"/>
      <c r="J150" s="262"/>
      <c r="K150" s="262"/>
      <c r="L150" s="267"/>
      <c r="M150" s="268"/>
      <c r="N150" s="269"/>
      <c r="O150" s="269"/>
      <c r="P150" s="269"/>
      <c r="Q150" s="269"/>
      <c r="R150" s="269"/>
      <c r="S150" s="269"/>
      <c r="T150" s="27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1" t="s">
        <v>164</v>
      </c>
      <c r="AU150" s="271" t="s">
        <v>83</v>
      </c>
      <c r="AV150" s="14" t="s">
        <v>162</v>
      </c>
      <c r="AW150" s="14" t="s">
        <v>30</v>
      </c>
      <c r="AX150" s="14" t="s">
        <v>81</v>
      </c>
      <c r="AY150" s="271" t="s">
        <v>156</v>
      </c>
    </row>
    <row r="151" s="2" customFormat="1" ht="33" customHeight="1">
      <c r="A151" s="39"/>
      <c r="B151" s="40"/>
      <c r="C151" s="235" t="s">
        <v>208</v>
      </c>
      <c r="D151" s="235" t="s">
        <v>158</v>
      </c>
      <c r="E151" s="236" t="s">
        <v>209</v>
      </c>
      <c r="F151" s="237" t="s">
        <v>210</v>
      </c>
      <c r="G151" s="238" t="s">
        <v>192</v>
      </c>
      <c r="H151" s="239">
        <v>170.05000000000001</v>
      </c>
      <c r="I151" s="240"/>
      <c r="J151" s="241">
        <f>ROUND(I151*H151,2)</f>
        <v>0</v>
      </c>
      <c r="K151" s="242"/>
      <c r="L151" s="45"/>
      <c r="M151" s="243" t="s">
        <v>1</v>
      </c>
      <c r="N151" s="244" t="s">
        <v>38</v>
      </c>
      <c r="O151" s="92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7" t="s">
        <v>162</v>
      </c>
      <c r="AT151" s="247" t="s">
        <v>158</v>
      </c>
      <c r="AU151" s="247" t="s">
        <v>83</v>
      </c>
      <c r="AY151" s="18" t="s">
        <v>156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8" t="s">
        <v>81</v>
      </c>
      <c r="BK151" s="248">
        <f>ROUND(I151*H151,2)</f>
        <v>0</v>
      </c>
      <c r="BL151" s="18" t="s">
        <v>162</v>
      </c>
      <c r="BM151" s="247" t="s">
        <v>1499</v>
      </c>
    </row>
    <row r="152" s="2" customFormat="1" ht="21.75" customHeight="1">
      <c r="A152" s="39"/>
      <c r="B152" s="40"/>
      <c r="C152" s="235" t="s">
        <v>213</v>
      </c>
      <c r="D152" s="235" t="s">
        <v>158</v>
      </c>
      <c r="E152" s="236" t="s">
        <v>214</v>
      </c>
      <c r="F152" s="237" t="s">
        <v>215</v>
      </c>
      <c r="G152" s="238" t="s">
        <v>216</v>
      </c>
      <c r="H152" s="239">
        <v>312.892</v>
      </c>
      <c r="I152" s="240"/>
      <c r="J152" s="241">
        <f>ROUND(I152*H152,2)</f>
        <v>0</v>
      </c>
      <c r="K152" s="242"/>
      <c r="L152" s="45"/>
      <c r="M152" s="243" t="s">
        <v>1</v>
      </c>
      <c r="N152" s="244" t="s">
        <v>38</v>
      </c>
      <c r="O152" s="92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7" t="s">
        <v>162</v>
      </c>
      <c r="AT152" s="247" t="s">
        <v>158</v>
      </c>
      <c r="AU152" s="247" t="s">
        <v>83</v>
      </c>
      <c r="AY152" s="18" t="s">
        <v>156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8" t="s">
        <v>81</v>
      </c>
      <c r="BK152" s="248">
        <f>ROUND(I152*H152,2)</f>
        <v>0</v>
      </c>
      <c r="BL152" s="18" t="s">
        <v>162</v>
      </c>
      <c r="BM152" s="247" t="s">
        <v>1500</v>
      </c>
    </row>
    <row r="153" s="13" customFormat="1">
      <c r="A153" s="13"/>
      <c r="B153" s="249"/>
      <c r="C153" s="250"/>
      <c r="D153" s="251" t="s">
        <v>164</v>
      </c>
      <c r="E153" s="250"/>
      <c r="F153" s="253" t="s">
        <v>1501</v>
      </c>
      <c r="G153" s="250"/>
      <c r="H153" s="254">
        <v>312.892</v>
      </c>
      <c r="I153" s="255"/>
      <c r="J153" s="250"/>
      <c r="K153" s="250"/>
      <c r="L153" s="256"/>
      <c r="M153" s="257"/>
      <c r="N153" s="258"/>
      <c r="O153" s="258"/>
      <c r="P153" s="258"/>
      <c r="Q153" s="258"/>
      <c r="R153" s="258"/>
      <c r="S153" s="258"/>
      <c r="T153" s="25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0" t="s">
        <v>164</v>
      </c>
      <c r="AU153" s="260" t="s">
        <v>83</v>
      </c>
      <c r="AV153" s="13" t="s">
        <v>83</v>
      </c>
      <c r="AW153" s="13" t="s">
        <v>4</v>
      </c>
      <c r="AX153" s="13" t="s">
        <v>81</v>
      </c>
      <c r="AY153" s="260" t="s">
        <v>156</v>
      </c>
    </row>
    <row r="154" s="2" customFormat="1" ht="21.75" customHeight="1">
      <c r="A154" s="39"/>
      <c r="B154" s="40"/>
      <c r="C154" s="235" t="s">
        <v>219</v>
      </c>
      <c r="D154" s="235" t="s">
        <v>158</v>
      </c>
      <c r="E154" s="236" t="s">
        <v>220</v>
      </c>
      <c r="F154" s="237" t="s">
        <v>221</v>
      </c>
      <c r="G154" s="238" t="s">
        <v>192</v>
      </c>
      <c r="H154" s="239">
        <v>66.890000000000001</v>
      </c>
      <c r="I154" s="240"/>
      <c r="J154" s="241">
        <f>ROUND(I154*H154,2)</f>
        <v>0</v>
      </c>
      <c r="K154" s="242"/>
      <c r="L154" s="45"/>
      <c r="M154" s="243" t="s">
        <v>1</v>
      </c>
      <c r="N154" s="244" t="s">
        <v>38</v>
      </c>
      <c r="O154" s="92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7" t="s">
        <v>162</v>
      </c>
      <c r="AT154" s="247" t="s">
        <v>158</v>
      </c>
      <c r="AU154" s="247" t="s">
        <v>83</v>
      </c>
      <c r="AY154" s="18" t="s">
        <v>156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8" t="s">
        <v>81</v>
      </c>
      <c r="BK154" s="248">
        <f>ROUND(I154*H154,2)</f>
        <v>0</v>
      </c>
      <c r="BL154" s="18" t="s">
        <v>162</v>
      </c>
      <c r="BM154" s="247" t="s">
        <v>1502</v>
      </c>
    </row>
    <row r="155" s="13" customFormat="1">
      <c r="A155" s="13"/>
      <c r="B155" s="249"/>
      <c r="C155" s="250"/>
      <c r="D155" s="251" t="s">
        <v>164</v>
      </c>
      <c r="E155" s="252" t="s">
        <v>1</v>
      </c>
      <c r="F155" s="253" t="s">
        <v>1503</v>
      </c>
      <c r="G155" s="250"/>
      <c r="H155" s="254">
        <v>65.450000000000003</v>
      </c>
      <c r="I155" s="255"/>
      <c r="J155" s="250"/>
      <c r="K155" s="250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164</v>
      </c>
      <c r="AU155" s="260" t="s">
        <v>83</v>
      </c>
      <c r="AV155" s="13" t="s">
        <v>83</v>
      </c>
      <c r="AW155" s="13" t="s">
        <v>30</v>
      </c>
      <c r="AX155" s="13" t="s">
        <v>73</v>
      </c>
      <c r="AY155" s="260" t="s">
        <v>156</v>
      </c>
    </row>
    <row r="156" s="13" customFormat="1">
      <c r="A156" s="13"/>
      <c r="B156" s="249"/>
      <c r="C156" s="250"/>
      <c r="D156" s="251" t="s">
        <v>164</v>
      </c>
      <c r="E156" s="252" t="s">
        <v>1</v>
      </c>
      <c r="F156" s="253" t="s">
        <v>1504</v>
      </c>
      <c r="G156" s="250"/>
      <c r="H156" s="254">
        <v>1.44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164</v>
      </c>
      <c r="AU156" s="260" t="s">
        <v>83</v>
      </c>
      <c r="AV156" s="13" t="s">
        <v>83</v>
      </c>
      <c r="AW156" s="13" t="s">
        <v>30</v>
      </c>
      <c r="AX156" s="13" t="s">
        <v>73</v>
      </c>
      <c r="AY156" s="260" t="s">
        <v>156</v>
      </c>
    </row>
    <row r="157" s="14" customFormat="1">
      <c r="A157" s="14"/>
      <c r="B157" s="261"/>
      <c r="C157" s="262"/>
      <c r="D157" s="251" t="s">
        <v>164</v>
      </c>
      <c r="E157" s="263" t="s">
        <v>1</v>
      </c>
      <c r="F157" s="264" t="s">
        <v>166</v>
      </c>
      <c r="G157" s="262"/>
      <c r="H157" s="265">
        <v>66.890000000000001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1" t="s">
        <v>164</v>
      </c>
      <c r="AU157" s="271" t="s">
        <v>83</v>
      </c>
      <c r="AV157" s="14" t="s">
        <v>162</v>
      </c>
      <c r="AW157" s="14" t="s">
        <v>30</v>
      </c>
      <c r="AX157" s="14" t="s">
        <v>81</v>
      </c>
      <c r="AY157" s="271" t="s">
        <v>156</v>
      </c>
    </row>
    <row r="158" s="2" customFormat="1" ht="16.5" customHeight="1">
      <c r="A158" s="39"/>
      <c r="B158" s="40"/>
      <c r="C158" s="283" t="s">
        <v>225</v>
      </c>
      <c r="D158" s="283" t="s">
        <v>226</v>
      </c>
      <c r="E158" s="284" t="s">
        <v>227</v>
      </c>
      <c r="F158" s="285" t="s">
        <v>228</v>
      </c>
      <c r="G158" s="286" t="s">
        <v>216</v>
      </c>
      <c r="H158" s="287">
        <v>66.890000000000001</v>
      </c>
      <c r="I158" s="288"/>
      <c r="J158" s="289">
        <f>ROUND(I158*H158,2)</f>
        <v>0</v>
      </c>
      <c r="K158" s="290"/>
      <c r="L158" s="291"/>
      <c r="M158" s="292" t="s">
        <v>1</v>
      </c>
      <c r="N158" s="293" t="s">
        <v>38</v>
      </c>
      <c r="O158" s="92"/>
      <c r="P158" s="245">
        <f>O158*H158</f>
        <v>0</v>
      </c>
      <c r="Q158" s="245">
        <v>1</v>
      </c>
      <c r="R158" s="245">
        <f>Q158*H158</f>
        <v>66.890000000000001</v>
      </c>
      <c r="S158" s="245">
        <v>0</v>
      </c>
      <c r="T158" s="24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7" t="s">
        <v>203</v>
      </c>
      <c r="AT158" s="247" t="s">
        <v>226</v>
      </c>
      <c r="AU158" s="247" t="s">
        <v>83</v>
      </c>
      <c r="AY158" s="18" t="s">
        <v>156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8" t="s">
        <v>81</v>
      </c>
      <c r="BK158" s="248">
        <f>ROUND(I158*H158,2)</f>
        <v>0</v>
      </c>
      <c r="BL158" s="18" t="s">
        <v>162</v>
      </c>
      <c r="BM158" s="247" t="s">
        <v>1505</v>
      </c>
    </row>
    <row r="159" s="13" customFormat="1">
      <c r="A159" s="13"/>
      <c r="B159" s="249"/>
      <c r="C159" s="250"/>
      <c r="D159" s="251" t="s">
        <v>164</v>
      </c>
      <c r="E159" s="252" t="s">
        <v>1</v>
      </c>
      <c r="F159" s="253" t="s">
        <v>1506</v>
      </c>
      <c r="G159" s="250"/>
      <c r="H159" s="254">
        <v>32.725000000000001</v>
      </c>
      <c r="I159" s="255"/>
      <c r="J159" s="250"/>
      <c r="K159" s="250"/>
      <c r="L159" s="256"/>
      <c r="M159" s="257"/>
      <c r="N159" s="258"/>
      <c r="O159" s="258"/>
      <c r="P159" s="258"/>
      <c r="Q159" s="258"/>
      <c r="R159" s="258"/>
      <c r="S159" s="258"/>
      <c r="T159" s="25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0" t="s">
        <v>164</v>
      </c>
      <c r="AU159" s="260" t="s">
        <v>83</v>
      </c>
      <c r="AV159" s="13" t="s">
        <v>83</v>
      </c>
      <c r="AW159" s="13" t="s">
        <v>30</v>
      </c>
      <c r="AX159" s="13" t="s">
        <v>73</v>
      </c>
      <c r="AY159" s="260" t="s">
        <v>156</v>
      </c>
    </row>
    <row r="160" s="13" customFormat="1">
      <c r="A160" s="13"/>
      <c r="B160" s="249"/>
      <c r="C160" s="250"/>
      <c r="D160" s="251" t="s">
        <v>164</v>
      </c>
      <c r="E160" s="252" t="s">
        <v>1</v>
      </c>
      <c r="F160" s="253" t="s">
        <v>1507</v>
      </c>
      <c r="G160" s="250"/>
      <c r="H160" s="254">
        <v>0.71999999999999997</v>
      </c>
      <c r="I160" s="255"/>
      <c r="J160" s="250"/>
      <c r="K160" s="250"/>
      <c r="L160" s="256"/>
      <c r="M160" s="257"/>
      <c r="N160" s="258"/>
      <c r="O160" s="258"/>
      <c r="P160" s="258"/>
      <c r="Q160" s="258"/>
      <c r="R160" s="258"/>
      <c r="S160" s="258"/>
      <c r="T160" s="25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0" t="s">
        <v>164</v>
      </c>
      <c r="AU160" s="260" t="s">
        <v>83</v>
      </c>
      <c r="AV160" s="13" t="s">
        <v>83</v>
      </c>
      <c r="AW160" s="13" t="s">
        <v>30</v>
      </c>
      <c r="AX160" s="13" t="s">
        <v>73</v>
      </c>
      <c r="AY160" s="260" t="s">
        <v>156</v>
      </c>
    </row>
    <row r="161" s="14" customFormat="1">
      <c r="A161" s="14"/>
      <c r="B161" s="261"/>
      <c r="C161" s="262"/>
      <c r="D161" s="251" t="s">
        <v>164</v>
      </c>
      <c r="E161" s="263" t="s">
        <v>1</v>
      </c>
      <c r="F161" s="264" t="s">
        <v>166</v>
      </c>
      <c r="G161" s="262"/>
      <c r="H161" s="265">
        <v>33.445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1" t="s">
        <v>164</v>
      </c>
      <c r="AU161" s="271" t="s">
        <v>83</v>
      </c>
      <c r="AV161" s="14" t="s">
        <v>162</v>
      </c>
      <c r="AW161" s="14" t="s">
        <v>30</v>
      </c>
      <c r="AX161" s="14" t="s">
        <v>81</v>
      </c>
      <c r="AY161" s="271" t="s">
        <v>156</v>
      </c>
    </row>
    <row r="162" s="13" customFormat="1">
      <c r="A162" s="13"/>
      <c r="B162" s="249"/>
      <c r="C162" s="250"/>
      <c r="D162" s="251" t="s">
        <v>164</v>
      </c>
      <c r="E162" s="250"/>
      <c r="F162" s="253" t="s">
        <v>1508</v>
      </c>
      <c r="G162" s="250"/>
      <c r="H162" s="254">
        <v>66.890000000000001</v>
      </c>
      <c r="I162" s="255"/>
      <c r="J162" s="250"/>
      <c r="K162" s="250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164</v>
      </c>
      <c r="AU162" s="260" t="s">
        <v>83</v>
      </c>
      <c r="AV162" s="13" t="s">
        <v>83</v>
      </c>
      <c r="AW162" s="13" t="s">
        <v>4</v>
      </c>
      <c r="AX162" s="13" t="s">
        <v>81</v>
      </c>
      <c r="AY162" s="260" t="s">
        <v>156</v>
      </c>
    </row>
    <row r="163" s="2" customFormat="1" ht="16.5" customHeight="1">
      <c r="A163" s="39"/>
      <c r="B163" s="40"/>
      <c r="C163" s="283" t="s">
        <v>230</v>
      </c>
      <c r="D163" s="283" t="s">
        <v>226</v>
      </c>
      <c r="E163" s="284" t="s">
        <v>231</v>
      </c>
      <c r="F163" s="285" t="s">
        <v>232</v>
      </c>
      <c r="G163" s="286" t="s">
        <v>216</v>
      </c>
      <c r="H163" s="287">
        <v>66.890000000000001</v>
      </c>
      <c r="I163" s="288"/>
      <c r="J163" s="289">
        <f>ROUND(I163*H163,2)</f>
        <v>0</v>
      </c>
      <c r="K163" s="290"/>
      <c r="L163" s="291"/>
      <c r="M163" s="292" t="s">
        <v>1</v>
      </c>
      <c r="N163" s="293" t="s">
        <v>38</v>
      </c>
      <c r="O163" s="92"/>
      <c r="P163" s="245">
        <f>O163*H163</f>
        <v>0</v>
      </c>
      <c r="Q163" s="245">
        <v>1</v>
      </c>
      <c r="R163" s="245">
        <f>Q163*H163</f>
        <v>66.890000000000001</v>
      </c>
      <c r="S163" s="245">
        <v>0</v>
      </c>
      <c r="T163" s="24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7" t="s">
        <v>203</v>
      </c>
      <c r="AT163" s="247" t="s">
        <v>226</v>
      </c>
      <c r="AU163" s="247" t="s">
        <v>83</v>
      </c>
      <c r="AY163" s="18" t="s">
        <v>156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8" t="s">
        <v>81</v>
      </c>
      <c r="BK163" s="248">
        <f>ROUND(I163*H163,2)</f>
        <v>0</v>
      </c>
      <c r="BL163" s="18" t="s">
        <v>162</v>
      </c>
      <c r="BM163" s="247" t="s">
        <v>1509</v>
      </c>
    </row>
    <row r="164" s="2" customFormat="1" ht="21.75" customHeight="1">
      <c r="A164" s="39"/>
      <c r="B164" s="40"/>
      <c r="C164" s="235" t="s">
        <v>237</v>
      </c>
      <c r="D164" s="235" t="s">
        <v>158</v>
      </c>
      <c r="E164" s="236" t="s">
        <v>238</v>
      </c>
      <c r="F164" s="237" t="s">
        <v>239</v>
      </c>
      <c r="G164" s="238" t="s">
        <v>192</v>
      </c>
      <c r="H164" s="239">
        <v>71.591999999999999</v>
      </c>
      <c r="I164" s="240"/>
      <c r="J164" s="241">
        <f>ROUND(I164*H164,2)</f>
        <v>0</v>
      </c>
      <c r="K164" s="242"/>
      <c r="L164" s="45"/>
      <c r="M164" s="243" t="s">
        <v>1</v>
      </c>
      <c r="N164" s="244" t="s">
        <v>38</v>
      </c>
      <c r="O164" s="92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7" t="s">
        <v>162</v>
      </c>
      <c r="AT164" s="247" t="s">
        <v>158</v>
      </c>
      <c r="AU164" s="247" t="s">
        <v>83</v>
      </c>
      <c r="AY164" s="18" t="s">
        <v>156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8" t="s">
        <v>81</v>
      </c>
      <c r="BK164" s="248">
        <f>ROUND(I164*H164,2)</f>
        <v>0</v>
      </c>
      <c r="BL164" s="18" t="s">
        <v>162</v>
      </c>
      <c r="BM164" s="247" t="s">
        <v>1510</v>
      </c>
    </row>
    <row r="165" s="13" customFormat="1">
      <c r="A165" s="13"/>
      <c r="B165" s="249"/>
      <c r="C165" s="250"/>
      <c r="D165" s="251" t="s">
        <v>164</v>
      </c>
      <c r="E165" s="252" t="s">
        <v>1</v>
      </c>
      <c r="F165" s="253" t="s">
        <v>1511</v>
      </c>
      <c r="G165" s="250"/>
      <c r="H165" s="254">
        <v>70.555000000000007</v>
      </c>
      <c r="I165" s="255"/>
      <c r="J165" s="250"/>
      <c r="K165" s="250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164</v>
      </c>
      <c r="AU165" s="260" t="s">
        <v>83</v>
      </c>
      <c r="AV165" s="13" t="s">
        <v>83</v>
      </c>
      <c r="AW165" s="13" t="s">
        <v>30</v>
      </c>
      <c r="AX165" s="13" t="s">
        <v>73</v>
      </c>
      <c r="AY165" s="260" t="s">
        <v>156</v>
      </c>
    </row>
    <row r="166" s="13" customFormat="1">
      <c r="A166" s="13"/>
      <c r="B166" s="249"/>
      <c r="C166" s="250"/>
      <c r="D166" s="251" t="s">
        <v>164</v>
      </c>
      <c r="E166" s="252" t="s">
        <v>1</v>
      </c>
      <c r="F166" s="253" t="s">
        <v>1512</v>
      </c>
      <c r="G166" s="250"/>
      <c r="H166" s="254">
        <v>1.0369999999999999</v>
      </c>
      <c r="I166" s="255"/>
      <c r="J166" s="250"/>
      <c r="K166" s="250"/>
      <c r="L166" s="256"/>
      <c r="M166" s="257"/>
      <c r="N166" s="258"/>
      <c r="O166" s="258"/>
      <c r="P166" s="258"/>
      <c r="Q166" s="258"/>
      <c r="R166" s="258"/>
      <c r="S166" s="258"/>
      <c r="T166" s="25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0" t="s">
        <v>164</v>
      </c>
      <c r="AU166" s="260" t="s">
        <v>83</v>
      </c>
      <c r="AV166" s="13" t="s">
        <v>83</v>
      </c>
      <c r="AW166" s="13" t="s">
        <v>30</v>
      </c>
      <c r="AX166" s="13" t="s">
        <v>73</v>
      </c>
      <c r="AY166" s="260" t="s">
        <v>156</v>
      </c>
    </row>
    <row r="167" s="14" customFormat="1">
      <c r="A167" s="14"/>
      <c r="B167" s="261"/>
      <c r="C167" s="262"/>
      <c r="D167" s="251" t="s">
        <v>164</v>
      </c>
      <c r="E167" s="263" t="s">
        <v>1</v>
      </c>
      <c r="F167" s="264" t="s">
        <v>166</v>
      </c>
      <c r="G167" s="262"/>
      <c r="H167" s="265">
        <v>71.592000000000013</v>
      </c>
      <c r="I167" s="266"/>
      <c r="J167" s="262"/>
      <c r="K167" s="262"/>
      <c r="L167" s="267"/>
      <c r="M167" s="268"/>
      <c r="N167" s="269"/>
      <c r="O167" s="269"/>
      <c r="P167" s="269"/>
      <c r="Q167" s="269"/>
      <c r="R167" s="269"/>
      <c r="S167" s="269"/>
      <c r="T167" s="27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1" t="s">
        <v>164</v>
      </c>
      <c r="AU167" s="271" t="s">
        <v>83</v>
      </c>
      <c r="AV167" s="14" t="s">
        <v>162</v>
      </c>
      <c r="AW167" s="14" t="s">
        <v>30</v>
      </c>
      <c r="AX167" s="14" t="s">
        <v>81</v>
      </c>
      <c r="AY167" s="271" t="s">
        <v>156</v>
      </c>
    </row>
    <row r="168" s="2" customFormat="1" ht="16.5" customHeight="1">
      <c r="A168" s="39"/>
      <c r="B168" s="40"/>
      <c r="C168" s="283" t="s">
        <v>8</v>
      </c>
      <c r="D168" s="283" t="s">
        <v>226</v>
      </c>
      <c r="E168" s="284" t="s">
        <v>243</v>
      </c>
      <c r="F168" s="285" t="s">
        <v>244</v>
      </c>
      <c r="G168" s="286" t="s">
        <v>216</v>
      </c>
      <c r="H168" s="287">
        <v>143.184</v>
      </c>
      <c r="I168" s="288"/>
      <c r="J168" s="289">
        <f>ROUND(I168*H168,2)</f>
        <v>0</v>
      </c>
      <c r="K168" s="290"/>
      <c r="L168" s="291"/>
      <c r="M168" s="292" t="s">
        <v>1</v>
      </c>
      <c r="N168" s="293" t="s">
        <v>38</v>
      </c>
      <c r="O168" s="92"/>
      <c r="P168" s="245">
        <f>O168*H168</f>
        <v>0</v>
      </c>
      <c r="Q168" s="245">
        <v>1</v>
      </c>
      <c r="R168" s="245">
        <f>Q168*H168</f>
        <v>143.184</v>
      </c>
      <c r="S168" s="245">
        <v>0</v>
      </c>
      <c r="T168" s="24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7" t="s">
        <v>203</v>
      </c>
      <c r="AT168" s="247" t="s">
        <v>226</v>
      </c>
      <c r="AU168" s="247" t="s">
        <v>83</v>
      </c>
      <c r="AY168" s="18" t="s">
        <v>156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8" t="s">
        <v>81</v>
      </c>
      <c r="BK168" s="248">
        <f>ROUND(I168*H168,2)</f>
        <v>0</v>
      </c>
      <c r="BL168" s="18" t="s">
        <v>162</v>
      </c>
      <c r="BM168" s="247" t="s">
        <v>1513</v>
      </c>
    </row>
    <row r="169" s="13" customFormat="1">
      <c r="A169" s="13"/>
      <c r="B169" s="249"/>
      <c r="C169" s="250"/>
      <c r="D169" s="251" t="s">
        <v>164</v>
      </c>
      <c r="E169" s="250"/>
      <c r="F169" s="253" t="s">
        <v>1514</v>
      </c>
      <c r="G169" s="250"/>
      <c r="H169" s="254">
        <v>143.184</v>
      </c>
      <c r="I169" s="255"/>
      <c r="J169" s="250"/>
      <c r="K169" s="250"/>
      <c r="L169" s="256"/>
      <c r="M169" s="257"/>
      <c r="N169" s="258"/>
      <c r="O169" s="258"/>
      <c r="P169" s="258"/>
      <c r="Q169" s="258"/>
      <c r="R169" s="258"/>
      <c r="S169" s="258"/>
      <c r="T169" s="25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0" t="s">
        <v>164</v>
      </c>
      <c r="AU169" s="260" t="s">
        <v>83</v>
      </c>
      <c r="AV169" s="13" t="s">
        <v>83</v>
      </c>
      <c r="AW169" s="13" t="s">
        <v>4</v>
      </c>
      <c r="AX169" s="13" t="s">
        <v>81</v>
      </c>
      <c r="AY169" s="260" t="s">
        <v>156</v>
      </c>
    </row>
    <row r="170" s="12" customFormat="1" ht="22.8" customHeight="1">
      <c r="A170" s="12"/>
      <c r="B170" s="219"/>
      <c r="C170" s="220"/>
      <c r="D170" s="221" t="s">
        <v>72</v>
      </c>
      <c r="E170" s="233" t="s">
        <v>83</v>
      </c>
      <c r="F170" s="233" t="s">
        <v>247</v>
      </c>
      <c r="G170" s="220"/>
      <c r="H170" s="220"/>
      <c r="I170" s="223"/>
      <c r="J170" s="234">
        <f>BK170</f>
        <v>0</v>
      </c>
      <c r="K170" s="220"/>
      <c r="L170" s="225"/>
      <c r="M170" s="226"/>
      <c r="N170" s="227"/>
      <c r="O170" s="227"/>
      <c r="P170" s="228">
        <f>SUM(P171:P172)</f>
        <v>0</v>
      </c>
      <c r="Q170" s="227"/>
      <c r="R170" s="228">
        <f>SUM(R171:R172)</f>
        <v>0.33845099999999995</v>
      </c>
      <c r="S170" s="227"/>
      <c r="T170" s="229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0" t="s">
        <v>81</v>
      </c>
      <c r="AT170" s="231" t="s">
        <v>72</v>
      </c>
      <c r="AU170" s="231" t="s">
        <v>81</v>
      </c>
      <c r="AY170" s="230" t="s">
        <v>156</v>
      </c>
      <c r="BK170" s="232">
        <f>SUM(BK171:BK172)</f>
        <v>0</v>
      </c>
    </row>
    <row r="171" s="2" customFormat="1" ht="16.5" customHeight="1">
      <c r="A171" s="39"/>
      <c r="B171" s="40"/>
      <c r="C171" s="235" t="s">
        <v>453</v>
      </c>
      <c r="D171" s="235" t="s">
        <v>158</v>
      </c>
      <c r="E171" s="236" t="s">
        <v>926</v>
      </c>
      <c r="F171" s="237" t="s">
        <v>927</v>
      </c>
      <c r="G171" s="238" t="s">
        <v>192</v>
      </c>
      <c r="H171" s="239">
        <v>0.14999999999999999</v>
      </c>
      <c r="I171" s="240"/>
      <c r="J171" s="241">
        <f>ROUND(I171*H171,2)</f>
        <v>0</v>
      </c>
      <c r="K171" s="242"/>
      <c r="L171" s="45"/>
      <c r="M171" s="243" t="s">
        <v>1</v>
      </c>
      <c r="N171" s="244" t="s">
        <v>38</v>
      </c>
      <c r="O171" s="92"/>
      <c r="P171" s="245">
        <f>O171*H171</f>
        <v>0</v>
      </c>
      <c r="Q171" s="245">
        <v>2.2563399999999998</v>
      </c>
      <c r="R171" s="245">
        <f>Q171*H171</f>
        <v>0.33845099999999995</v>
      </c>
      <c r="S171" s="245">
        <v>0</v>
      </c>
      <c r="T171" s="24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7" t="s">
        <v>162</v>
      </c>
      <c r="AT171" s="247" t="s">
        <v>158</v>
      </c>
      <c r="AU171" s="247" t="s">
        <v>83</v>
      </c>
      <c r="AY171" s="18" t="s">
        <v>156</v>
      </c>
      <c r="BE171" s="248">
        <f>IF(N171="základní",J171,0)</f>
        <v>0</v>
      </c>
      <c r="BF171" s="248">
        <f>IF(N171="snížená",J171,0)</f>
        <v>0</v>
      </c>
      <c r="BG171" s="248">
        <f>IF(N171="zákl. přenesená",J171,0)</f>
        <v>0</v>
      </c>
      <c r="BH171" s="248">
        <f>IF(N171="sníž. přenesená",J171,0)</f>
        <v>0</v>
      </c>
      <c r="BI171" s="248">
        <f>IF(N171="nulová",J171,0)</f>
        <v>0</v>
      </c>
      <c r="BJ171" s="18" t="s">
        <v>81</v>
      </c>
      <c r="BK171" s="248">
        <f>ROUND(I171*H171,2)</f>
        <v>0</v>
      </c>
      <c r="BL171" s="18" t="s">
        <v>162</v>
      </c>
      <c r="BM171" s="247" t="s">
        <v>1515</v>
      </c>
    </row>
    <row r="172" s="13" customFormat="1">
      <c r="A172" s="13"/>
      <c r="B172" s="249"/>
      <c r="C172" s="250"/>
      <c r="D172" s="251" t="s">
        <v>164</v>
      </c>
      <c r="E172" s="252" t="s">
        <v>1</v>
      </c>
      <c r="F172" s="253" t="s">
        <v>1516</v>
      </c>
      <c r="G172" s="250"/>
      <c r="H172" s="254">
        <v>0.14999999999999999</v>
      </c>
      <c r="I172" s="255"/>
      <c r="J172" s="250"/>
      <c r="K172" s="250"/>
      <c r="L172" s="256"/>
      <c r="M172" s="257"/>
      <c r="N172" s="258"/>
      <c r="O172" s="258"/>
      <c r="P172" s="258"/>
      <c r="Q172" s="258"/>
      <c r="R172" s="258"/>
      <c r="S172" s="258"/>
      <c r="T172" s="25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0" t="s">
        <v>164</v>
      </c>
      <c r="AU172" s="260" t="s">
        <v>83</v>
      </c>
      <c r="AV172" s="13" t="s">
        <v>83</v>
      </c>
      <c r="AW172" s="13" t="s">
        <v>30</v>
      </c>
      <c r="AX172" s="13" t="s">
        <v>81</v>
      </c>
      <c r="AY172" s="260" t="s">
        <v>156</v>
      </c>
    </row>
    <row r="173" s="12" customFormat="1" ht="22.8" customHeight="1">
      <c r="A173" s="12"/>
      <c r="B173" s="219"/>
      <c r="C173" s="220"/>
      <c r="D173" s="221" t="s">
        <v>72</v>
      </c>
      <c r="E173" s="233" t="s">
        <v>162</v>
      </c>
      <c r="F173" s="233" t="s">
        <v>255</v>
      </c>
      <c r="G173" s="220"/>
      <c r="H173" s="220"/>
      <c r="I173" s="223"/>
      <c r="J173" s="234">
        <f>BK173</f>
        <v>0</v>
      </c>
      <c r="K173" s="220"/>
      <c r="L173" s="225"/>
      <c r="M173" s="226"/>
      <c r="N173" s="227"/>
      <c r="O173" s="227"/>
      <c r="P173" s="228">
        <f>SUM(P174:P177)</f>
        <v>0</v>
      </c>
      <c r="Q173" s="227"/>
      <c r="R173" s="228">
        <f>SUM(R174:R177)</f>
        <v>23.07684785</v>
      </c>
      <c r="S173" s="227"/>
      <c r="T173" s="229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0" t="s">
        <v>81</v>
      </c>
      <c r="AT173" s="231" t="s">
        <v>72</v>
      </c>
      <c r="AU173" s="231" t="s">
        <v>81</v>
      </c>
      <c r="AY173" s="230" t="s">
        <v>156</v>
      </c>
      <c r="BK173" s="232">
        <f>SUM(BK174:BK177)</f>
        <v>0</v>
      </c>
    </row>
    <row r="174" s="2" customFormat="1" ht="16.5" customHeight="1">
      <c r="A174" s="39"/>
      <c r="B174" s="40"/>
      <c r="C174" s="235" t="s">
        <v>256</v>
      </c>
      <c r="D174" s="235" t="s">
        <v>158</v>
      </c>
      <c r="E174" s="236" t="s">
        <v>257</v>
      </c>
      <c r="F174" s="237" t="s">
        <v>258</v>
      </c>
      <c r="G174" s="238" t="s">
        <v>192</v>
      </c>
      <c r="H174" s="239">
        <v>12.205</v>
      </c>
      <c r="I174" s="240"/>
      <c r="J174" s="241">
        <f>ROUND(I174*H174,2)</f>
        <v>0</v>
      </c>
      <c r="K174" s="242"/>
      <c r="L174" s="45"/>
      <c r="M174" s="243" t="s">
        <v>1</v>
      </c>
      <c r="N174" s="244" t="s">
        <v>38</v>
      </c>
      <c r="O174" s="92"/>
      <c r="P174" s="245">
        <f>O174*H174</f>
        <v>0</v>
      </c>
      <c r="Q174" s="245">
        <v>1.8907700000000001</v>
      </c>
      <c r="R174" s="245">
        <f>Q174*H174</f>
        <v>23.07684785</v>
      </c>
      <c r="S174" s="245">
        <v>0</v>
      </c>
      <c r="T174" s="24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7" t="s">
        <v>162</v>
      </c>
      <c r="AT174" s="247" t="s">
        <v>158</v>
      </c>
      <c r="AU174" s="247" t="s">
        <v>83</v>
      </c>
      <c r="AY174" s="18" t="s">
        <v>156</v>
      </c>
      <c r="BE174" s="248">
        <f>IF(N174="základní",J174,0)</f>
        <v>0</v>
      </c>
      <c r="BF174" s="248">
        <f>IF(N174="snížená",J174,0)</f>
        <v>0</v>
      </c>
      <c r="BG174" s="248">
        <f>IF(N174="zákl. přenesená",J174,0)</f>
        <v>0</v>
      </c>
      <c r="BH174" s="248">
        <f>IF(N174="sníž. přenesená",J174,0)</f>
        <v>0</v>
      </c>
      <c r="BI174" s="248">
        <f>IF(N174="nulová",J174,0)</f>
        <v>0</v>
      </c>
      <c r="BJ174" s="18" t="s">
        <v>81</v>
      </c>
      <c r="BK174" s="248">
        <f>ROUND(I174*H174,2)</f>
        <v>0</v>
      </c>
      <c r="BL174" s="18" t="s">
        <v>162</v>
      </c>
      <c r="BM174" s="247" t="s">
        <v>1517</v>
      </c>
    </row>
    <row r="175" s="13" customFormat="1">
      <c r="A175" s="13"/>
      <c r="B175" s="249"/>
      <c r="C175" s="250"/>
      <c r="D175" s="251" t="s">
        <v>164</v>
      </c>
      <c r="E175" s="252" t="s">
        <v>1</v>
      </c>
      <c r="F175" s="253" t="s">
        <v>1518</v>
      </c>
      <c r="G175" s="250"/>
      <c r="H175" s="254">
        <v>12.045</v>
      </c>
      <c r="I175" s="255"/>
      <c r="J175" s="250"/>
      <c r="K175" s="250"/>
      <c r="L175" s="256"/>
      <c r="M175" s="257"/>
      <c r="N175" s="258"/>
      <c r="O175" s="258"/>
      <c r="P175" s="258"/>
      <c r="Q175" s="258"/>
      <c r="R175" s="258"/>
      <c r="S175" s="258"/>
      <c r="T175" s="25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0" t="s">
        <v>164</v>
      </c>
      <c r="AU175" s="260" t="s">
        <v>83</v>
      </c>
      <c r="AV175" s="13" t="s">
        <v>83</v>
      </c>
      <c r="AW175" s="13" t="s">
        <v>30</v>
      </c>
      <c r="AX175" s="13" t="s">
        <v>73</v>
      </c>
      <c r="AY175" s="260" t="s">
        <v>156</v>
      </c>
    </row>
    <row r="176" s="13" customFormat="1">
      <c r="A176" s="13"/>
      <c r="B176" s="249"/>
      <c r="C176" s="250"/>
      <c r="D176" s="251" t="s">
        <v>164</v>
      </c>
      <c r="E176" s="252" t="s">
        <v>1</v>
      </c>
      <c r="F176" s="253" t="s">
        <v>1519</v>
      </c>
      <c r="G176" s="250"/>
      <c r="H176" s="254">
        <v>0.16</v>
      </c>
      <c r="I176" s="255"/>
      <c r="J176" s="250"/>
      <c r="K176" s="250"/>
      <c r="L176" s="256"/>
      <c r="M176" s="257"/>
      <c r="N176" s="258"/>
      <c r="O176" s="258"/>
      <c r="P176" s="258"/>
      <c r="Q176" s="258"/>
      <c r="R176" s="258"/>
      <c r="S176" s="258"/>
      <c r="T176" s="25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0" t="s">
        <v>164</v>
      </c>
      <c r="AU176" s="260" t="s">
        <v>83</v>
      </c>
      <c r="AV176" s="13" t="s">
        <v>83</v>
      </c>
      <c r="AW176" s="13" t="s">
        <v>30</v>
      </c>
      <c r="AX176" s="13" t="s">
        <v>73</v>
      </c>
      <c r="AY176" s="260" t="s">
        <v>156</v>
      </c>
    </row>
    <row r="177" s="14" customFormat="1">
      <c r="A177" s="14"/>
      <c r="B177" s="261"/>
      <c r="C177" s="262"/>
      <c r="D177" s="251" t="s">
        <v>164</v>
      </c>
      <c r="E177" s="263" t="s">
        <v>1</v>
      </c>
      <c r="F177" s="264" t="s">
        <v>166</v>
      </c>
      <c r="G177" s="262"/>
      <c r="H177" s="265">
        <v>12.205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1" t="s">
        <v>164</v>
      </c>
      <c r="AU177" s="271" t="s">
        <v>83</v>
      </c>
      <c r="AV177" s="14" t="s">
        <v>162</v>
      </c>
      <c r="AW177" s="14" t="s">
        <v>30</v>
      </c>
      <c r="AX177" s="14" t="s">
        <v>81</v>
      </c>
      <c r="AY177" s="271" t="s">
        <v>156</v>
      </c>
    </row>
    <row r="178" s="12" customFormat="1" ht="22.8" customHeight="1">
      <c r="A178" s="12"/>
      <c r="B178" s="219"/>
      <c r="C178" s="220"/>
      <c r="D178" s="221" t="s">
        <v>72</v>
      </c>
      <c r="E178" s="233" t="s">
        <v>183</v>
      </c>
      <c r="F178" s="233" t="s">
        <v>262</v>
      </c>
      <c r="G178" s="220"/>
      <c r="H178" s="220"/>
      <c r="I178" s="223"/>
      <c r="J178" s="234">
        <f>BK178</f>
        <v>0</v>
      </c>
      <c r="K178" s="220"/>
      <c r="L178" s="225"/>
      <c r="M178" s="226"/>
      <c r="N178" s="227"/>
      <c r="O178" s="227"/>
      <c r="P178" s="228">
        <v>0</v>
      </c>
      <c r="Q178" s="227"/>
      <c r="R178" s="228">
        <v>0</v>
      </c>
      <c r="S178" s="227"/>
      <c r="T178" s="229"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30" t="s">
        <v>81</v>
      </c>
      <c r="AT178" s="231" t="s">
        <v>72</v>
      </c>
      <c r="AU178" s="231" t="s">
        <v>81</v>
      </c>
      <c r="AY178" s="230" t="s">
        <v>156</v>
      </c>
      <c r="BK178" s="232">
        <v>0</v>
      </c>
    </row>
    <row r="179" s="12" customFormat="1" ht="22.8" customHeight="1">
      <c r="A179" s="12"/>
      <c r="B179" s="219"/>
      <c r="C179" s="220"/>
      <c r="D179" s="221" t="s">
        <v>72</v>
      </c>
      <c r="E179" s="233" t="s">
        <v>203</v>
      </c>
      <c r="F179" s="233" t="s">
        <v>287</v>
      </c>
      <c r="G179" s="220"/>
      <c r="H179" s="220"/>
      <c r="I179" s="223"/>
      <c r="J179" s="234">
        <f>BK179</f>
        <v>0</v>
      </c>
      <c r="K179" s="220"/>
      <c r="L179" s="225"/>
      <c r="M179" s="226"/>
      <c r="N179" s="227"/>
      <c r="O179" s="227"/>
      <c r="P179" s="228">
        <f>SUM(P180:P215)</f>
        <v>0</v>
      </c>
      <c r="Q179" s="227"/>
      <c r="R179" s="228">
        <f>SUM(R180:R215)</f>
        <v>11.995224999999998</v>
      </c>
      <c r="S179" s="227"/>
      <c r="T179" s="229">
        <f>SUM(T180:T215)</f>
        <v>3.4939999999999998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30" t="s">
        <v>81</v>
      </c>
      <c r="AT179" s="231" t="s">
        <v>72</v>
      </c>
      <c r="AU179" s="231" t="s">
        <v>81</v>
      </c>
      <c r="AY179" s="230" t="s">
        <v>156</v>
      </c>
      <c r="BK179" s="232">
        <f>SUM(BK180:BK215)</f>
        <v>0</v>
      </c>
    </row>
    <row r="180" s="2" customFormat="1" ht="33" customHeight="1">
      <c r="A180" s="39"/>
      <c r="B180" s="40"/>
      <c r="C180" s="235" t="s">
        <v>306</v>
      </c>
      <c r="D180" s="235" t="s">
        <v>158</v>
      </c>
      <c r="E180" s="236" t="s">
        <v>945</v>
      </c>
      <c r="F180" s="237" t="s">
        <v>946</v>
      </c>
      <c r="G180" s="238" t="s">
        <v>180</v>
      </c>
      <c r="H180" s="239">
        <v>2</v>
      </c>
      <c r="I180" s="240"/>
      <c r="J180" s="241">
        <f>ROUND(I180*H180,2)</f>
        <v>0</v>
      </c>
      <c r="K180" s="242"/>
      <c r="L180" s="45"/>
      <c r="M180" s="243" t="s">
        <v>1</v>
      </c>
      <c r="N180" s="244" t="s">
        <v>38</v>
      </c>
      <c r="O180" s="92"/>
      <c r="P180" s="245">
        <f>O180*H180</f>
        <v>0</v>
      </c>
      <c r="Q180" s="245">
        <v>1.0000000000000001E-05</v>
      </c>
      <c r="R180" s="245">
        <f>Q180*H180</f>
        <v>2.0000000000000002E-05</v>
      </c>
      <c r="S180" s="245">
        <v>0</v>
      </c>
      <c r="T180" s="24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7" t="s">
        <v>162</v>
      </c>
      <c r="AT180" s="247" t="s">
        <v>158</v>
      </c>
      <c r="AU180" s="247" t="s">
        <v>83</v>
      </c>
      <c r="AY180" s="18" t="s">
        <v>156</v>
      </c>
      <c r="BE180" s="248">
        <f>IF(N180="základní",J180,0)</f>
        <v>0</v>
      </c>
      <c r="BF180" s="248">
        <f>IF(N180="snížená",J180,0)</f>
        <v>0</v>
      </c>
      <c r="BG180" s="248">
        <f>IF(N180="zákl. přenesená",J180,0)</f>
        <v>0</v>
      </c>
      <c r="BH180" s="248">
        <f>IF(N180="sníž. přenesená",J180,0)</f>
        <v>0</v>
      </c>
      <c r="BI180" s="248">
        <f>IF(N180="nulová",J180,0)</f>
        <v>0</v>
      </c>
      <c r="BJ180" s="18" t="s">
        <v>81</v>
      </c>
      <c r="BK180" s="248">
        <f>ROUND(I180*H180,2)</f>
        <v>0</v>
      </c>
      <c r="BL180" s="18" t="s">
        <v>162</v>
      </c>
      <c r="BM180" s="247" t="s">
        <v>1520</v>
      </c>
    </row>
    <row r="181" s="13" customFormat="1">
      <c r="A181" s="13"/>
      <c r="B181" s="249"/>
      <c r="C181" s="250"/>
      <c r="D181" s="251" t="s">
        <v>164</v>
      </c>
      <c r="E181" s="252" t="s">
        <v>1</v>
      </c>
      <c r="F181" s="253" t="s">
        <v>1521</v>
      </c>
      <c r="G181" s="250"/>
      <c r="H181" s="254">
        <v>2</v>
      </c>
      <c r="I181" s="255"/>
      <c r="J181" s="250"/>
      <c r="K181" s="250"/>
      <c r="L181" s="256"/>
      <c r="M181" s="257"/>
      <c r="N181" s="258"/>
      <c r="O181" s="258"/>
      <c r="P181" s="258"/>
      <c r="Q181" s="258"/>
      <c r="R181" s="258"/>
      <c r="S181" s="258"/>
      <c r="T181" s="25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0" t="s">
        <v>164</v>
      </c>
      <c r="AU181" s="260" t="s">
        <v>83</v>
      </c>
      <c r="AV181" s="13" t="s">
        <v>83</v>
      </c>
      <c r="AW181" s="13" t="s">
        <v>30</v>
      </c>
      <c r="AX181" s="13" t="s">
        <v>81</v>
      </c>
      <c r="AY181" s="260" t="s">
        <v>156</v>
      </c>
    </row>
    <row r="182" s="2" customFormat="1" ht="21.75" customHeight="1">
      <c r="A182" s="39"/>
      <c r="B182" s="40"/>
      <c r="C182" s="283" t="s">
        <v>312</v>
      </c>
      <c r="D182" s="283" t="s">
        <v>226</v>
      </c>
      <c r="E182" s="284" t="s">
        <v>949</v>
      </c>
      <c r="F182" s="285" t="s">
        <v>950</v>
      </c>
      <c r="G182" s="286" t="s">
        <v>291</v>
      </c>
      <c r="H182" s="287">
        <v>1</v>
      </c>
      <c r="I182" s="288"/>
      <c r="J182" s="289">
        <f>ROUND(I182*H182,2)</f>
        <v>0</v>
      </c>
      <c r="K182" s="290"/>
      <c r="L182" s="291"/>
      <c r="M182" s="292" t="s">
        <v>1</v>
      </c>
      <c r="N182" s="293" t="s">
        <v>38</v>
      </c>
      <c r="O182" s="92"/>
      <c r="P182" s="245">
        <f>O182*H182</f>
        <v>0</v>
      </c>
      <c r="Q182" s="245">
        <v>0.095500000000000002</v>
      </c>
      <c r="R182" s="245">
        <f>Q182*H182</f>
        <v>0.095500000000000002</v>
      </c>
      <c r="S182" s="245">
        <v>0</v>
      </c>
      <c r="T182" s="246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7" t="s">
        <v>203</v>
      </c>
      <c r="AT182" s="247" t="s">
        <v>226</v>
      </c>
      <c r="AU182" s="247" t="s">
        <v>83</v>
      </c>
      <c r="AY182" s="18" t="s">
        <v>156</v>
      </c>
      <c r="BE182" s="248">
        <f>IF(N182="základní",J182,0)</f>
        <v>0</v>
      </c>
      <c r="BF182" s="248">
        <f>IF(N182="snížená",J182,0)</f>
        <v>0</v>
      </c>
      <c r="BG182" s="248">
        <f>IF(N182="zákl. přenesená",J182,0)</f>
        <v>0</v>
      </c>
      <c r="BH182" s="248">
        <f>IF(N182="sníž. přenesená",J182,0)</f>
        <v>0</v>
      </c>
      <c r="BI182" s="248">
        <f>IF(N182="nulová",J182,0)</f>
        <v>0</v>
      </c>
      <c r="BJ182" s="18" t="s">
        <v>81</v>
      </c>
      <c r="BK182" s="248">
        <f>ROUND(I182*H182,2)</f>
        <v>0</v>
      </c>
      <c r="BL182" s="18" t="s">
        <v>162</v>
      </c>
      <c r="BM182" s="247" t="s">
        <v>1522</v>
      </c>
    </row>
    <row r="183" s="2" customFormat="1" ht="33" customHeight="1">
      <c r="A183" s="39"/>
      <c r="B183" s="40"/>
      <c r="C183" s="235" t="s">
        <v>317</v>
      </c>
      <c r="D183" s="235" t="s">
        <v>158</v>
      </c>
      <c r="E183" s="236" t="s">
        <v>961</v>
      </c>
      <c r="F183" s="237" t="s">
        <v>962</v>
      </c>
      <c r="G183" s="238" t="s">
        <v>180</v>
      </c>
      <c r="H183" s="239">
        <v>109.5</v>
      </c>
      <c r="I183" s="240"/>
      <c r="J183" s="241">
        <f>ROUND(I183*H183,2)</f>
        <v>0</v>
      </c>
      <c r="K183" s="242"/>
      <c r="L183" s="45"/>
      <c r="M183" s="243" t="s">
        <v>1</v>
      </c>
      <c r="N183" s="244" t="s">
        <v>38</v>
      </c>
      <c r="O183" s="92"/>
      <c r="P183" s="245">
        <f>O183*H183</f>
        <v>0</v>
      </c>
      <c r="Q183" s="245">
        <v>3.0000000000000001E-05</v>
      </c>
      <c r="R183" s="245">
        <f>Q183*H183</f>
        <v>0.0032850000000000002</v>
      </c>
      <c r="S183" s="245">
        <v>0</v>
      </c>
      <c r="T183" s="24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7" t="s">
        <v>162</v>
      </c>
      <c r="AT183" s="247" t="s">
        <v>158</v>
      </c>
      <c r="AU183" s="247" t="s">
        <v>83</v>
      </c>
      <c r="AY183" s="18" t="s">
        <v>156</v>
      </c>
      <c r="BE183" s="248">
        <f>IF(N183="základní",J183,0)</f>
        <v>0</v>
      </c>
      <c r="BF183" s="248">
        <f>IF(N183="snížená",J183,0)</f>
        <v>0</v>
      </c>
      <c r="BG183" s="248">
        <f>IF(N183="zákl. přenesená",J183,0)</f>
        <v>0</v>
      </c>
      <c r="BH183" s="248">
        <f>IF(N183="sníž. přenesená",J183,0)</f>
        <v>0</v>
      </c>
      <c r="BI183" s="248">
        <f>IF(N183="nulová",J183,0)</f>
        <v>0</v>
      </c>
      <c r="BJ183" s="18" t="s">
        <v>81</v>
      </c>
      <c r="BK183" s="248">
        <f>ROUND(I183*H183,2)</f>
        <v>0</v>
      </c>
      <c r="BL183" s="18" t="s">
        <v>162</v>
      </c>
      <c r="BM183" s="247" t="s">
        <v>1523</v>
      </c>
    </row>
    <row r="184" s="2" customFormat="1" ht="21.75" customHeight="1">
      <c r="A184" s="39"/>
      <c r="B184" s="40"/>
      <c r="C184" s="283" t="s">
        <v>321</v>
      </c>
      <c r="D184" s="283" t="s">
        <v>226</v>
      </c>
      <c r="E184" s="284" t="s">
        <v>965</v>
      </c>
      <c r="F184" s="285" t="s">
        <v>966</v>
      </c>
      <c r="G184" s="286" t="s">
        <v>180</v>
      </c>
      <c r="H184" s="287">
        <v>114</v>
      </c>
      <c r="I184" s="288"/>
      <c r="J184" s="289">
        <f>ROUND(I184*H184,2)</f>
        <v>0</v>
      </c>
      <c r="K184" s="290"/>
      <c r="L184" s="291"/>
      <c r="M184" s="292" t="s">
        <v>1</v>
      </c>
      <c r="N184" s="293" t="s">
        <v>38</v>
      </c>
      <c r="O184" s="92"/>
      <c r="P184" s="245">
        <f>O184*H184</f>
        <v>0</v>
      </c>
      <c r="Q184" s="245">
        <v>0.02683</v>
      </c>
      <c r="R184" s="245">
        <f>Q184*H184</f>
        <v>3.0586199999999999</v>
      </c>
      <c r="S184" s="245">
        <v>0</v>
      </c>
      <c r="T184" s="24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7" t="s">
        <v>203</v>
      </c>
      <c r="AT184" s="247" t="s">
        <v>226</v>
      </c>
      <c r="AU184" s="247" t="s">
        <v>83</v>
      </c>
      <c r="AY184" s="18" t="s">
        <v>156</v>
      </c>
      <c r="BE184" s="248">
        <f>IF(N184="základní",J184,0)</f>
        <v>0</v>
      </c>
      <c r="BF184" s="248">
        <f>IF(N184="snížená",J184,0)</f>
        <v>0</v>
      </c>
      <c r="BG184" s="248">
        <f>IF(N184="zákl. přenesená",J184,0)</f>
        <v>0</v>
      </c>
      <c r="BH184" s="248">
        <f>IF(N184="sníž. přenesená",J184,0)</f>
        <v>0</v>
      </c>
      <c r="BI184" s="248">
        <f>IF(N184="nulová",J184,0)</f>
        <v>0</v>
      </c>
      <c r="BJ184" s="18" t="s">
        <v>81</v>
      </c>
      <c r="BK184" s="248">
        <f>ROUND(I184*H184,2)</f>
        <v>0</v>
      </c>
      <c r="BL184" s="18" t="s">
        <v>162</v>
      </c>
      <c r="BM184" s="247" t="s">
        <v>1524</v>
      </c>
    </row>
    <row r="185" s="2" customFormat="1" ht="21.75" customHeight="1">
      <c r="A185" s="39"/>
      <c r="B185" s="40"/>
      <c r="C185" s="235" t="s">
        <v>457</v>
      </c>
      <c r="D185" s="235" t="s">
        <v>158</v>
      </c>
      <c r="E185" s="236" t="s">
        <v>973</v>
      </c>
      <c r="F185" s="237" t="s">
        <v>974</v>
      </c>
      <c r="G185" s="238" t="s">
        <v>291</v>
      </c>
      <c r="H185" s="239">
        <v>2</v>
      </c>
      <c r="I185" s="240"/>
      <c r="J185" s="241">
        <f>ROUND(I185*H185,2)</f>
        <v>0</v>
      </c>
      <c r="K185" s="242"/>
      <c r="L185" s="45"/>
      <c r="M185" s="243" t="s">
        <v>1</v>
      </c>
      <c r="N185" s="244" t="s">
        <v>38</v>
      </c>
      <c r="O185" s="92"/>
      <c r="P185" s="245">
        <f>O185*H185</f>
        <v>0</v>
      </c>
      <c r="Q185" s="245">
        <v>0.00010000000000000001</v>
      </c>
      <c r="R185" s="245">
        <f>Q185*H185</f>
        <v>0.00020000000000000001</v>
      </c>
      <c r="S185" s="245">
        <v>0</v>
      </c>
      <c r="T185" s="24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7" t="s">
        <v>162</v>
      </c>
      <c r="AT185" s="247" t="s">
        <v>158</v>
      </c>
      <c r="AU185" s="247" t="s">
        <v>83</v>
      </c>
      <c r="AY185" s="18" t="s">
        <v>156</v>
      </c>
      <c r="BE185" s="248">
        <f>IF(N185="základní",J185,0)</f>
        <v>0</v>
      </c>
      <c r="BF185" s="248">
        <f>IF(N185="snížená",J185,0)</f>
        <v>0</v>
      </c>
      <c r="BG185" s="248">
        <f>IF(N185="zákl. přenesená",J185,0)</f>
        <v>0</v>
      </c>
      <c r="BH185" s="248">
        <f>IF(N185="sníž. přenesená",J185,0)</f>
        <v>0</v>
      </c>
      <c r="BI185" s="248">
        <f>IF(N185="nulová",J185,0)</f>
        <v>0</v>
      </c>
      <c r="BJ185" s="18" t="s">
        <v>81</v>
      </c>
      <c r="BK185" s="248">
        <f>ROUND(I185*H185,2)</f>
        <v>0</v>
      </c>
      <c r="BL185" s="18" t="s">
        <v>162</v>
      </c>
      <c r="BM185" s="247" t="s">
        <v>1525</v>
      </c>
    </row>
    <row r="186" s="13" customFormat="1">
      <c r="A186" s="13"/>
      <c r="B186" s="249"/>
      <c r="C186" s="250"/>
      <c r="D186" s="251" t="s">
        <v>164</v>
      </c>
      <c r="E186" s="252" t="s">
        <v>1</v>
      </c>
      <c r="F186" s="253" t="s">
        <v>1526</v>
      </c>
      <c r="G186" s="250"/>
      <c r="H186" s="254">
        <v>2</v>
      </c>
      <c r="I186" s="255"/>
      <c r="J186" s="250"/>
      <c r="K186" s="250"/>
      <c r="L186" s="256"/>
      <c r="M186" s="257"/>
      <c r="N186" s="258"/>
      <c r="O186" s="258"/>
      <c r="P186" s="258"/>
      <c r="Q186" s="258"/>
      <c r="R186" s="258"/>
      <c r="S186" s="258"/>
      <c r="T186" s="25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0" t="s">
        <v>164</v>
      </c>
      <c r="AU186" s="260" t="s">
        <v>83</v>
      </c>
      <c r="AV186" s="13" t="s">
        <v>83</v>
      </c>
      <c r="AW186" s="13" t="s">
        <v>30</v>
      </c>
      <c r="AX186" s="13" t="s">
        <v>81</v>
      </c>
      <c r="AY186" s="260" t="s">
        <v>156</v>
      </c>
    </row>
    <row r="187" s="2" customFormat="1" ht="21.75" customHeight="1">
      <c r="A187" s="39"/>
      <c r="B187" s="40"/>
      <c r="C187" s="283" t="s">
        <v>462</v>
      </c>
      <c r="D187" s="283" t="s">
        <v>226</v>
      </c>
      <c r="E187" s="284" t="s">
        <v>977</v>
      </c>
      <c r="F187" s="285" t="s">
        <v>978</v>
      </c>
      <c r="G187" s="286" t="s">
        <v>291</v>
      </c>
      <c r="H187" s="287">
        <v>2</v>
      </c>
      <c r="I187" s="288"/>
      <c r="J187" s="289">
        <f>ROUND(I187*H187,2)</f>
        <v>0</v>
      </c>
      <c r="K187" s="290"/>
      <c r="L187" s="291"/>
      <c r="M187" s="292" t="s">
        <v>1</v>
      </c>
      <c r="N187" s="293" t="s">
        <v>38</v>
      </c>
      <c r="O187" s="92"/>
      <c r="P187" s="245">
        <f>O187*H187</f>
        <v>0</v>
      </c>
      <c r="Q187" s="245">
        <v>0.0027000000000000001</v>
      </c>
      <c r="R187" s="245">
        <f>Q187*H187</f>
        <v>0.0054000000000000003</v>
      </c>
      <c r="S187" s="245">
        <v>0</v>
      </c>
      <c r="T187" s="24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7" t="s">
        <v>203</v>
      </c>
      <c r="AT187" s="247" t="s">
        <v>226</v>
      </c>
      <c r="AU187" s="247" t="s">
        <v>83</v>
      </c>
      <c r="AY187" s="18" t="s">
        <v>156</v>
      </c>
      <c r="BE187" s="248">
        <f>IF(N187="základní",J187,0)</f>
        <v>0</v>
      </c>
      <c r="BF187" s="248">
        <f>IF(N187="snížená",J187,0)</f>
        <v>0</v>
      </c>
      <c r="BG187" s="248">
        <f>IF(N187="zákl. přenesená",J187,0)</f>
        <v>0</v>
      </c>
      <c r="BH187" s="248">
        <f>IF(N187="sníž. přenesená",J187,0)</f>
        <v>0</v>
      </c>
      <c r="BI187" s="248">
        <f>IF(N187="nulová",J187,0)</f>
        <v>0</v>
      </c>
      <c r="BJ187" s="18" t="s">
        <v>81</v>
      </c>
      <c r="BK187" s="248">
        <f>ROUND(I187*H187,2)</f>
        <v>0</v>
      </c>
      <c r="BL187" s="18" t="s">
        <v>162</v>
      </c>
      <c r="BM187" s="247" t="s">
        <v>1527</v>
      </c>
    </row>
    <row r="188" s="2" customFormat="1" ht="16.5" customHeight="1">
      <c r="A188" s="39"/>
      <c r="B188" s="40"/>
      <c r="C188" s="235" t="s">
        <v>843</v>
      </c>
      <c r="D188" s="235" t="s">
        <v>158</v>
      </c>
      <c r="E188" s="236" t="s">
        <v>573</v>
      </c>
      <c r="F188" s="237" t="s">
        <v>969</v>
      </c>
      <c r="G188" s="238" t="s">
        <v>291</v>
      </c>
      <c r="H188" s="239">
        <v>5</v>
      </c>
      <c r="I188" s="240"/>
      <c r="J188" s="241">
        <f>ROUND(I188*H188,2)</f>
        <v>0</v>
      </c>
      <c r="K188" s="242"/>
      <c r="L188" s="45"/>
      <c r="M188" s="243" t="s">
        <v>1</v>
      </c>
      <c r="N188" s="244" t="s">
        <v>38</v>
      </c>
      <c r="O188" s="92"/>
      <c r="P188" s="245">
        <f>O188*H188</f>
        <v>0</v>
      </c>
      <c r="Q188" s="245">
        <v>0.00012</v>
      </c>
      <c r="R188" s="245">
        <f>Q188*H188</f>
        <v>0.00060000000000000006</v>
      </c>
      <c r="S188" s="245">
        <v>0</v>
      </c>
      <c r="T188" s="24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7" t="s">
        <v>162</v>
      </c>
      <c r="AT188" s="247" t="s">
        <v>158</v>
      </c>
      <c r="AU188" s="247" t="s">
        <v>83</v>
      </c>
      <c r="AY188" s="18" t="s">
        <v>156</v>
      </c>
      <c r="BE188" s="248">
        <f>IF(N188="základní",J188,0)</f>
        <v>0</v>
      </c>
      <c r="BF188" s="248">
        <f>IF(N188="snížená",J188,0)</f>
        <v>0</v>
      </c>
      <c r="BG188" s="248">
        <f>IF(N188="zákl. přenesená",J188,0)</f>
        <v>0</v>
      </c>
      <c r="BH188" s="248">
        <f>IF(N188="sníž. přenesená",J188,0)</f>
        <v>0</v>
      </c>
      <c r="BI188" s="248">
        <f>IF(N188="nulová",J188,0)</f>
        <v>0</v>
      </c>
      <c r="BJ188" s="18" t="s">
        <v>81</v>
      </c>
      <c r="BK188" s="248">
        <f>ROUND(I188*H188,2)</f>
        <v>0</v>
      </c>
      <c r="BL188" s="18" t="s">
        <v>162</v>
      </c>
      <c r="BM188" s="247" t="s">
        <v>1528</v>
      </c>
    </row>
    <row r="189" s="13" customFormat="1">
      <c r="A189" s="13"/>
      <c r="B189" s="249"/>
      <c r="C189" s="250"/>
      <c r="D189" s="251" t="s">
        <v>164</v>
      </c>
      <c r="E189" s="252" t="s">
        <v>1</v>
      </c>
      <c r="F189" s="253" t="s">
        <v>1529</v>
      </c>
      <c r="G189" s="250"/>
      <c r="H189" s="254">
        <v>1</v>
      </c>
      <c r="I189" s="255"/>
      <c r="J189" s="250"/>
      <c r="K189" s="250"/>
      <c r="L189" s="256"/>
      <c r="M189" s="257"/>
      <c r="N189" s="258"/>
      <c r="O189" s="258"/>
      <c r="P189" s="258"/>
      <c r="Q189" s="258"/>
      <c r="R189" s="258"/>
      <c r="S189" s="258"/>
      <c r="T189" s="25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0" t="s">
        <v>164</v>
      </c>
      <c r="AU189" s="260" t="s">
        <v>83</v>
      </c>
      <c r="AV189" s="13" t="s">
        <v>83</v>
      </c>
      <c r="AW189" s="13" t="s">
        <v>30</v>
      </c>
      <c r="AX189" s="13" t="s">
        <v>73</v>
      </c>
      <c r="AY189" s="260" t="s">
        <v>156</v>
      </c>
    </row>
    <row r="190" s="13" customFormat="1">
      <c r="A190" s="13"/>
      <c r="B190" s="249"/>
      <c r="C190" s="250"/>
      <c r="D190" s="251" t="s">
        <v>164</v>
      </c>
      <c r="E190" s="252" t="s">
        <v>1</v>
      </c>
      <c r="F190" s="253" t="s">
        <v>1530</v>
      </c>
      <c r="G190" s="250"/>
      <c r="H190" s="254">
        <v>2</v>
      </c>
      <c r="I190" s="255"/>
      <c r="J190" s="250"/>
      <c r="K190" s="250"/>
      <c r="L190" s="256"/>
      <c r="M190" s="257"/>
      <c r="N190" s="258"/>
      <c r="O190" s="258"/>
      <c r="P190" s="258"/>
      <c r="Q190" s="258"/>
      <c r="R190" s="258"/>
      <c r="S190" s="258"/>
      <c r="T190" s="25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0" t="s">
        <v>164</v>
      </c>
      <c r="AU190" s="260" t="s">
        <v>83</v>
      </c>
      <c r="AV190" s="13" t="s">
        <v>83</v>
      </c>
      <c r="AW190" s="13" t="s">
        <v>30</v>
      </c>
      <c r="AX190" s="13" t="s">
        <v>73</v>
      </c>
      <c r="AY190" s="260" t="s">
        <v>156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1531</v>
      </c>
      <c r="G191" s="250"/>
      <c r="H191" s="254">
        <v>1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3" customFormat="1">
      <c r="A192" s="13"/>
      <c r="B192" s="249"/>
      <c r="C192" s="250"/>
      <c r="D192" s="251" t="s">
        <v>164</v>
      </c>
      <c r="E192" s="252" t="s">
        <v>1</v>
      </c>
      <c r="F192" s="253" t="s">
        <v>1442</v>
      </c>
      <c r="G192" s="250"/>
      <c r="H192" s="254">
        <v>1</v>
      </c>
      <c r="I192" s="255"/>
      <c r="J192" s="250"/>
      <c r="K192" s="250"/>
      <c r="L192" s="256"/>
      <c r="M192" s="257"/>
      <c r="N192" s="258"/>
      <c r="O192" s="258"/>
      <c r="P192" s="258"/>
      <c r="Q192" s="258"/>
      <c r="R192" s="258"/>
      <c r="S192" s="258"/>
      <c r="T192" s="25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0" t="s">
        <v>164</v>
      </c>
      <c r="AU192" s="260" t="s">
        <v>83</v>
      </c>
      <c r="AV192" s="13" t="s">
        <v>83</v>
      </c>
      <c r="AW192" s="13" t="s">
        <v>30</v>
      </c>
      <c r="AX192" s="13" t="s">
        <v>73</v>
      </c>
      <c r="AY192" s="260" t="s">
        <v>156</v>
      </c>
    </row>
    <row r="193" s="14" customFormat="1">
      <c r="A193" s="14"/>
      <c r="B193" s="261"/>
      <c r="C193" s="262"/>
      <c r="D193" s="251" t="s">
        <v>164</v>
      </c>
      <c r="E193" s="263" t="s">
        <v>1</v>
      </c>
      <c r="F193" s="264" t="s">
        <v>166</v>
      </c>
      <c r="G193" s="262"/>
      <c r="H193" s="265">
        <v>5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1" t="s">
        <v>164</v>
      </c>
      <c r="AU193" s="271" t="s">
        <v>83</v>
      </c>
      <c r="AV193" s="14" t="s">
        <v>162</v>
      </c>
      <c r="AW193" s="14" t="s">
        <v>30</v>
      </c>
      <c r="AX193" s="14" t="s">
        <v>81</v>
      </c>
      <c r="AY193" s="271" t="s">
        <v>156</v>
      </c>
    </row>
    <row r="194" s="2" customFormat="1" ht="21.75" customHeight="1">
      <c r="A194" s="39"/>
      <c r="B194" s="40"/>
      <c r="C194" s="235" t="s">
        <v>718</v>
      </c>
      <c r="D194" s="235" t="s">
        <v>158</v>
      </c>
      <c r="E194" s="236" t="s">
        <v>980</v>
      </c>
      <c r="F194" s="237" t="s">
        <v>981</v>
      </c>
      <c r="G194" s="238" t="s">
        <v>192</v>
      </c>
      <c r="H194" s="239">
        <v>1.8999999999999999</v>
      </c>
      <c r="I194" s="240"/>
      <c r="J194" s="241">
        <f>ROUND(I194*H194,2)</f>
        <v>0</v>
      </c>
      <c r="K194" s="242"/>
      <c r="L194" s="45"/>
      <c r="M194" s="243" t="s">
        <v>1</v>
      </c>
      <c r="N194" s="244" t="s">
        <v>38</v>
      </c>
      <c r="O194" s="92"/>
      <c r="P194" s="245">
        <f>O194*H194</f>
        <v>0</v>
      </c>
      <c r="Q194" s="245">
        <v>0</v>
      </c>
      <c r="R194" s="245">
        <f>Q194*H194</f>
        <v>0</v>
      </c>
      <c r="S194" s="245">
        <v>1.76</v>
      </c>
      <c r="T194" s="246">
        <f>S194*H194</f>
        <v>3.3439999999999999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7" t="s">
        <v>162</v>
      </c>
      <c r="AT194" s="247" t="s">
        <v>158</v>
      </c>
      <c r="AU194" s="247" t="s">
        <v>83</v>
      </c>
      <c r="AY194" s="18" t="s">
        <v>156</v>
      </c>
      <c r="BE194" s="248">
        <f>IF(N194="základní",J194,0)</f>
        <v>0</v>
      </c>
      <c r="BF194" s="248">
        <f>IF(N194="snížená",J194,0)</f>
        <v>0</v>
      </c>
      <c r="BG194" s="248">
        <f>IF(N194="zákl. přenesená",J194,0)</f>
        <v>0</v>
      </c>
      <c r="BH194" s="248">
        <f>IF(N194="sníž. přenesená",J194,0)</f>
        <v>0</v>
      </c>
      <c r="BI194" s="248">
        <f>IF(N194="nulová",J194,0)</f>
        <v>0</v>
      </c>
      <c r="BJ194" s="18" t="s">
        <v>81</v>
      </c>
      <c r="BK194" s="248">
        <f>ROUND(I194*H194,2)</f>
        <v>0</v>
      </c>
      <c r="BL194" s="18" t="s">
        <v>162</v>
      </c>
      <c r="BM194" s="247" t="s">
        <v>1532</v>
      </c>
    </row>
    <row r="195" s="13" customFormat="1">
      <c r="A195" s="13"/>
      <c r="B195" s="249"/>
      <c r="C195" s="250"/>
      <c r="D195" s="251" t="s">
        <v>164</v>
      </c>
      <c r="E195" s="252" t="s">
        <v>1</v>
      </c>
      <c r="F195" s="253" t="s">
        <v>1533</v>
      </c>
      <c r="G195" s="250"/>
      <c r="H195" s="254">
        <v>1.8999999999999999</v>
      </c>
      <c r="I195" s="255"/>
      <c r="J195" s="250"/>
      <c r="K195" s="250"/>
      <c r="L195" s="256"/>
      <c r="M195" s="257"/>
      <c r="N195" s="258"/>
      <c r="O195" s="258"/>
      <c r="P195" s="258"/>
      <c r="Q195" s="258"/>
      <c r="R195" s="258"/>
      <c r="S195" s="258"/>
      <c r="T195" s="25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0" t="s">
        <v>164</v>
      </c>
      <c r="AU195" s="260" t="s">
        <v>83</v>
      </c>
      <c r="AV195" s="13" t="s">
        <v>83</v>
      </c>
      <c r="AW195" s="13" t="s">
        <v>30</v>
      </c>
      <c r="AX195" s="13" t="s">
        <v>81</v>
      </c>
      <c r="AY195" s="260" t="s">
        <v>156</v>
      </c>
    </row>
    <row r="196" s="2" customFormat="1" ht="21.75" customHeight="1">
      <c r="A196" s="39"/>
      <c r="B196" s="40"/>
      <c r="C196" s="235" t="s">
        <v>330</v>
      </c>
      <c r="D196" s="235" t="s">
        <v>158</v>
      </c>
      <c r="E196" s="236" t="s">
        <v>992</v>
      </c>
      <c r="F196" s="237" t="s">
        <v>993</v>
      </c>
      <c r="G196" s="238" t="s">
        <v>346</v>
      </c>
      <c r="H196" s="239">
        <v>2</v>
      </c>
      <c r="I196" s="240"/>
      <c r="J196" s="241">
        <f>ROUND(I196*H196,2)</f>
        <v>0</v>
      </c>
      <c r="K196" s="242"/>
      <c r="L196" s="45"/>
      <c r="M196" s="243" t="s">
        <v>1</v>
      </c>
      <c r="N196" s="244" t="s">
        <v>38</v>
      </c>
      <c r="O196" s="92"/>
      <c r="P196" s="245">
        <f>O196*H196</f>
        <v>0</v>
      </c>
      <c r="Q196" s="245">
        <v>0.00025000000000000001</v>
      </c>
      <c r="R196" s="245">
        <f>Q196*H196</f>
        <v>0.00050000000000000001</v>
      </c>
      <c r="S196" s="245">
        <v>0</v>
      </c>
      <c r="T196" s="24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7" t="s">
        <v>162</v>
      </c>
      <c r="AT196" s="247" t="s">
        <v>158</v>
      </c>
      <c r="AU196" s="247" t="s">
        <v>83</v>
      </c>
      <c r="AY196" s="18" t="s">
        <v>156</v>
      </c>
      <c r="BE196" s="248">
        <f>IF(N196="základní",J196,0)</f>
        <v>0</v>
      </c>
      <c r="BF196" s="248">
        <f>IF(N196="snížená",J196,0)</f>
        <v>0</v>
      </c>
      <c r="BG196" s="248">
        <f>IF(N196="zákl. přenesená",J196,0)</f>
        <v>0</v>
      </c>
      <c r="BH196" s="248">
        <f>IF(N196="sníž. přenesená",J196,0)</f>
        <v>0</v>
      </c>
      <c r="BI196" s="248">
        <f>IF(N196="nulová",J196,0)</f>
        <v>0</v>
      </c>
      <c r="BJ196" s="18" t="s">
        <v>81</v>
      </c>
      <c r="BK196" s="248">
        <f>ROUND(I196*H196,2)</f>
        <v>0</v>
      </c>
      <c r="BL196" s="18" t="s">
        <v>162</v>
      </c>
      <c r="BM196" s="247" t="s">
        <v>1534</v>
      </c>
    </row>
    <row r="197" s="2" customFormat="1" ht="21.75" customHeight="1">
      <c r="A197" s="39"/>
      <c r="B197" s="40"/>
      <c r="C197" s="235" t="s">
        <v>727</v>
      </c>
      <c r="D197" s="235" t="s">
        <v>158</v>
      </c>
      <c r="E197" s="236" t="s">
        <v>995</v>
      </c>
      <c r="F197" s="237" t="s">
        <v>996</v>
      </c>
      <c r="G197" s="238" t="s">
        <v>180</v>
      </c>
      <c r="H197" s="239">
        <v>109.5</v>
      </c>
      <c r="I197" s="240"/>
      <c r="J197" s="241">
        <f>ROUND(I197*H197,2)</f>
        <v>0</v>
      </c>
      <c r="K197" s="242"/>
      <c r="L197" s="45"/>
      <c r="M197" s="243" t="s">
        <v>1</v>
      </c>
      <c r="N197" s="244" t="s">
        <v>38</v>
      </c>
      <c r="O197" s="92"/>
      <c r="P197" s="245">
        <f>O197*H197</f>
        <v>0</v>
      </c>
      <c r="Q197" s="245">
        <v>0</v>
      </c>
      <c r="R197" s="245">
        <f>Q197*H197</f>
        <v>0</v>
      </c>
      <c r="S197" s="245">
        <v>0</v>
      </c>
      <c r="T197" s="24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7" t="s">
        <v>162</v>
      </c>
      <c r="AT197" s="247" t="s">
        <v>158</v>
      </c>
      <c r="AU197" s="247" t="s">
        <v>83</v>
      </c>
      <c r="AY197" s="18" t="s">
        <v>156</v>
      </c>
      <c r="BE197" s="248">
        <f>IF(N197="základní",J197,0)</f>
        <v>0</v>
      </c>
      <c r="BF197" s="248">
        <f>IF(N197="snížená",J197,0)</f>
        <v>0</v>
      </c>
      <c r="BG197" s="248">
        <f>IF(N197="zákl. přenesená",J197,0)</f>
        <v>0</v>
      </c>
      <c r="BH197" s="248">
        <f>IF(N197="sníž. přenesená",J197,0)</f>
        <v>0</v>
      </c>
      <c r="BI197" s="248">
        <f>IF(N197="nulová",J197,0)</f>
        <v>0</v>
      </c>
      <c r="BJ197" s="18" t="s">
        <v>81</v>
      </c>
      <c r="BK197" s="248">
        <f>ROUND(I197*H197,2)</f>
        <v>0</v>
      </c>
      <c r="BL197" s="18" t="s">
        <v>162</v>
      </c>
      <c r="BM197" s="247" t="s">
        <v>1535</v>
      </c>
    </row>
    <row r="198" s="2" customFormat="1" ht="21.75" customHeight="1">
      <c r="A198" s="39"/>
      <c r="B198" s="40"/>
      <c r="C198" s="235" t="s">
        <v>854</v>
      </c>
      <c r="D198" s="235" t="s">
        <v>158</v>
      </c>
      <c r="E198" s="236" t="s">
        <v>998</v>
      </c>
      <c r="F198" s="237" t="s">
        <v>999</v>
      </c>
      <c r="G198" s="238" t="s">
        <v>291</v>
      </c>
      <c r="H198" s="239">
        <v>1</v>
      </c>
      <c r="I198" s="240"/>
      <c r="J198" s="241">
        <f>ROUND(I198*H198,2)</f>
        <v>0</v>
      </c>
      <c r="K198" s="242"/>
      <c r="L198" s="45"/>
      <c r="M198" s="243" t="s">
        <v>1</v>
      </c>
      <c r="N198" s="244" t="s">
        <v>38</v>
      </c>
      <c r="O198" s="92"/>
      <c r="P198" s="245">
        <f>O198*H198</f>
        <v>0</v>
      </c>
      <c r="Q198" s="245">
        <v>0.0091800000000000007</v>
      </c>
      <c r="R198" s="245">
        <f>Q198*H198</f>
        <v>0.0091800000000000007</v>
      </c>
      <c r="S198" s="245">
        <v>0</v>
      </c>
      <c r="T198" s="24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7" t="s">
        <v>162</v>
      </c>
      <c r="AT198" s="247" t="s">
        <v>158</v>
      </c>
      <c r="AU198" s="247" t="s">
        <v>83</v>
      </c>
      <c r="AY198" s="18" t="s">
        <v>156</v>
      </c>
      <c r="BE198" s="248">
        <f>IF(N198="základní",J198,0)</f>
        <v>0</v>
      </c>
      <c r="BF198" s="248">
        <f>IF(N198="snížená",J198,0)</f>
        <v>0</v>
      </c>
      <c r="BG198" s="248">
        <f>IF(N198="zákl. přenesená",J198,0)</f>
        <v>0</v>
      </c>
      <c r="BH198" s="248">
        <f>IF(N198="sníž. přenesená",J198,0)</f>
        <v>0</v>
      </c>
      <c r="BI198" s="248">
        <f>IF(N198="nulová",J198,0)</f>
        <v>0</v>
      </c>
      <c r="BJ198" s="18" t="s">
        <v>81</v>
      </c>
      <c r="BK198" s="248">
        <f>ROUND(I198*H198,2)</f>
        <v>0</v>
      </c>
      <c r="BL198" s="18" t="s">
        <v>162</v>
      </c>
      <c r="BM198" s="247" t="s">
        <v>1536</v>
      </c>
    </row>
    <row r="199" s="2" customFormat="1" ht="21.75" customHeight="1">
      <c r="A199" s="39"/>
      <c r="B199" s="40"/>
      <c r="C199" s="283" t="s">
        <v>856</v>
      </c>
      <c r="D199" s="283" t="s">
        <v>226</v>
      </c>
      <c r="E199" s="284" t="s">
        <v>1002</v>
      </c>
      <c r="F199" s="285" t="s">
        <v>1003</v>
      </c>
      <c r="G199" s="286" t="s">
        <v>291</v>
      </c>
      <c r="H199" s="287">
        <v>1</v>
      </c>
      <c r="I199" s="288"/>
      <c r="J199" s="289">
        <f>ROUND(I199*H199,2)</f>
        <v>0</v>
      </c>
      <c r="K199" s="290"/>
      <c r="L199" s="291"/>
      <c r="M199" s="292" t="s">
        <v>1</v>
      </c>
      <c r="N199" s="293" t="s">
        <v>38</v>
      </c>
      <c r="O199" s="92"/>
      <c r="P199" s="245">
        <f>O199*H199</f>
        <v>0</v>
      </c>
      <c r="Q199" s="245">
        <v>0.254</v>
      </c>
      <c r="R199" s="245">
        <f>Q199*H199</f>
        <v>0.254</v>
      </c>
      <c r="S199" s="245">
        <v>0</v>
      </c>
      <c r="T199" s="24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7" t="s">
        <v>203</v>
      </c>
      <c r="AT199" s="247" t="s">
        <v>226</v>
      </c>
      <c r="AU199" s="247" t="s">
        <v>83</v>
      </c>
      <c r="AY199" s="18" t="s">
        <v>156</v>
      </c>
      <c r="BE199" s="248">
        <f>IF(N199="základní",J199,0)</f>
        <v>0</v>
      </c>
      <c r="BF199" s="248">
        <f>IF(N199="snížená",J199,0)</f>
        <v>0</v>
      </c>
      <c r="BG199" s="248">
        <f>IF(N199="zákl. přenesená",J199,0)</f>
        <v>0</v>
      </c>
      <c r="BH199" s="248">
        <f>IF(N199="sníž. přenesená",J199,0)</f>
        <v>0</v>
      </c>
      <c r="BI199" s="248">
        <f>IF(N199="nulová",J199,0)</f>
        <v>0</v>
      </c>
      <c r="BJ199" s="18" t="s">
        <v>81</v>
      </c>
      <c r="BK199" s="248">
        <f>ROUND(I199*H199,2)</f>
        <v>0</v>
      </c>
      <c r="BL199" s="18" t="s">
        <v>162</v>
      </c>
      <c r="BM199" s="247" t="s">
        <v>1537</v>
      </c>
    </row>
    <row r="200" s="2" customFormat="1" ht="16.5" customHeight="1">
      <c r="A200" s="39"/>
      <c r="B200" s="40"/>
      <c r="C200" s="283" t="s">
        <v>737</v>
      </c>
      <c r="D200" s="283" t="s">
        <v>226</v>
      </c>
      <c r="E200" s="284" t="s">
        <v>1010</v>
      </c>
      <c r="F200" s="285" t="s">
        <v>1011</v>
      </c>
      <c r="G200" s="286" t="s">
        <v>291</v>
      </c>
      <c r="H200" s="287">
        <v>3</v>
      </c>
      <c r="I200" s="288"/>
      <c r="J200" s="289">
        <f>ROUND(I200*H200,2)</f>
        <v>0</v>
      </c>
      <c r="K200" s="290"/>
      <c r="L200" s="291"/>
      <c r="M200" s="292" t="s">
        <v>1</v>
      </c>
      <c r="N200" s="293" t="s">
        <v>38</v>
      </c>
      <c r="O200" s="92"/>
      <c r="P200" s="245">
        <f>O200*H200</f>
        <v>0</v>
      </c>
      <c r="Q200" s="245">
        <v>1.0129999999999999</v>
      </c>
      <c r="R200" s="245">
        <f>Q200*H200</f>
        <v>3.0389999999999997</v>
      </c>
      <c r="S200" s="245">
        <v>0</v>
      </c>
      <c r="T200" s="24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7" t="s">
        <v>203</v>
      </c>
      <c r="AT200" s="247" t="s">
        <v>226</v>
      </c>
      <c r="AU200" s="247" t="s">
        <v>83</v>
      </c>
      <c r="AY200" s="18" t="s">
        <v>156</v>
      </c>
      <c r="BE200" s="248">
        <f>IF(N200="základní",J200,0)</f>
        <v>0</v>
      </c>
      <c r="BF200" s="248">
        <f>IF(N200="snížená",J200,0)</f>
        <v>0</v>
      </c>
      <c r="BG200" s="248">
        <f>IF(N200="zákl. přenesená",J200,0)</f>
        <v>0</v>
      </c>
      <c r="BH200" s="248">
        <f>IF(N200="sníž. přenesená",J200,0)</f>
        <v>0</v>
      </c>
      <c r="BI200" s="248">
        <f>IF(N200="nulová",J200,0)</f>
        <v>0</v>
      </c>
      <c r="BJ200" s="18" t="s">
        <v>81</v>
      </c>
      <c r="BK200" s="248">
        <f>ROUND(I200*H200,2)</f>
        <v>0</v>
      </c>
      <c r="BL200" s="18" t="s">
        <v>162</v>
      </c>
      <c r="BM200" s="247" t="s">
        <v>1538</v>
      </c>
    </row>
    <row r="201" s="2" customFormat="1" ht="21.75" customHeight="1">
      <c r="A201" s="39"/>
      <c r="B201" s="40"/>
      <c r="C201" s="235" t="s">
        <v>339</v>
      </c>
      <c r="D201" s="235" t="s">
        <v>158</v>
      </c>
      <c r="E201" s="236" t="s">
        <v>1013</v>
      </c>
      <c r="F201" s="237" t="s">
        <v>1014</v>
      </c>
      <c r="G201" s="238" t="s">
        <v>291</v>
      </c>
      <c r="H201" s="239">
        <v>6</v>
      </c>
      <c r="I201" s="240"/>
      <c r="J201" s="241">
        <f>ROUND(I201*H201,2)</f>
        <v>0</v>
      </c>
      <c r="K201" s="242"/>
      <c r="L201" s="45"/>
      <c r="M201" s="243" t="s">
        <v>1</v>
      </c>
      <c r="N201" s="244" t="s">
        <v>38</v>
      </c>
      <c r="O201" s="92"/>
      <c r="P201" s="245">
        <f>O201*H201</f>
        <v>0</v>
      </c>
      <c r="Q201" s="245">
        <v>0.011469999999999999</v>
      </c>
      <c r="R201" s="245">
        <f>Q201*H201</f>
        <v>0.068819999999999992</v>
      </c>
      <c r="S201" s="245">
        <v>0</v>
      </c>
      <c r="T201" s="24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7" t="s">
        <v>162</v>
      </c>
      <c r="AT201" s="247" t="s">
        <v>158</v>
      </c>
      <c r="AU201" s="247" t="s">
        <v>83</v>
      </c>
      <c r="AY201" s="18" t="s">
        <v>156</v>
      </c>
      <c r="BE201" s="248">
        <f>IF(N201="základní",J201,0)</f>
        <v>0</v>
      </c>
      <c r="BF201" s="248">
        <f>IF(N201="snížená",J201,0)</f>
        <v>0</v>
      </c>
      <c r="BG201" s="248">
        <f>IF(N201="zákl. přenesená",J201,0)</f>
        <v>0</v>
      </c>
      <c r="BH201" s="248">
        <f>IF(N201="sníž. přenesená",J201,0)</f>
        <v>0</v>
      </c>
      <c r="BI201" s="248">
        <f>IF(N201="nulová",J201,0)</f>
        <v>0</v>
      </c>
      <c r="BJ201" s="18" t="s">
        <v>81</v>
      </c>
      <c r="BK201" s="248">
        <f>ROUND(I201*H201,2)</f>
        <v>0</v>
      </c>
      <c r="BL201" s="18" t="s">
        <v>162</v>
      </c>
      <c r="BM201" s="247" t="s">
        <v>1539</v>
      </c>
    </row>
    <row r="202" s="2" customFormat="1" ht="16.5" customHeight="1">
      <c r="A202" s="39"/>
      <c r="B202" s="40"/>
      <c r="C202" s="283" t="s">
        <v>343</v>
      </c>
      <c r="D202" s="283" t="s">
        <v>226</v>
      </c>
      <c r="E202" s="284" t="s">
        <v>1018</v>
      </c>
      <c r="F202" s="285" t="s">
        <v>1019</v>
      </c>
      <c r="G202" s="286" t="s">
        <v>291</v>
      </c>
      <c r="H202" s="287">
        <v>1</v>
      </c>
      <c r="I202" s="288"/>
      <c r="J202" s="289">
        <f>ROUND(I202*H202,2)</f>
        <v>0</v>
      </c>
      <c r="K202" s="290"/>
      <c r="L202" s="291"/>
      <c r="M202" s="292" t="s">
        <v>1</v>
      </c>
      <c r="N202" s="293" t="s">
        <v>38</v>
      </c>
      <c r="O202" s="92"/>
      <c r="P202" s="245">
        <f>O202*H202</f>
        <v>0</v>
      </c>
      <c r="Q202" s="245">
        <v>0.58499999999999996</v>
      </c>
      <c r="R202" s="245">
        <f>Q202*H202</f>
        <v>0.58499999999999996</v>
      </c>
      <c r="S202" s="245">
        <v>0</v>
      </c>
      <c r="T202" s="24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7" t="s">
        <v>203</v>
      </c>
      <c r="AT202" s="247" t="s">
        <v>226</v>
      </c>
      <c r="AU202" s="247" t="s">
        <v>83</v>
      </c>
      <c r="AY202" s="18" t="s">
        <v>156</v>
      </c>
      <c r="BE202" s="248">
        <f>IF(N202="základní",J202,0)</f>
        <v>0</v>
      </c>
      <c r="BF202" s="248">
        <f>IF(N202="snížená",J202,0)</f>
        <v>0</v>
      </c>
      <c r="BG202" s="248">
        <f>IF(N202="zákl. přenesená",J202,0)</f>
        <v>0</v>
      </c>
      <c r="BH202" s="248">
        <f>IF(N202="sníž. přenesená",J202,0)</f>
        <v>0</v>
      </c>
      <c r="BI202" s="248">
        <f>IF(N202="nulová",J202,0)</f>
        <v>0</v>
      </c>
      <c r="BJ202" s="18" t="s">
        <v>81</v>
      </c>
      <c r="BK202" s="248">
        <f>ROUND(I202*H202,2)</f>
        <v>0</v>
      </c>
      <c r="BL202" s="18" t="s">
        <v>162</v>
      </c>
      <c r="BM202" s="247" t="s">
        <v>1540</v>
      </c>
    </row>
    <row r="203" s="2" customFormat="1" ht="16.5" customHeight="1">
      <c r="A203" s="39"/>
      <c r="B203" s="40"/>
      <c r="C203" s="283" t="s">
        <v>348</v>
      </c>
      <c r="D203" s="283" t="s">
        <v>226</v>
      </c>
      <c r="E203" s="284" t="s">
        <v>1541</v>
      </c>
      <c r="F203" s="285" t="s">
        <v>1542</v>
      </c>
      <c r="G203" s="286" t="s">
        <v>291</v>
      </c>
      <c r="H203" s="287">
        <v>1</v>
      </c>
      <c r="I203" s="288"/>
      <c r="J203" s="289">
        <f>ROUND(I203*H203,2)</f>
        <v>0</v>
      </c>
      <c r="K203" s="290"/>
      <c r="L203" s="291"/>
      <c r="M203" s="292" t="s">
        <v>1</v>
      </c>
      <c r="N203" s="293" t="s">
        <v>38</v>
      </c>
      <c r="O203" s="92"/>
      <c r="P203" s="245">
        <f>O203*H203</f>
        <v>0</v>
      </c>
      <c r="Q203" s="245">
        <v>0.58499999999999996</v>
      </c>
      <c r="R203" s="245">
        <f>Q203*H203</f>
        <v>0.58499999999999996</v>
      </c>
      <c r="S203" s="245">
        <v>0</v>
      </c>
      <c r="T203" s="24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7" t="s">
        <v>203</v>
      </c>
      <c r="AT203" s="247" t="s">
        <v>226</v>
      </c>
      <c r="AU203" s="247" t="s">
        <v>83</v>
      </c>
      <c r="AY203" s="18" t="s">
        <v>156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8" t="s">
        <v>81</v>
      </c>
      <c r="BK203" s="248">
        <f>ROUND(I203*H203,2)</f>
        <v>0</v>
      </c>
      <c r="BL203" s="18" t="s">
        <v>162</v>
      </c>
      <c r="BM203" s="247" t="s">
        <v>1543</v>
      </c>
    </row>
    <row r="204" s="2" customFormat="1" ht="16.5" customHeight="1">
      <c r="A204" s="39"/>
      <c r="B204" s="40"/>
      <c r="C204" s="283" t="s">
        <v>356</v>
      </c>
      <c r="D204" s="283" t="s">
        <v>226</v>
      </c>
      <c r="E204" s="284" t="s">
        <v>1322</v>
      </c>
      <c r="F204" s="285" t="s">
        <v>1323</v>
      </c>
      <c r="G204" s="286" t="s">
        <v>291</v>
      </c>
      <c r="H204" s="287">
        <v>2</v>
      </c>
      <c r="I204" s="288"/>
      <c r="J204" s="289">
        <f>ROUND(I204*H204,2)</f>
        <v>0</v>
      </c>
      <c r="K204" s="290"/>
      <c r="L204" s="291"/>
      <c r="M204" s="292" t="s">
        <v>1</v>
      </c>
      <c r="N204" s="293" t="s">
        <v>38</v>
      </c>
      <c r="O204" s="92"/>
      <c r="P204" s="245">
        <f>O204*H204</f>
        <v>0</v>
      </c>
      <c r="Q204" s="245">
        <v>0.081000000000000003</v>
      </c>
      <c r="R204" s="245">
        <f>Q204*H204</f>
        <v>0.16200000000000001</v>
      </c>
      <c r="S204" s="245">
        <v>0</v>
      </c>
      <c r="T204" s="24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7" t="s">
        <v>203</v>
      </c>
      <c r="AT204" s="247" t="s">
        <v>226</v>
      </c>
      <c r="AU204" s="247" t="s">
        <v>83</v>
      </c>
      <c r="AY204" s="18" t="s">
        <v>156</v>
      </c>
      <c r="BE204" s="248">
        <f>IF(N204="základní",J204,0)</f>
        <v>0</v>
      </c>
      <c r="BF204" s="248">
        <f>IF(N204="snížená",J204,0)</f>
        <v>0</v>
      </c>
      <c r="BG204" s="248">
        <f>IF(N204="zákl. přenesená",J204,0)</f>
        <v>0</v>
      </c>
      <c r="BH204" s="248">
        <f>IF(N204="sníž. přenesená",J204,0)</f>
        <v>0</v>
      </c>
      <c r="BI204" s="248">
        <f>IF(N204="nulová",J204,0)</f>
        <v>0</v>
      </c>
      <c r="BJ204" s="18" t="s">
        <v>81</v>
      </c>
      <c r="BK204" s="248">
        <f>ROUND(I204*H204,2)</f>
        <v>0</v>
      </c>
      <c r="BL204" s="18" t="s">
        <v>162</v>
      </c>
      <c r="BM204" s="247" t="s">
        <v>1544</v>
      </c>
    </row>
    <row r="205" s="2" customFormat="1" ht="16.5" customHeight="1">
      <c r="A205" s="39"/>
      <c r="B205" s="40"/>
      <c r="C205" s="283" t="s">
        <v>584</v>
      </c>
      <c r="D205" s="283" t="s">
        <v>226</v>
      </c>
      <c r="E205" s="284" t="s">
        <v>1026</v>
      </c>
      <c r="F205" s="285" t="s">
        <v>1027</v>
      </c>
      <c r="G205" s="286" t="s">
        <v>291</v>
      </c>
      <c r="H205" s="287">
        <v>2</v>
      </c>
      <c r="I205" s="288"/>
      <c r="J205" s="289">
        <f>ROUND(I205*H205,2)</f>
        <v>0</v>
      </c>
      <c r="K205" s="290"/>
      <c r="L205" s="291"/>
      <c r="M205" s="292" t="s">
        <v>1</v>
      </c>
      <c r="N205" s="293" t="s">
        <v>38</v>
      </c>
      <c r="O205" s="92"/>
      <c r="P205" s="245">
        <f>O205*H205</f>
        <v>0</v>
      </c>
      <c r="Q205" s="245">
        <v>0.068000000000000005</v>
      </c>
      <c r="R205" s="245">
        <f>Q205*H205</f>
        <v>0.13600000000000001</v>
      </c>
      <c r="S205" s="245">
        <v>0</v>
      </c>
      <c r="T205" s="24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7" t="s">
        <v>203</v>
      </c>
      <c r="AT205" s="247" t="s">
        <v>226</v>
      </c>
      <c r="AU205" s="247" t="s">
        <v>83</v>
      </c>
      <c r="AY205" s="18" t="s">
        <v>156</v>
      </c>
      <c r="BE205" s="248">
        <f>IF(N205="základní",J205,0)</f>
        <v>0</v>
      </c>
      <c r="BF205" s="248">
        <f>IF(N205="snížená",J205,0)</f>
        <v>0</v>
      </c>
      <c r="BG205" s="248">
        <f>IF(N205="zákl. přenesená",J205,0)</f>
        <v>0</v>
      </c>
      <c r="BH205" s="248">
        <f>IF(N205="sníž. přenesená",J205,0)</f>
        <v>0</v>
      </c>
      <c r="BI205" s="248">
        <f>IF(N205="nulová",J205,0)</f>
        <v>0</v>
      </c>
      <c r="BJ205" s="18" t="s">
        <v>81</v>
      </c>
      <c r="BK205" s="248">
        <f>ROUND(I205*H205,2)</f>
        <v>0</v>
      </c>
      <c r="BL205" s="18" t="s">
        <v>162</v>
      </c>
      <c r="BM205" s="247" t="s">
        <v>1545</v>
      </c>
    </row>
    <row r="206" s="2" customFormat="1" ht="21.75" customHeight="1">
      <c r="A206" s="39"/>
      <c r="B206" s="40"/>
      <c r="C206" s="235" t="s">
        <v>368</v>
      </c>
      <c r="D206" s="235" t="s">
        <v>158</v>
      </c>
      <c r="E206" s="236" t="s">
        <v>1033</v>
      </c>
      <c r="F206" s="237" t="s">
        <v>1034</v>
      </c>
      <c r="G206" s="238" t="s">
        <v>291</v>
      </c>
      <c r="H206" s="239">
        <v>2</v>
      </c>
      <c r="I206" s="240"/>
      <c r="J206" s="241">
        <f>ROUND(I206*H206,2)</f>
        <v>0</v>
      </c>
      <c r="K206" s="242"/>
      <c r="L206" s="45"/>
      <c r="M206" s="243" t="s">
        <v>1</v>
      </c>
      <c r="N206" s="244" t="s">
        <v>38</v>
      </c>
      <c r="O206" s="92"/>
      <c r="P206" s="245">
        <f>O206*H206</f>
        <v>0</v>
      </c>
      <c r="Q206" s="245">
        <v>0.027529999999999999</v>
      </c>
      <c r="R206" s="245">
        <f>Q206*H206</f>
        <v>0.055059999999999998</v>
      </c>
      <c r="S206" s="245">
        <v>0</v>
      </c>
      <c r="T206" s="24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7" t="s">
        <v>162</v>
      </c>
      <c r="AT206" s="247" t="s">
        <v>158</v>
      </c>
      <c r="AU206" s="247" t="s">
        <v>83</v>
      </c>
      <c r="AY206" s="18" t="s">
        <v>156</v>
      </c>
      <c r="BE206" s="248">
        <f>IF(N206="základní",J206,0)</f>
        <v>0</v>
      </c>
      <c r="BF206" s="248">
        <f>IF(N206="snížená",J206,0)</f>
        <v>0</v>
      </c>
      <c r="BG206" s="248">
        <f>IF(N206="zákl. přenesená",J206,0)</f>
        <v>0</v>
      </c>
      <c r="BH206" s="248">
        <f>IF(N206="sníž. přenesená",J206,0)</f>
        <v>0</v>
      </c>
      <c r="BI206" s="248">
        <f>IF(N206="nulová",J206,0)</f>
        <v>0</v>
      </c>
      <c r="BJ206" s="18" t="s">
        <v>81</v>
      </c>
      <c r="BK206" s="248">
        <f>ROUND(I206*H206,2)</f>
        <v>0</v>
      </c>
      <c r="BL206" s="18" t="s">
        <v>162</v>
      </c>
      <c r="BM206" s="247" t="s">
        <v>1546</v>
      </c>
    </row>
    <row r="207" s="2" customFormat="1" ht="16.5" customHeight="1">
      <c r="A207" s="39"/>
      <c r="B207" s="40"/>
      <c r="C207" s="283" t="s">
        <v>360</v>
      </c>
      <c r="D207" s="283" t="s">
        <v>226</v>
      </c>
      <c r="E207" s="284" t="s">
        <v>1037</v>
      </c>
      <c r="F207" s="285" t="s">
        <v>1038</v>
      </c>
      <c r="G207" s="286" t="s">
        <v>291</v>
      </c>
      <c r="H207" s="287">
        <v>2</v>
      </c>
      <c r="I207" s="288"/>
      <c r="J207" s="289">
        <f>ROUND(I207*H207,2)</f>
        <v>0</v>
      </c>
      <c r="K207" s="290"/>
      <c r="L207" s="291"/>
      <c r="M207" s="292" t="s">
        <v>1</v>
      </c>
      <c r="N207" s="293" t="s">
        <v>38</v>
      </c>
      <c r="O207" s="92"/>
      <c r="P207" s="245">
        <f>O207*H207</f>
        <v>0</v>
      </c>
      <c r="Q207" s="245">
        <v>1.6000000000000001</v>
      </c>
      <c r="R207" s="245">
        <f>Q207*H207</f>
        <v>3.2000000000000002</v>
      </c>
      <c r="S207" s="245">
        <v>0</v>
      </c>
      <c r="T207" s="24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7" t="s">
        <v>203</v>
      </c>
      <c r="AT207" s="247" t="s">
        <v>226</v>
      </c>
      <c r="AU207" s="247" t="s">
        <v>83</v>
      </c>
      <c r="AY207" s="18" t="s">
        <v>156</v>
      </c>
      <c r="BE207" s="248">
        <f>IF(N207="základní",J207,0)</f>
        <v>0</v>
      </c>
      <c r="BF207" s="248">
        <f>IF(N207="snížená",J207,0)</f>
        <v>0</v>
      </c>
      <c r="BG207" s="248">
        <f>IF(N207="zákl. přenesená",J207,0)</f>
        <v>0</v>
      </c>
      <c r="BH207" s="248">
        <f>IF(N207="sníž. přenesená",J207,0)</f>
        <v>0</v>
      </c>
      <c r="BI207" s="248">
        <f>IF(N207="nulová",J207,0)</f>
        <v>0</v>
      </c>
      <c r="BJ207" s="18" t="s">
        <v>81</v>
      </c>
      <c r="BK207" s="248">
        <f>ROUND(I207*H207,2)</f>
        <v>0</v>
      </c>
      <c r="BL207" s="18" t="s">
        <v>162</v>
      </c>
      <c r="BM207" s="247" t="s">
        <v>1547</v>
      </c>
    </row>
    <row r="208" s="2" customFormat="1" ht="21.75" customHeight="1">
      <c r="A208" s="39"/>
      <c r="B208" s="40"/>
      <c r="C208" s="235" t="s">
        <v>380</v>
      </c>
      <c r="D208" s="235" t="s">
        <v>158</v>
      </c>
      <c r="E208" s="236" t="s">
        <v>1041</v>
      </c>
      <c r="F208" s="237" t="s">
        <v>1042</v>
      </c>
      <c r="G208" s="238" t="s">
        <v>291</v>
      </c>
      <c r="H208" s="239">
        <v>2</v>
      </c>
      <c r="I208" s="240"/>
      <c r="J208" s="241">
        <f>ROUND(I208*H208,2)</f>
        <v>0</v>
      </c>
      <c r="K208" s="242"/>
      <c r="L208" s="45"/>
      <c r="M208" s="243" t="s">
        <v>1</v>
      </c>
      <c r="N208" s="244" t="s">
        <v>38</v>
      </c>
      <c r="O208" s="92"/>
      <c r="P208" s="245">
        <f>O208*H208</f>
        <v>0</v>
      </c>
      <c r="Q208" s="245">
        <v>0.064509999999999998</v>
      </c>
      <c r="R208" s="245">
        <f>Q208*H208</f>
        <v>0.12902</v>
      </c>
      <c r="S208" s="245">
        <v>0</v>
      </c>
      <c r="T208" s="24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7" t="s">
        <v>162</v>
      </c>
      <c r="AT208" s="247" t="s">
        <v>158</v>
      </c>
      <c r="AU208" s="247" t="s">
        <v>83</v>
      </c>
      <c r="AY208" s="18" t="s">
        <v>156</v>
      </c>
      <c r="BE208" s="248">
        <f>IF(N208="základní",J208,0)</f>
        <v>0</v>
      </c>
      <c r="BF208" s="248">
        <f>IF(N208="snížená",J208,0)</f>
        <v>0</v>
      </c>
      <c r="BG208" s="248">
        <f>IF(N208="zákl. přenesená",J208,0)</f>
        <v>0</v>
      </c>
      <c r="BH208" s="248">
        <f>IF(N208="sníž. přenesená",J208,0)</f>
        <v>0</v>
      </c>
      <c r="BI208" s="248">
        <f>IF(N208="nulová",J208,0)</f>
        <v>0</v>
      </c>
      <c r="BJ208" s="18" t="s">
        <v>81</v>
      </c>
      <c r="BK208" s="248">
        <f>ROUND(I208*H208,2)</f>
        <v>0</v>
      </c>
      <c r="BL208" s="18" t="s">
        <v>162</v>
      </c>
      <c r="BM208" s="247" t="s">
        <v>1548</v>
      </c>
    </row>
    <row r="209" s="2" customFormat="1" ht="21.75" customHeight="1">
      <c r="A209" s="39"/>
      <c r="B209" s="40"/>
      <c r="C209" s="235" t="s">
        <v>384</v>
      </c>
      <c r="D209" s="235" t="s">
        <v>158</v>
      </c>
      <c r="E209" s="236" t="s">
        <v>1044</v>
      </c>
      <c r="F209" s="237" t="s">
        <v>1045</v>
      </c>
      <c r="G209" s="238" t="s">
        <v>291</v>
      </c>
      <c r="H209" s="239">
        <v>2</v>
      </c>
      <c r="I209" s="240"/>
      <c r="J209" s="241">
        <f>ROUND(I209*H209,2)</f>
        <v>0</v>
      </c>
      <c r="K209" s="242"/>
      <c r="L209" s="45"/>
      <c r="M209" s="243" t="s">
        <v>1</v>
      </c>
      <c r="N209" s="244" t="s">
        <v>38</v>
      </c>
      <c r="O209" s="92"/>
      <c r="P209" s="245">
        <f>O209*H209</f>
        <v>0</v>
      </c>
      <c r="Q209" s="245">
        <v>0.01136</v>
      </c>
      <c r="R209" s="245">
        <f>Q209*H209</f>
        <v>0.022720000000000001</v>
      </c>
      <c r="S209" s="245">
        <v>0</v>
      </c>
      <c r="T209" s="24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7" t="s">
        <v>162</v>
      </c>
      <c r="AT209" s="247" t="s">
        <v>158</v>
      </c>
      <c r="AU209" s="247" t="s">
        <v>83</v>
      </c>
      <c r="AY209" s="18" t="s">
        <v>156</v>
      </c>
      <c r="BE209" s="248">
        <f>IF(N209="základní",J209,0)</f>
        <v>0</v>
      </c>
      <c r="BF209" s="248">
        <f>IF(N209="snížená",J209,0)</f>
        <v>0</v>
      </c>
      <c r="BG209" s="248">
        <f>IF(N209="zákl. přenesená",J209,0)</f>
        <v>0</v>
      </c>
      <c r="BH209" s="248">
        <f>IF(N209="sníž. přenesená",J209,0)</f>
        <v>0</v>
      </c>
      <c r="BI209" s="248">
        <f>IF(N209="nulová",J209,0)</f>
        <v>0</v>
      </c>
      <c r="BJ209" s="18" t="s">
        <v>81</v>
      </c>
      <c r="BK209" s="248">
        <f>ROUND(I209*H209,2)</f>
        <v>0</v>
      </c>
      <c r="BL209" s="18" t="s">
        <v>162</v>
      </c>
      <c r="BM209" s="247" t="s">
        <v>1549</v>
      </c>
    </row>
    <row r="210" s="2" customFormat="1" ht="21.75" customHeight="1">
      <c r="A210" s="39"/>
      <c r="B210" s="40"/>
      <c r="C210" s="235" t="s">
        <v>765</v>
      </c>
      <c r="D210" s="235" t="s">
        <v>158</v>
      </c>
      <c r="E210" s="236" t="s">
        <v>1047</v>
      </c>
      <c r="F210" s="237" t="s">
        <v>1048</v>
      </c>
      <c r="G210" s="238" t="s">
        <v>291</v>
      </c>
      <c r="H210" s="239">
        <v>2</v>
      </c>
      <c r="I210" s="240"/>
      <c r="J210" s="241">
        <f>ROUND(I210*H210,2)</f>
        <v>0</v>
      </c>
      <c r="K210" s="242"/>
      <c r="L210" s="45"/>
      <c r="M210" s="243" t="s">
        <v>1</v>
      </c>
      <c r="N210" s="244" t="s">
        <v>38</v>
      </c>
      <c r="O210" s="92"/>
      <c r="P210" s="245">
        <f>O210*H210</f>
        <v>0</v>
      </c>
      <c r="Q210" s="245">
        <v>0.0062199999999999998</v>
      </c>
      <c r="R210" s="245">
        <f>Q210*H210</f>
        <v>0.01244</v>
      </c>
      <c r="S210" s="245">
        <v>0</v>
      </c>
      <c r="T210" s="24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7" t="s">
        <v>162</v>
      </c>
      <c r="AT210" s="247" t="s">
        <v>158</v>
      </c>
      <c r="AU210" s="247" t="s">
        <v>83</v>
      </c>
      <c r="AY210" s="18" t="s">
        <v>156</v>
      </c>
      <c r="BE210" s="248">
        <f>IF(N210="základní",J210,0)</f>
        <v>0</v>
      </c>
      <c r="BF210" s="248">
        <f>IF(N210="snížená",J210,0)</f>
        <v>0</v>
      </c>
      <c r="BG210" s="248">
        <f>IF(N210="zákl. přenesená",J210,0)</f>
        <v>0</v>
      </c>
      <c r="BH210" s="248">
        <f>IF(N210="sníž. přenesená",J210,0)</f>
        <v>0</v>
      </c>
      <c r="BI210" s="248">
        <f>IF(N210="nulová",J210,0)</f>
        <v>0</v>
      </c>
      <c r="BJ210" s="18" t="s">
        <v>81</v>
      </c>
      <c r="BK210" s="248">
        <f>ROUND(I210*H210,2)</f>
        <v>0</v>
      </c>
      <c r="BL210" s="18" t="s">
        <v>162</v>
      </c>
      <c r="BM210" s="247" t="s">
        <v>1550</v>
      </c>
    </row>
    <row r="211" s="2" customFormat="1" ht="21.75" customHeight="1">
      <c r="A211" s="39"/>
      <c r="B211" s="40"/>
      <c r="C211" s="235" t="s">
        <v>767</v>
      </c>
      <c r="D211" s="235" t="s">
        <v>158</v>
      </c>
      <c r="E211" s="236" t="s">
        <v>1050</v>
      </c>
      <c r="F211" s="237" t="s">
        <v>1051</v>
      </c>
      <c r="G211" s="238" t="s">
        <v>291</v>
      </c>
      <c r="H211" s="239">
        <v>2</v>
      </c>
      <c r="I211" s="240"/>
      <c r="J211" s="241">
        <f>ROUND(I211*H211,2)</f>
        <v>0</v>
      </c>
      <c r="K211" s="242"/>
      <c r="L211" s="45"/>
      <c r="M211" s="243" t="s">
        <v>1</v>
      </c>
      <c r="N211" s="244" t="s">
        <v>38</v>
      </c>
      <c r="O211" s="92"/>
      <c r="P211" s="245">
        <f>O211*H211</f>
        <v>0</v>
      </c>
      <c r="Q211" s="245">
        <v>0.096759999999999999</v>
      </c>
      <c r="R211" s="245">
        <f>Q211*H211</f>
        <v>0.19352</v>
      </c>
      <c r="S211" s="245">
        <v>0</v>
      </c>
      <c r="T211" s="24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7" t="s">
        <v>162</v>
      </c>
      <c r="AT211" s="247" t="s">
        <v>158</v>
      </c>
      <c r="AU211" s="247" t="s">
        <v>83</v>
      </c>
      <c r="AY211" s="18" t="s">
        <v>156</v>
      </c>
      <c r="BE211" s="248">
        <f>IF(N211="základní",J211,0)</f>
        <v>0</v>
      </c>
      <c r="BF211" s="248">
        <f>IF(N211="snížená",J211,0)</f>
        <v>0</v>
      </c>
      <c r="BG211" s="248">
        <f>IF(N211="zákl. přenesená",J211,0)</f>
        <v>0</v>
      </c>
      <c r="BH211" s="248">
        <f>IF(N211="sníž. přenesená",J211,0)</f>
        <v>0</v>
      </c>
      <c r="BI211" s="248">
        <f>IF(N211="nulová",J211,0)</f>
        <v>0</v>
      </c>
      <c r="BJ211" s="18" t="s">
        <v>81</v>
      </c>
      <c r="BK211" s="248">
        <f>ROUND(I211*H211,2)</f>
        <v>0</v>
      </c>
      <c r="BL211" s="18" t="s">
        <v>162</v>
      </c>
      <c r="BM211" s="247" t="s">
        <v>1551</v>
      </c>
    </row>
    <row r="212" s="2" customFormat="1" ht="21.75" customHeight="1">
      <c r="A212" s="39"/>
      <c r="B212" s="40"/>
      <c r="C212" s="235" t="s">
        <v>593</v>
      </c>
      <c r="D212" s="235" t="s">
        <v>158</v>
      </c>
      <c r="E212" s="236" t="s">
        <v>1053</v>
      </c>
      <c r="F212" s="237" t="s">
        <v>1054</v>
      </c>
      <c r="G212" s="238" t="s">
        <v>291</v>
      </c>
      <c r="H212" s="239">
        <v>1</v>
      </c>
      <c r="I212" s="240"/>
      <c r="J212" s="241">
        <f>ROUND(I212*H212,2)</f>
        <v>0</v>
      </c>
      <c r="K212" s="242"/>
      <c r="L212" s="45"/>
      <c r="M212" s="243" t="s">
        <v>1</v>
      </c>
      <c r="N212" s="244" t="s">
        <v>38</v>
      </c>
      <c r="O212" s="92"/>
      <c r="P212" s="245">
        <f>O212*H212</f>
        <v>0</v>
      </c>
      <c r="Q212" s="245">
        <v>0</v>
      </c>
      <c r="R212" s="245">
        <f>Q212*H212</f>
        <v>0</v>
      </c>
      <c r="S212" s="245">
        <v>0.050000000000000003</v>
      </c>
      <c r="T212" s="246">
        <f>S212*H212</f>
        <v>0.050000000000000003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7" t="s">
        <v>162</v>
      </c>
      <c r="AT212" s="247" t="s">
        <v>158</v>
      </c>
      <c r="AU212" s="247" t="s">
        <v>83</v>
      </c>
      <c r="AY212" s="18" t="s">
        <v>156</v>
      </c>
      <c r="BE212" s="248">
        <f>IF(N212="základní",J212,0)</f>
        <v>0</v>
      </c>
      <c r="BF212" s="248">
        <f>IF(N212="snížená",J212,0)</f>
        <v>0</v>
      </c>
      <c r="BG212" s="248">
        <f>IF(N212="zákl. přenesená",J212,0)</f>
        <v>0</v>
      </c>
      <c r="BH212" s="248">
        <f>IF(N212="sníž. přenesená",J212,0)</f>
        <v>0</v>
      </c>
      <c r="BI212" s="248">
        <f>IF(N212="nulová",J212,0)</f>
        <v>0</v>
      </c>
      <c r="BJ212" s="18" t="s">
        <v>81</v>
      </c>
      <c r="BK212" s="248">
        <f>ROUND(I212*H212,2)</f>
        <v>0</v>
      </c>
      <c r="BL212" s="18" t="s">
        <v>162</v>
      </c>
      <c r="BM212" s="247" t="s">
        <v>1552</v>
      </c>
    </row>
    <row r="213" s="2" customFormat="1" ht="21.75" customHeight="1">
      <c r="A213" s="39"/>
      <c r="B213" s="40"/>
      <c r="C213" s="235" t="s">
        <v>771</v>
      </c>
      <c r="D213" s="235" t="s">
        <v>158</v>
      </c>
      <c r="E213" s="236" t="s">
        <v>1057</v>
      </c>
      <c r="F213" s="237" t="s">
        <v>1058</v>
      </c>
      <c r="G213" s="238" t="s">
        <v>291</v>
      </c>
      <c r="H213" s="239">
        <v>1</v>
      </c>
      <c r="I213" s="240"/>
      <c r="J213" s="241">
        <f>ROUND(I213*H213,2)</f>
        <v>0</v>
      </c>
      <c r="K213" s="242"/>
      <c r="L213" s="45"/>
      <c r="M213" s="243" t="s">
        <v>1</v>
      </c>
      <c r="N213" s="244" t="s">
        <v>38</v>
      </c>
      <c r="O213" s="92"/>
      <c r="P213" s="245">
        <f>O213*H213</f>
        <v>0</v>
      </c>
      <c r="Q213" s="245">
        <v>0.21734000000000001</v>
      </c>
      <c r="R213" s="245">
        <f>Q213*H213</f>
        <v>0.21734000000000001</v>
      </c>
      <c r="S213" s="245">
        <v>0</v>
      </c>
      <c r="T213" s="24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7" t="s">
        <v>162</v>
      </c>
      <c r="AT213" s="247" t="s">
        <v>158</v>
      </c>
      <c r="AU213" s="247" t="s">
        <v>83</v>
      </c>
      <c r="AY213" s="18" t="s">
        <v>156</v>
      </c>
      <c r="BE213" s="248">
        <f>IF(N213="základní",J213,0)</f>
        <v>0</v>
      </c>
      <c r="BF213" s="248">
        <f>IF(N213="snížená",J213,0)</f>
        <v>0</v>
      </c>
      <c r="BG213" s="248">
        <f>IF(N213="zákl. přenesená",J213,0)</f>
        <v>0</v>
      </c>
      <c r="BH213" s="248">
        <f>IF(N213="sníž. přenesená",J213,0)</f>
        <v>0</v>
      </c>
      <c r="BI213" s="248">
        <f>IF(N213="nulová",J213,0)</f>
        <v>0</v>
      </c>
      <c r="BJ213" s="18" t="s">
        <v>81</v>
      </c>
      <c r="BK213" s="248">
        <f>ROUND(I213*H213,2)</f>
        <v>0</v>
      </c>
      <c r="BL213" s="18" t="s">
        <v>162</v>
      </c>
      <c r="BM213" s="247" t="s">
        <v>1553</v>
      </c>
    </row>
    <row r="214" s="2" customFormat="1" ht="21.75" customHeight="1">
      <c r="A214" s="39"/>
      <c r="B214" s="40"/>
      <c r="C214" s="283" t="s">
        <v>392</v>
      </c>
      <c r="D214" s="283" t="s">
        <v>226</v>
      </c>
      <c r="E214" s="284" t="s">
        <v>1060</v>
      </c>
      <c r="F214" s="285" t="s">
        <v>1061</v>
      </c>
      <c r="G214" s="286" t="s">
        <v>291</v>
      </c>
      <c r="H214" s="287">
        <v>1</v>
      </c>
      <c r="I214" s="288"/>
      <c r="J214" s="289">
        <f>ROUND(I214*H214,2)</f>
        <v>0</v>
      </c>
      <c r="K214" s="290"/>
      <c r="L214" s="291"/>
      <c r="M214" s="292" t="s">
        <v>1</v>
      </c>
      <c r="N214" s="293" t="s">
        <v>38</v>
      </c>
      <c r="O214" s="92"/>
      <c r="P214" s="245">
        <f>O214*H214</f>
        <v>0</v>
      </c>
      <c r="Q214" s="245">
        <v>0.16200000000000001</v>
      </c>
      <c r="R214" s="245">
        <f>Q214*H214</f>
        <v>0.16200000000000001</v>
      </c>
      <c r="S214" s="245">
        <v>0</v>
      </c>
      <c r="T214" s="24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7" t="s">
        <v>203</v>
      </c>
      <c r="AT214" s="247" t="s">
        <v>226</v>
      </c>
      <c r="AU214" s="247" t="s">
        <v>83</v>
      </c>
      <c r="AY214" s="18" t="s">
        <v>156</v>
      </c>
      <c r="BE214" s="248">
        <f>IF(N214="základní",J214,0)</f>
        <v>0</v>
      </c>
      <c r="BF214" s="248">
        <f>IF(N214="snížená",J214,0)</f>
        <v>0</v>
      </c>
      <c r="BG214" s="248">
        <f>IF(N214="zákl. přenesená",J214,0)</f>
        <v>0</v>
      </c>
      <c r="BH214" s="248">
        <f>IF(N214="sníž. přenesená",J214,0)</f>
        <v>0</v>
      </c>
      <c r="BI214" s="248">
        <f>IF(N214="nulová",J214,0)</f>
        <v>0</v>
      </c>
      <c r="BJ214" s="18" t="s">
        <v>81</v>
      </c>
      <c r="BK214" s="248">
        <f>ROUND(I214*H214,2)</f>
        <v>0</v>
      </c>
      <c r="BL214" s="18" t="s">
        <v>162</v>
      </c>
      <c r="BM214" s="247" t="s">
        <v>1554</v>
      </c>
    </row>
    <row r="215" s="2" customFormat="1" ht="21.75" customHeight="1">
      <c r="A215" s="39"/>
      <c r="B215" s="40"/>
      <c r="C215" s="235" t="s">
        <v>388</v>
      </c>
      <c r="D215" s="235" t="s">
        <v>158</v>
      </c>
      <c r="E215" s="236" t="s">
        <v>1063</v>
      </c>
      <c r="F215" s="237" t="s">
        <v>1064</v>
      </c>
      <c r="G215" s="238" t="s">
        <v>291</v>
      </c>
      <c r="H215" s="239">
        <v>2</v>
      </c>
      <c r="I215" s="240"/>
      <c r="J215" s="241">
        <f>ROUND(I215*H215,2)</f>
        <v>0</v>
      </c>
      <c r="K215" s="242"/>
      <c r="L215" s="45"/>
      <c r="M215" s="243" t="s">
        <v>1</v>
      </c>
      <c r="N215" s="244" t="s">
        <v>38</v>
      </c>
      <c r="O215" s="92"/>
      <c r="P215" s="245">
        <f>O215*H215</f>
        <v>0</v>
      </c>
      <c r="Q215" s="245">
        <v>0</v>
      </c>
      <c r="R215" s="245">
        <f>Q215*H215</f>
        <v>0</v>
      </c>
      <c r="S215" s="245">
        <v>0.050000000000000003</v>
      </c>
      <c r="T215" s="246">
        <f>S215*H215</f>
        <v>0.10000000000000001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7" t="s">
        <v>162</v>
      </c>
      <c r="AT215" s="247" t="s">
        <v>158</v>
      </c>
      <c r="AU215" s="247" t="s">
        <v>83</v>
      </c>
      <c r="AY215" s="18" t="s">
        <v>156</v>
      </c>
      <c r="BE215" s="248">
        <f>IF(N215="základní",J215,0)</f>
        <v>0</v>
      </c>
      <c r="BF215" s="248">
        <f>IF(N215="snížená",J215,0)</f>
        <v>0</v>
      </c>
      <c r="BG215" s="248">
        <f>IF(N215="zákl. přenesená",J215,0)</f>
        <v>0</v>
      </c>
      <c r="BH215" s="248">
        <f>IF(N215="sníž. přenesená",J215,0)</f>
        <v>0</v>
      </c>
      <c r="BI215" s="248">
        <f>IF(N215="nulová",J215,0)</f>
        <v>0</v>
      </c>
      <c r="BJ215" s="18" t="s">
        <v>81</v>
      </c>
      <c r="BK215" s="248">
        <f>ROUND(I215*H215,2)</f>
        <v>0</v>
      </c>
      <c r="BL215" s="18" t="s">
        <v>162</v>
      </c>
      <c r="BM215" s="247" t="s">
        <v>1555</v>
      </c>
    </row>
    <row r="216" s="12" customFormat="1" ht="22.8" customHeight="1">
      <c r="A216" s="12"/>
      <c r="B216" s="219"/>
      <c r="C216" s="220"/>
      <c r="D216" s="221" t="s">
        <v>72</v>
      </c>
      <c r="E216" s="233" t="s">
        <v>451</v>
      </c>
      <c r="F216" s="233" t="s">
        <v>452</v>
      </c>
      <c r="G216" s="220"/>
      <c r="H216" s="220"/>
      <c r="I216" s="223"/>
      <c r="J216" s="234">
        <f>BK216</f>
        <v>0</v>
      </c>
      <c r="K216" s="220"/>
      <c r="L216" s="225"/>
      <c r="M216" s="226"/>
      <c r="N216" s="227"/>
      <c r="O216" s="227"/>
      <c r="P216" s="228">
        <f>SUM(P217:P222)</f>
        <v>0</v>
      </c>
      <c r="Q216" s="227"/>
      <c r="R216" s="228">
        <f>SUM(R217:R222)</f>
        <v>0</v>
      </c>
      <c r="S216" s="227"/>
      <c r="T216" s="229">
        <f>SUM(T217:T222)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30" t="s">
        <v>81</v>
      </c>
      <c r="AT216" s="231" t="s">
        <v>72</v>
      </c>
      <c r="AU216" s="231" t="s">
        <v>81</v>
      </c>
      <c r="AY216" s="230" t="s">
        <v>156</v>
      </c>
      <c r="BK216" s="232">
        <f>SUM(BK217:BK222)</f>
        <v>0</v>
      </c>
    </row>
    <row r="217" s="2" customFormat="1" ht="21.75" customHeight="1">
      <c r="A217" s="39"/>
      <c r="B217" s="40"/>
      <c r="C217" s="235" t="s">
        <v>405</v>
      </c>
      <c r="D217" s="235" t="s">
        <v>158</v>
      </c>
      <c r="E217" s="236" t="s">
        <v>454</v>
      </c>
      <c r="F217" s="237" t="s">
        <v>455</v>
      </c>
      <c r="G217" s="238" t="s">
        <v>216</v>
      </c>
      <c r="H217" s="239">
        <v>57.195999999999998</v>
      </c>
      <c r="I217" s="240"/>
      <c r="J217" s="241">
        <f>ROUND(I217*H217,2)</f>
        <v>0</v>
      </c>
      <c r="K217" s="242"/>
      <c r="L217" s="45"/>
      <c r="M217" s="243" t="s">
        <v>1</v>
      </c>
      <c r="N217" s="244" t="s">
        <v>38</v>
      </c>
      <c r="O217" s="92"/>
      <c r="P217" s="245">
        <f>O217*H217</f>
        <v>0</v>
      </c>
      <c r="Q217" s="245">
        <v>0</v>
      </c>
      <c r="R217" s="245">
        <f>Q217*H217</f>
        <v>0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162</v>
      </c>
      <c r="AT217" s="247" t="s">
        <v>158</v>
      </c>
      <c r="AU217" s="247" t="s">
        <v>83</v>
      </c>
      <c r="AY217" s="18" t="s">
        <v>156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8" t="s">
        <v>81</v>
      </c>
      <c r="BK217" s="248">
        <f>ROUND(I217*H217,2)</f>
        <v>0</v>
      </c>
      <c r="BL217" s="18" t="s">
        <v>162</v>
      </c>
      <c r="BM217" s="247" t="s">
        <v>1556</v>
      </c>
    </row>
    <row r="218" s="2" customFormat="1" ht="21.75" customHeight="1">
      <c r="A218" s="39"/>
      <c r="B218" s="40"/>
      <c r="C218" s="235" t="s">
        <v>409</v>
      </c>
      <c r="D218" s="235" t="s">
        <v>158</v>
      </c>
      <c r="E218" s="236" t="s">
        <v>458</v>
      </c>
      <c r="F218" s="237" t="s">
        <v>459</v>
      </c>
      <c r="G218" s="238" t="s">
        <v>216</v>
      </c>
      <c r="H218" s="239">
        <v>667.52099999999996</v>
      </c>
      <c r="I218" s="240"/>
      <c r="J218" s="241">
        <f>ROUND(I218*H218,2)</f>
        <v>0</v>
      </c>
      <c r="K218" s="242"/>
      <c r="L218" s="45"/>
      <c r="M218" s="243" t="s">
        <v>1</v>
      </c>
      <c r="N218" s="244" t="s">
        <v>38</v>
      </c>
      <c r="O218" s="92"/>
      <c r="P218" s="245">
        <f>O218*H218</f>
        <v>0</v>
      </c>
      <c r="Q218" s="245">
        <v>0</v>
      </c>
      <c r="R218" s="245">
        <f>Q218*H218</f>
        <v>0</v>
      </c>
      <c r="S218" s="245">
        <v>0</v>
      </c>
      <c r="T218" s="24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7" t="s">
        <v>162</v>
      </c>
      <c r="AT218" s="247" t="s">
        <v>158</v>
      </c>
      <c r="AU218" s="247" t="s">
        <v>83</v>
      </c>
      <c r="AY218" s="18" t="s">
        <v>156</v>
      </c>
      <c r="BE218" s="248">
        <f>IF(N218="základní",J218,0)</f>
        <v>0</v>
      </c>
      <c r="BF218" s="248">
        <f>IF(N218="snížená",J218,0)</f>
        <v>0</v>
      </c>
      <c r="BG218" s="248">
        <f>IF(N218="zákl. přenesená",J218,0)</f>
        <v>0</v>
      </c>
      <c r="BH218" s="248">
        <f>IF(N218="sníž. přenesená",J218,0)</f>
        <v>0</v>
      </c>
      <c r="BI218" s="248">
        <f>IF(N218="nulová",J218,0)</f>
        <v>0</v>
      </c>
      <c r="BJ218" s="18" t="s">
        <v>81</v>
      </c>
      <c r="BK218" s="248">
        <f>ROUND(I218*H218,2)</f>
        <v>0</v>
      </c>
      <c r="BL218" s="18" t="s">
        <v>162</v>
      </c>
      <c r="BM218" s="247" t="s">
        <v>1557</v>
      </c>
    </row>
    <row r="219" s="13" customFormat="1">
      <c r="A219" s="13"/>
      <c r="B219" s="249"/>
      <c r="C219" s="250"/>
      <c r="D219" s="251" t="s">
        <v>164</v>
      </c>
      <c r="E219" s="250"/>
      <c r="F219" s="253" t="s">
        <v>1558</v>
      </c>
      <c r="G219" s="250"/>
      <c r="H219" s="254">
        <v>667.52099999999996</v>
      </c>
      <c r="I219" s="255"/>
      <c r="J219" s="250"/>
      <c r="K219" s="250"/>
      <c r="L219" s="256"/>
      <c r="M219" s="257"/>
      <c r="N219" s="258"/>
      <c r="O219" s="258"/>
      <c r="P219" s="258"/>
      <c r="Q219" s="258"/>
      <c r="R219" s="258"/>
      <c r="S219" s="258"/>
      <c r="T219" s="25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0" t="s">
        <v>164</v>
      </c>
      <c r="AU219" s="260" t="s">
        <v>83</v>
      </c>
      <c r="AV219" s="13" t="s">
        <v>83</v>
      </c>
      <c r="AW219" s="13" t="s">
        <v>4</v>
      </c>
      <c r="AX219" s="13" t="s">
        <v>81</v>
      </c>
      <c r="AY219" s="260" t="s">
        <v>156</v>
      </c>
    </row>
    <row r="220" s="2" customFormat="1" ht="33" customHeight="1">
      <c r="A220" s="39"/>
      <c r="B220" s="40"/>
      <c r="C220" s="235" t="s">
        <v>413</v>
      </c>
      <c r="D220" s="235" t="s">
        <v>158</v>
      </c>
      <c r="E220" s="236" t="s">
        <v>1072</v>
      </c>
      <c r="F220" s="237" t="s">
        <v>1073</v>
      </c>
      <c r="G220" s="238" t="s">
        <v>216</v>
      </c>
      <c r="H220" s="239">
        <v>20.466999999999999</v>
      </c>
      <c r="I220" s="240"/>
      <c r="J220" s="241">
        <f>ROUND(I220*H220,2)</f>
        <v>0</v>
      </c>
      <c r="K220" s="242"/>
      <c r="L220" s="45"/>
      <c r="M220" s="243" t="s">
        <v>1</v>
      </c>
      <c r="N220" s="244" t="s">
        <v>38</v>
      </c>
      <c r="O220" s="92"/>
      <c r="P220" s="245">
        <f>O220*H220</f>
        <v>0</v>
      </c>
      <c r="Q220" s="245">
        <v>0</v>
      </c>
      <c r="R220" s="245">
        <f>Q220*H220</f>
        <v>0</v>
      </c>
      <c r="S220" s="245">
        <v>0</v>
      </c>
      <c r="T220" s="24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7" t="s">
        <v>162</v>
      </c>
      <c r="AT220" s="247" t="s">
        <v>158</v>
      </c>
      <c r="AU220" s="247" t="s">
        <v>83</v>
      </c>
      <c r="AY220" s="18" t="s">
        <v>156</v>
      </c>
      <c r="BE220" s="248">
        <f>IF(N220="základní",J220,0)</f>
        <v>0</v>
      </c>
      <c r="BF220" s="248">
        <f>IF(N220="snížená",J220,0)</f>
        <v>0</v>
      </c>
      <c r="BG220" s="248">
        <f>IF(N220="zákl. přenesená",J220,0)</f>
        <v>0</v>
      </c>
      <c r="BH220" s="248">
        <f>IF(N220="sníž. přenesená",J220,0)</f>
        <v>0</v>
      </c>
      <c r="BI220" s="248">
        <f>IF(N220="nulová",J220,0)</f>
        <v>0</v>
      </c>
      <c r="BJ220" s="18" t="s">
        <v>81</v>
      </c>
      <c r="BK220" s="248">
        <f>ROUND(I220*H220,2)</f>
        <v>0</v>
      </c>
      <c r="BL220" s="18" t="s">
        <v>162</v>
      </c>
      <c r="BM220" s="247" t="s">
        <v>1559</v>
      </c>
    </row>
    <row r="221" s="13" customFormat="1">
      <c r="A221" s="13"/>
      <c r="B221" s="249"/>
      <c r="C221" s="250"/>
      <c r="D221" s="251" t="s">
        <v>164</v>
      </c>
      <c r="E221" s="252" t="s">
        <v>1</v>
      </c>
      <c r="F221" s="253" t="s">
        <v>1560</v>
      </c>
      <c r="G221" s="250"/>
      <c r="H221" s="254">
        <v>20.466999999999999</v>
      </c>
      <c r="I221" s="255"/>
      <c r="J221" s="250"/>
      <c r="K221" s="250"/>
      <c r="L221" s="256"/>
      <c r="M221" s="257"/>
      <c r="N221" s="258"/>
      <c r="O221" s="258"/>
      <c r="P221" s="258"/>
      <c r="Q221" s="258"/>
      <c r="R221" s="258"/>
      <c r="S221" s="258"/>
      <c r="T221" s="25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0" t="s">
        <v>164</v>
      </c>
      <c r="AU221" s="260" t="s">
        <v>83</v>
      </c>
      <c r="AV221" s="13" t="s">
        <v>83</v>
      </c>
      <c r="AW221" s="13" t="s">
        <v>30</v>
      </c>
      <c r="AX221" s="13" t="s">
        <v>81</v>
      </c>
      <c r="AY221" s="260" t="s">
        <v>156</v>
      </c>
    </row>
    <row r="222" s="2" customFormat="1" ht="21.75" customHeight="1">
      <c r="A222" s="39"/>
      <c r="B222" s="40"/>
      <c r="C222" s="235" t="s">
        <v>421</v>
      </c>
      <c r="D222" s="235" t="s">
        <v>158</v>
      </c>
      <c r="E222" s="236" t="s">
        <v>467</v>
      </c>
      <c r="F222" s="237" t="s">
        <v>215</v>
      </c>
      <c r="G222" s="238" t="s">
        <v>216</v>
      </c>
      <c r="H222" s="239">
        <v>53.701999999999998</v>
      </c>
      <c r="I222" s="240"/>
      <c r="J222" s="241">
        <f>ROUND(I222*H222,2)</f>
        <v>0</v>
      </c>
      <c r="K222" s="242"/>
      <c r="L222" s="45"/>
      <c r="M222" s="243" t="s">
        <v>1</v>
      </c>
      <c r="N222" s="244" t="s">
        <v>38</v>
      </c>
      <c r="O222" s="92"/>
      <c r="P222" s="245">
        <f>O222*H222</f>
        <v>0</v>
      </c>
      <c r="Q222" s="245">
        <v>0</v>
      </c>
      <c r="R222" s="245">
        <f>Q222*H222</f>
        <v>0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162</v>
      </c>
      <c r="AT222" s="247" t="s">
        <v>158</v>
      </c>
      <c r="AU222" s="247" t="s">
        <v>83</v>
      </c>
      <c r="AY222" s="18" t="s">
        <v>156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8" t="s">
        <v>81</v>
      </c>
      <c r="BK222" s="248">
        <f>ROUND(I222*H222,2)</f>
        <v>0</v>
      </c>
      <c r="BL222" s="18" t="s">
        <v>162</v>
      </c>
      <c r="BM222" s="247" t="s">
        <v>1561</v>
      </c>
    </row>
    <row r="223" s="12" customFormat="1" ht="22.8" customHeight="1">
      <c r="A223" s="12"/>
      <c r="B223" s="219"/>
      <c r="C223" s="220"/>
      <c r="D223" s="221" t="s">
        <v>72</v>
      </c>
      <c r="E223" s="233" t="s">
        <v>470</v>
      </c>
      <c r="F223" s="233" t="s">
        <v>471</v>
      </c>
      <c r="G223" s="220"/>
      <c r="H223" s="220"/>
      <c r="I223" s="223"/>
      <c r="J223" s="234">
        <f>BK223</f>
        <v>0</v>
      </c>
      <c r="K223" s="220"/>
      <c r="L223" s="225"/>
      <c r="M223" s="226"/>
      <c r="N223" s="227"/>
      <c r="O223" s="227"/>
      <c r="P223" s="228">
        <f>P224</f>
        <v>0</v>
      </c>
      <c r="Q223" s="227"/>
      <c r="R223" s="228">
        <f>R224</f>
        <v>0</v>
      </c>
      <c r="S223" s="227"/>
      <c r="T223" s="229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30" t="s">
        <v>81</v>
      </c>
      <c r="AT223" s="231" t="s">
        <v>72</v>
      </c>
      <c r="AU223" s="231" t="s">
        <v>81</v>
      </c>
      <c r="AY223" s="230" t="s">
        <v>156</v>
      </c>
      <c r="BK223" s="232">
        <f>BK224</f>
        <v>0</v>
      </c>
    </row>
    <row r="224" s="2" customFormat="1" ht="21.75" customHeight="1">
      <c r="A224" s="39"/>
      <c r="B224" s="40"/>
      <c r="C224" s="235" t="s">
        <v>425</v>
      </c>
      <c r="D224" s="235" t="s">
        <v>158</v>
      </c>
      <c r="E224" s="236" t="s">
        <v>473</v>
      </c>
      <c r="F224" s="237" t="s">
        <v>474</v>
      </c>
      <c r="G224" s="238" t="s">
        <v>216</v>
      </c>
      <c r="H224" s="239">
        <v>312.52199999999999</v>
      </c>
      <c r="I224" s="240"/>
      <c r="J224" s="241">
        <f>ROUND(I224*H224,2)</f>
        <v>0</v>
      </c>
      <c r="K224" s="242"/>
      <c r="L224" s="45"/>
      <c r="M224" s="243" t="s">
        <v>1</v>
      </c>
      <c r="N224" s="244" t="s">
        <v>38</v>
      </c>
      <c r="O224" s="92"/>
      <c r="P224" s="245">
        <f>O224*H224</f>
        <v>0</v>
      </c>
      <c r="Q224" s="245">
        <v>0</v>
      </c>
      <c r="R224" s="245">
        <f>Q224*H224</f>
        <v>0</v>
      </c>
      <c r="S224" s="245">
        <v>0</v>
      </c>
      <c r="T224" s="24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7" t="s">
        <v>162</v>
      </c>
      <c r="AT224" s="247" t="s">
        <v>158</v>
      </c>
      <c r="AU224" s="247" t="s">
        <v>83</v>
      </c>
      <c r="AY224" s="18" t="s">
        <v>156</v>
      </c>
      <c r="BE224" s="248">
        <f>IF(N224="základní",J224,0)</f>
        <v>0</v>
      </c>
      <c r="BF224" s="248">
        <f>IF(N224="snížená",J224,0)</f>
        <v>0</v>
      </c>
      <c r="BG224" s="248">
        <f>IF(N224="zákl. přenesená",J224,0)</f>
        <v>0</v>
      </c>
      <c r="BH224" s="248">
        <f>IF(N224="sníž. přenesená",J224,0)</f>
        <v>0</v>
      </c>
      <c r="BI224" s="248">
        <f>IF(N224="nulová",J224,0)</f>
        <v>0</v>
      </c>
      <c r="BJ224" s="18" t="s">
        <v>81</v>
      </c>
      <c r="BK224" s="248">
        <f>ROUND(I224*H224,2)</f>
        <v>0</v>
      </c>
      <c r="BL224" s="18" t="s">
        <v>162</v>
      </c>
      <c r="BM224" s="247" t="s">
        <v>1562</v>
      </c>
    </row>
    <row r="225" s="12" customFormat="1" ht="25.92" customHeight="1">
      <c r="A225" s="12"/>
      <c r="B225" s="219"/>
      <c r="C225" s="220"/>
      <c r="D225" s="221" t="s">
        <v>72</v>
      </c>
      <c r="E225" s="222" t="s">
        <v>477</v>
      </c>
      <c r="F225" s="222" t="s">
        <v>478</v>
      </c>
      <c r="G225" s="220"/>
      <c r="H225" s="220"/>
      <c r="I225" s="223"/>
      <c r="J225" s="224">
        <f>BK225</f>
        <v>0</v>
      </c>
      <c r="K225" s="220"/>
      <c r="L225" s="225"/>
      <c r="M225" s="226"/>
      <c r="N225" s="227"/>
      <c r="O225" s="227"/>
      <c r="P225" s="228">
        <f>P226</f>
        <v>0</v>
      </c>
      <c r="Q225" s="227"/>
      <c r="R225" s="228">
        <f>R226</f>
        <v>0</v>
      </c>
      <c r="S225" s="227"/>
      <c r="T225" s="229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30" t="s">
        <v>162</v>
      </c>
      <c r="AT225" s="231" t="s">
        <v>72</v>
      </c>
      <c r="AU225" s="231" t="s">
        <v>73</v>
      </c>
      <c r="AY225" s="230" t="s">
        <v>156</v>
      </c>
      <c r="BK225" s="232">
        <f>BK226</f>
        <v>0</v>
      </c>
    </row>
    <row r="226" s="2" customFormat="1" ht="16.5" customHeight="1">
      <c r="A226" s="39"/>
      <c r="B226" s="40"/>
      <c r="C226" s="235" t="s">
        <v>430</v>
      </c>
      <c r="D226" s="235" t="s">
        <v>158</v>
      </c>
      <c r="E226" s="236" t="s">
        <v>480</v>
      </c>
      <c r="F226" s="237" t="s">
        <v>481</v>
      </c>
      <c r="G226" s="238" t="s">
        <v>482</v>
      </c>
      <c r="H226" s="239">
        <v>1</v>
      </c>
      <c r="I226" s="240"/>
      <c r="J226" s="241">
        <f>ROUND(I226*H226,2)</f>
        <v>0</v>
      </c>
      <c r="K226" s="242"/>
      <c r="L226" s="45"/>
      <c r="M226" s="243" t="s">
        <v>1</v>
      </c>
      <c r="N226" s="244" t="s">
        <v>38</v>
      </c>
      <c r="O226" s="92"/>
      <c r="P226" s="245">
        <f>O226*H226</f>
        <v>0</v>
      </c>
      <c r="Q226" s="245">
        <v>0</v>
      </c>
      <c r="R226" s="245">
        <f>Q226*H226</f>
        <v>0</v>
      </c>
      <c r="S226" s="245">
        <v>0</v>
      </c>
      <c r="T226" s="24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7" t="s">
        <v>483</v>
      </c>
      <c r="AT226" s="247" t="s">
        <v>158</v>
      </c>
      <c r="AU226" s="247" t="s">
        <v>81</v>
      </c>
      <c r="AY226" s="18" t="s">
        <v>156</v>
      </c>
      <c r="BE226" s="248">
        <f>IF(N226="základní",J226,0)</f>
        <v>0</v>
      </c>
      <c r="BF226" s="248">
        <f>IF(N226="snížená",J226,0)</f>
        <v>0</v>
      </c>
      <c r="BG226" s="248">
        <f>IF(N226="zákl. přenesená",J226,0)</f>
        <v>0</v>
      </c>
      <c r="BH226" s="248">
        <f>IF(N226="sníž. přenesená",J226,0)</f>
        <v>0</v>
      </c>
      <c r="BI226" s="248">
        <f>IF(N226="nulová",J226,0)</f>
        <v>0</v>
      </c>
      <c r="BJ226" s="18" t="s">
        <v>81</v>
      </c>
      <c r="BK226" s="248">
        <f>ROUND(I226*H226,2)</f>
        <v>0</v>
      </c>
      <c r="BL226" s="18" t="s">
        <v>483</v>
      </c>
      <c r="BM226" s="247" t="s">
        <v>1563</v>
      </c>
    </row>
    <row r="227" s="12" customFormat="1" ht="25.92" customHeight="1">
      <c r="A227" s="12"/>
      <c r="B227" s="219"/>
      <c r="C227" s="220"/>
      <c r="D227" s="221" t="s">
        <v>72</v>
      </c>
      <c r="E227" s="222" t="s">
        <v>133</v>
      </c>
      <c r="F227" s="222" t="s">
        <v>476</v>
      </c>
      <c r="G227" s="220"/>
      <c r="H227" s="220"/>
      <c r="I227" s="223"/>
      <c r="J227" s="224">
        <f>BK227</f>
        <v>0</v>
      </c>
      <c r="K227" s="220"/>
      <c r="L227" s="225"/>
      <c r="M227" s="226"/>
      <c r="N227" s="227"/>
      <c r="O227" s="227"/>
      <c r="P227" s="228">
        <f>P228+P231</f>
        <v>0</v>
      </c>
      <c r="Q227" s="227"/>
      <c r="R227" s="228">
        <f>R228+R231</f>
        <v>0</v>
      </c>
      <c r="S227" s="227"/>
      <c r="T227" s="229">
        <f>T228+T231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30" t="s">
        <v>183</v>
      </c>
      <c r="AT227" s="231" t="s">
        <v>72</v>
      </c>
      <c r="AU227" s="231" t="s">
        <v>73</v>
      </c>
      <c r="AY227" s="230" t="s">
        <v>156</v>
      </c>
      <c r="BK227" s="232">
        <f>BK228+BK231</f>
        <v>0</v>
      </c>
    </row>
    <row r="228" s="12" customFormat="1" ht="22.8" customHeight="1">
      <c r="A228" s="12"/>
      <c r="B228" s="219"/>
      <c r="C228" s="220"/>
      <c r="D228" s="221" t="s">
        <v>72</v>
      </c>
      <c r="E228" s="233" t="s">
        <v>486</v>
      </c>
      <c r="F228" s="233" t="s">
        <v>487</v>
      </c>
      <c r="G228" s="220"/>
      <c r="H228" s="220"/>
      <c r="I228" s="223"/>
      <c r="J228" s="234">
        <f>BK228</f>
        <v>0</v>
      </c>
      <c r="K228" s="220"/>
      <c r="L228" s="225"/>
      <c r="M228" s="226"/>
      <c r="N228" s="227"/>
      <c r="O228" s="227"/>
      <c r="P228" s="228">
        <f>SUM(P229:P230)</f>
        <v>0</v>
      </c>
      <c r="Q228" s="227"/>
      <c r="R228" s="228">
        <f>SUM(R229:R230)</f>
        <v>0</v>
      </c>
      <c r="S228" s="227"/>
      <c r="T228" s="229">
        <f>SUM(T229:T230)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30" t="s">
        <v>183</v>
      </c>
      <c r="AT228" s="231" t="s">
        <v>72</v>
      </c>
      <c r="AU228" s="231" t="s">
        <v>81</v>
      </c>
      <c r="AY228" s="230" t="s">
        <v>156</v>
      </c>
      <c r="BK228" s="232">
        <f>SUM(BK229:BK230)</f>
        <v>0</v>
      </c>
    </row>
    <row r="229" s="2" customFormat="1" ht="16.5" customHeight="1">
      <c r="A229" s="39"/>
      <c r="B229" s="40"/>
      <c r="C229" s="235" t="s">
        <v>435</v>
      </c>
      <c r="D229" s="235" t="s">
        <v>158</v>
      </c>
      <c r="E229" s="236" t="s">
        <v>489</v>
      </c>
      <c r="F229" s="237" t="s">
        <v>490</v>
      </c>
      <c r="G229" s="238" t="s">
        <v>491</v>
      </c>
      <c r="H229" s="239">
        <v>1</v>
      </c>
      <c r="I229" s="240"/>
      <c r="J229" s="241">
        <f>ROUND(I229*H229,2)</f>
        <v>0</v>
      </c>
      <c r="K229" s="242"/>
      <c r="L229" s="45"/>
      <c r="M229" s="243" t="s">
        <v>1</v>
      </c>
      <c r="N229" s="244" t="s">
        <v>38</v>
      </c>
      <c r="O229" s="92"/>
      <c r="P229" s="245">
        <f>O229*H229</f>
        <v>0</v>
      </c>
      <c r="Q229" s="245">
        <v>0</v>
      </c>
      <c r="R229" s="245">
        <f>Q229*H229</f>
        <v>0</v>
      </c>
      <c r="S229" s="245">
        <v>0</v>
      </c>
      <c r="T229" s="24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7" t="s">
        <v>492</v>
      </c>
      <c r="AT229" s="247" t="s">
        <v>158</v>
      </c>
      <c r="AU229" s="247" t="s">
        <v>83</v>
      </c>
      <c r="AY229" s="18" t="s">
        <v>156</v>
      </c>
      <c r="BE229" s="248">
        <f>IF(N229="základní",J229,0)</f>
        <v>0</v>
      </c>
      <c r="BF229" s="248">
        <f>IF(N229="snížená",J229,0)</f>
        <v>0</v>
      </c>
      <c r="BG229" s="248">
        <f>IF(N229="zákl. přenesená",J229,0)</f>
        <v>0</v>
      </c>
      <c r="BH229" s="248">
        <f>IF(N229="sníž. přenesená",J229,0)</f>
        <v>0</v>
      </c>
      <c r="BI229" s="248">
        <f>IF(N229="nulová",J229,0)</f>
        <v>0</v>
      </c>
      <c r="BJ229" s="18" t="s">
        <v>81</v>
      </c>
      <c r="BK229" s="248">
        <f>ROUND(I229*H229,2)</f>
        <v>0</v>
      </c>
      <c r="BL229" s="18" t="s">
        <v>492</v>
      </c>
      <c r="BM229" s="247" t="s">
        <v>1564</v>
      </c>
    </row>
    <row r="230" s="2" customFormat="1" ht="16.5" customHeight="1">
      <c r="A230" s="39"/>
      <c r="B230" s="40"/>
      <c r="C230" s="235" t="s">
        <v>440</v>
      </c>
      <c r="D230" s="235" t="s">
        <v>158</v>
      </c>
      <c r="E230" s="236" t="s">
        <v>495</v>
      </c>
      <c r="F230" s="237" t="s">
        <v>496</v>
      </c>
      <c r="G230" s="238" t="s">
        <v>491</v>
      </c>
      <c r="H230" s="239">
        <v>1</v>
      </c>
      <c r="I230" s="240"/>
      <c r="J230" s="241">
        <f>ROUND(I230*H230,2)</f>
        <v>0</v>
      </c>
      <c r="K230" s="242"/>
      <c r="L230" s="45"/>
      <c r="M230" s="243" t="s">
        <v>1</v>
      </c>
      <c r="N230" s="244" t="s">
        <v>38</v>
      </c>
      <c r="O230" s="92"/>
      <c r="P230" s="245">
        <f>O230*H230</f>
        <v>0</v>
      </c>
      <c r="Q230" s="245">
        <v>0</v>
      </c>
      <c r="R230" s="245">
        <f>Q230*H230</f>
        <v>0</v>
      </c>
      <c r="S230" s="245">
        <v>0</v>
      </c>
      <c r="T230" s="24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7" t="s">
        <v>492</v>
      </c>
      <c r="AT230" s="247" t="s">
        <v>158</v>
      </c>
      <c r="AU230" s="247" t="s">
        <v>83</v>
      </c>
      <c r="AY230" s="18" t="s">
        <v>156</v>
      </c>
      <c r="BE230" s="248">
        <f>IF(N230="základní",J230,0)</f>
        <v>0</v>
      </c>
      <c r="BF230" s="248">
        <f>IF(N230="snížená",J230,0)</f>
        <v>0</v>
      </c>
      <c r="BG230" s="248">
        <f>IF(N230="zákl. přenesená",J230,0)</f>
        <v>0</v>
      </c>
      <c r="BH230" s="248">
        <f>IF(N230="sníž. přenesená",J230,0)</f>
        <v>0</v>
      </c>
      <c r="BI230" s="248">
        <f>IF(N230="nulová",J230,0)</f>
        <v>0</v>
      </c>
      <c r="BJ230" s="18" t="s">
        <v>81</v>
      </c>
      <c r="BK230" s="248">
        <f>ROUND(I230*H230,2)</f>
        <v>0</v>
      </c>
      <c r="BL230" s="18" t="s">
        <v>492</v>
      </c>
      <c r="BM230" s="247" t="s">
        <v>1565</v>
      </c>
    </row>
    <row r="231" s="12" customFormat="1" ht="22.8" customHeight="1">
      <c r="A231" s="12"/>
      <c r="B231" s="219"/>
      <c r="C231" s="220"/>
      <c r="D231" s="221" t="s">
        <v>72</v>
      </c>
      <c r="E231" s="233" t="s">
        <v>498</v>
      </c>
      <c r="F231" s="233" t="s">
        <v>499</v>
      </c>
      <c r="G231" s="220"/>
      <c r="H231" s="220"/>
      <c r="I231" s="223"/>
      <c r="J231" s="234">
        <f>BK231</f>
        <v>0</v>
      </c>
      <c r="K231" s="220"/>
      <c r="L231" s="225"/>
      <c r="M231" s="226"/>
      <c r="N231" s="227"/>
      <c r="O231" s="227"/>
      <c r="P231" s="228">
        <f>P232</f>
        <v>0</v>
      </c>
      <c r="Q231" s="227"/>
      <c r="R231" s="228">
        <f>R232</f>
        <v>0</v>
      </c>
      <c r="S231" s="227"/>
      <c r="T231" s="229">
        <f>T232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30" t="s">
        <v>183</v>
      </c>
      <c r="AT231" s="231" t="s">
        <v>72</v>
      </c>
      <c r="AU231" s="231" t="s">
        <v>81</v>
      </c>
      <c r="AY231" s="230" t="s">
        <v>156</v>
      </c>
      <c r="BK231" s="232">
        <f>BK232</f>
        <v>0</v>
      </c>
    </row>
    <row r="232" s="2" customFormat="1" ht="16.5" customHeight="1">
      <c r="A232" s="39"/>
      <c r="B232" s="40"/>
      <c r="C232" s="235" t="s">
        <v>445</v>
      </c>
      <c r="D232" s="235" t="s">
        <v>158</v>
      </c>
      <c r="E232" s="236" t="s">
        <v>501</v>
      </c>
      <c r="F232" s="237" t="s">
        <v>502</v>
      </c>
      <c r="G232" s="238" t="s">
        <v>503</v>
      </c>
      <c r="H232" s="239">
        <v>2</v>
      </c>
      <c r="I232" s="240"/>
      <c r="J232" s="241">
        <f>ROUND(I232*H232,2)</f>
        <v>0</v>
      </c>
      <c r="K232" s="242"/>
      <c r="L232" s="45"/>
      <c r="M232" s="294" t="s">
        <v>1</v>
      </c>
      <c r="N232" s="295" t="s">
        <v>38</v>
      </c>
      <c r="O232" s="296"/>
      <c r="P232" s="297">
        <f>O232*H232</f>
        <v>0</v>
      </c>
      <c r="Q232" s="297">
        <v>0</v>
      </c>
      <c r="R232" s="297">
        <f>Q232*H232</f>
        <v>0</v>
      </c>
      <c r="S232" s="297">
        <v>0</v>
      </c>
      <c r="T232" s="29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492</v>
      </c>
      <c r="AT232" s="247" t="s">
        <v>158</v>
      </c>
      <c r="AU232" s="247" t="s">
        <v>83</v>
      </c>
      <c r="AY232" s="18" t="s">
        <v>156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8" t="s">
        <v>81</v>
      </c>
      <c r="BK232" s="248">
        <f>ROUND(I232*H232,2)</f>
        <v>0</v>
      </c>
      <c r="BL232" s="18" t="s">
        <v>492</v>
      </c>
      <c r="BM232" s="247" t="s">
        <v>1566</v>
      </c>
    </row>
    <row r="233" s="2" customFormat="1" ht="6.96" customHeight="1">
      <c r="A233" s="39"/>
      <c r="B233" s="67"/>
      <c r="C233" s="68"/>
      <c r="D233" s="68"/>
      <c r="E233" s="68"/>
      <c r="F233" s="68"/>
      <c r="G233" s="68"/>
      <c r="H233" s="68"/>
      <c r="I233" s="68"/>
      <c r="J233" s="68"/>
      <c r="K233" s="68"/>
      <c r="L233" s="45"/>
      <c r="M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</row>
  </sheetData>
  <sheetProtection sheet="1" autoFilter="0" formatColumns="0" formatRows="0" objects="1" scenarios="1" spinCount="100000" saltValue="wicFtC3wix7oARUngDRZTIKEdnvj1MTrdPNK0wZupBfcPUE3+KcJousWeJ5rVWJ7VOGXi0PIc2+Z5agH9oynQA==" hashValue="kN+dIqTUWtmZVXY2DHHsGIleUPRmjgp6vwwftBPaYiWxgbzLDD/458i95xF1Z8/BLBv2nC/ycsvRdNiujs9esQ==" algorithmName="SHA-512" password="CC35"/>
  <autoFilter ref="C137:K232"/>
  <mergeCells count="14">
    <mergeCell ref="E7:H7"/>
    <mergeCell ref="E9:H9"/>
    <mergeCell ref="E18:H18"/>
    <mergeCell ref="E27:H27"/>
    <mergeCell ref="E85:H85"/>
    <mergeCell ref="E87:H87"/>
    <mergeCell ref="D112:F112"/>
    <mergeCell ref="D113:F113"/>
    <mergeCell ref="D114:F114"/>
    <mergeCell ref="D115:F115"/>
    <mergeCell ref="D116:F116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110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J112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ROUND((SUM(BE112:BE119) + SUM(BE139:BE289)),  2)</f>
        <v>0</v>
      </c>
      <c r="G35" s="39"/>
      <c r="H35" s="39"/>
      <c r="I35" s="158">
        <v>0.20999999999999999</v>
      </c>
      <c r="J35" s="157">
        <f>ROUND(((SUM(BE112:BE119) + SUM(BE139:BE289))*I35),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ROUND((SUM(BF112:BF119) + SUM(BF139:BF289)),  2)</f>
        <v>0</v>
      </c>
      <c r="G36" s="39"/>
      <c r="H36" s="39"/>
      <c r="I36" s="158">
        <v>0.14999999999999999</v>
      </c>
      <c r="J36" s="157">
        <f>ROUND(((SUM(BF112:BF119) + SUM(BF139:BF289))*I36),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ROUND((SUM(BG112:BG119) + SUM(BG139:BG289)),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ROUND((SUM(BH112:BH119) + SUM(BH139:BH289)),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ROUND((SUM(BI112:BI119) + SUM(BI139:BI289)),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649-01a - Vodovod Va - 2.etapa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J189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J195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J200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J215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124</v>
      </c>
      <c r="E103" s="191"/>
      <c r="F103" s="191"/>
      <c r="G103" s="191"/>
      <c r="H103" s="191"/>
      <c r="I103" s="191"/>
      <c r="J103" s="192">
        <f>J262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125</v>
      </c>
      <c r="E104" s="191"/>
      <c r="F104" s="191"/>
      <c r="G104" s="191"/>
      <c r="H104" s="191"/>
      <c r="I104" s="191"/>
      <c r="J104" s="192">
        <f>J271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126</v>
      </c>
      <c r="E105" s="191"/>
      <c r="F105" s="191"/>
      <c r="G105" s="191"/>
      <c r="H105" s="191"/>
      <c r="I105" s="191"/>
      <c r="J105" s="192">
        <f>J278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2"/>
      <c r="C106" s="183"/>
      <c r="D106" s="184" t="s">
        <v>127</v>
      </c>
      <c r="E106" s="185"/>
      <c r="F106" s="185"/>
      <c r="G106" s="185"/>
      <c r="H106" s="185"/>
      <c r="I106" s="185"/>
      <c r="J106" s="186">
        <f>J280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8"/>
      <c r="C107" s="189"/>
      <c r="D107" s="190" t="s">
        <v>128</v>
      </c>
      <c r="E107" s="191"/>
      <c r="F107" s="191"/>
      <c r="G107" s="191"/>
      <c r="H107" s="191"/>
      <c r="I107" s="191"/>
      <c r="J107" s="192">
        <f>J281</f>
        <v>0</v>
      </c>
      <c r="K107" s="189"/>
      <c r="L107" s="19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8"/>
      <c r="C108" s="189"/>
      <c r="D108" s="190" t="s">
        <v>129</v>
      </c>
      <c r="E108" s="191"/>
      <c r="F108" s="191"/>
      <c r="G108" s="191"/>
      <c r="H108" s="191"/>
      <c r="I108" s="191"/>
      <c r="J108" s="192">
        <f>J284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8"/>
      <c r="C109" s="189"/>
      <c r="D109" s="190" t="s">
        <v>130</v>
      </c>
      <c r="E109" s="191"/>
      <c r="F109" s="191"/>
      <c r="G109" s="191"/>
      <c r="H109" s="191"/>
      <c r="I109" s="191"/>
      <c r="J109" s="192">
        <f>J287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29.28" customHeight="1">
      <c r="A112" s="39"/>
      <c r="B112" s="40"/>
      <c r="C112" s="181" t="s">
        <v>131</v>
      </c>
      <c r="D112" s="41"/>
      <c r="E112" s="41"/>
      <c r="F112" s="41"/>
      <c r="G112" s="41"/>
      <c r="H112" s="41"/>
      <c r="I112" s="41"/>
      <c r="J112" s="194">
        <f>ROUND(J113 + J114 + J115 + J116 + J117 + J118,2)</f>
        <v>0</v>
      </c>
      <c r="K112" s="41"/>
      <c r="L112" s="64"/>
      <c r="N112" s="195" t="s">
        <v>37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18" customHeight="1">
      <c r="A113" s="39"/>
      <c r="B113" s="40"/>
      <c r="C113" s="41"/>
      <c r="D113" s="196" t="s">
        <v>132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134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135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136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137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7" t="s">
        <v>138</v>
      </c>
      <c r="E118" s="41"/>
      <c r="F118" s="41"/>
      <c r="G118" s="41"/>
      <c r="H118" s="41"/>
      <c r="I118" s="41"/>
      <c r="J118" s="198">
        <f>ROUND(J30*T118,2)</f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139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29.28" customHeight="1">
      <c r="A120" s="39"/>
      <c r="B120" s="40"/>
      <c r="C120" s="205" t="s">
        <v>140</v>
      </c>
      <c r="D120" s="179"/>
      <c r="E120" s="179"/>
      <c r="F120" s="179"/>
      <c r="G120" s="179"/>
      <c r="H120" s="179"/>
      <c r="I120" s="179"/>
      <c r="J120" s="206">
        <f>ROUND(J96+J112,2)</f>
        <v>0</v>
      </c>
      <c r="K120" s="179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/>
    <row r="123" hidden="1"/>
    <row r="124" hidden="1"/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141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6.25" customHeight="1">
      <c r="A129" s="39"/>
      <c r="B129" s="40"/>
      <c r="C129" s="41"/>
      <c r="D129" s="41"/>
      <c r="E129" s="177" t="str">
        <f>E7</f>
        <v>Rekonstrukce jednotné kanalizace a přeložka vodovodu v lokalitě Sadová Rtyně v Podkrkonoší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109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649-01a - Vodovod Va - 2.etapa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15. 9. 2020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7"/>
      <c r="B138" s="208"/>
      <c r="C138" s="209" t="s">
        <v>142</v>
      </c>
      <c r="D138" s="210" t="s">
        <v>58</v>
      </c>
      <c r="E138" s="210" t="s">
        <v>54</v>
      </c>
      <c r="F138" s="210" t="s">
        <v>55</v>
      </c>
      <c r="G138" s="210" t="s">
        <v>143</v>
      </c>
      <c r="H138" s="210" t="s">
        <v>144</v>
      </c>
      <c r="I138" s="210" t="s">
        <v>145</v>
      </c>
      <c r="J138" s="211" t="s">
        <v>115</v>
      </c>
      <c r="K138" s="212" t="s">
        <v>146</v>
      </c>
      <c r="L138" s="213"/>
      <c r="M138" s="101" t="s">
        <v>1</v>
      </c>
      <c r="N138" s="102" t="s">
        <v>37</v>
      </c>
      <c r="O138" s="102" t="s">
        <v>147</v>
      </c>
      <c r="P138" s="102" t="s">
        <v>148</v>
      </c>
      <c r="Q138" s="102" t="s">
        <v>149</v>
      </c>
      <c r="R138" s="102" t="s">
        <v>150</v>
      </c>
      <c r="S138" s="102" t="s">
        <v>151</v>
      </c>
      <c r="T138" s="103" t="s">
        <v>152</v>
      </c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="2" customFormat="1" ht="22.8" customHeight="1">
      <c r="A139" s="39"/>
      <c r="B139" s="40"/>
      <c r="C139" s="108" t="s">
        <v>153</v>
      </c>
      <c r="D139" s="41"/>
      <c r="E139" s="41"/>
      <c r="F139" s="41"/>
      <c r="G139" s="41"/>
      <c r="H139" s="41"/>
      <c r="I139" s="41"/>
      <c r="J139" s="214">
        <f>BK139</f>
        <v>0</v>
      </c>
      <c r="K139" s="41"/>
      <c r="L139" s="45"/>
      <c r="M139" s="104"/>
      <c r="N139" s="215"/>
      <c r="O139" s="105"/>
      <c r="P139" s="216">
        <f>P140+P280</f>
        <v>0</v>
      </c>
      <c r="Q139" s="105"/>
      <c r="R139" s="216">
        <f>R140+R280</f>
        <v>331.64622272000003</v>
      </c>
      <c r="S139" s="105"/>
      <c r="T139" s="217">
        <f>T140+T280</f>
        <v>52.432059999999993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117</v>
      </c>
      <c r="BK139" s="218">
        <f>BK140+BK280</f>
        <v>0</v>
      </c>
    </row>
    <row r="140" s="12" customFormat="1" ht="25.92" customHeight="1">
      <c r="A140" s="12"/>
      <c r="B140" s="219"/>
      <c r="C140" s="220"/>
      <c r="D140" s="221" t="s">
        <v>72</v>
      </c>
      <c r="E140" s="222" t="s">
        <v>154</v>
      </c>
      <c r="F140" s="222" t="s">
        <v>155</v>
      </c>
      <c r="G140" s="220"/>
      <c r="H140" s="220"/>
      <c r="I140" s="223"/>
      <c r="J140" s="224">
        <f>BK140</f>
        <v>0</v>
      </c>
      <c r="K140" s="220"/>
      <c r="L140" s="225"/>
      <c r="M140" s="226"/>
      <c r="N140" s="227"/>
      <c r="O140" s="227"/>
      <c r="P140" s="228">
        <f>P141+P189+P195+P200+P215+P262+P271+P278</f>
        <v>0</v>
      </c>
      <c r="Q140" s="227"/>
      <c r="R140" s="228">
        <f>R141+R189+R195+R200+R215+R262+R271+R278</f>
        <v>331.64622272000003</v>
      </c>
      <c r="S140" s="227"/>
      <c r="T140" s="229">
        <f>T141+T189+T195+T200+T215+T262+T271+T278</f>
        <v>52.432059999999993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73</v>
      </c>
      <c r="AY140" s="230" t="s">
        <v>156</v>
      </c>
      <c r="BK140" s="232">
        <f>BK141+BK189+BK195+BK200+BK215+BK262+BK271+BK278</f>
        <v>0</v>
      </c>
    </row>
    <row r="141" s="12" customFormat="1" ht="22.8" customHeight="1">
      <c r="A141" s="12"/>
      <c r="B141" s="219"/>
      <c r="C141" s="220"/>
      <c r="D141" s="221" t="s">
        <v>72</v>
      </c>
      <c r="E141" s="233" t="s">
        <v>81</v>
      </c>
      <c r="F141" s="233" t="s">
        <v>157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SUM(P142:P188)</f>
        <v>0</v>
      </c>
      <c r="Q141" s="227"/>
      <c r="R141" s="228">
        <f>SUM(R142:R188)</f>
        <v>221.8083</v>
      </c>
      <c r="S141" s="227"/>
      <c r="T141" s="229">
        <f>SUM(T142:T188)</f>
        <v>52.432059999999993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81</v>
      </c>
      <c r="AY141" s="230" t="s">
        <v>156</v>
      </c>
      <c r="BK141" s="232">
        <f>SUM(BK142:BK188)</f>
        <v>0</v>
      </c>
    </row>
    <row r="142" s="2" customFormat="1" ht="21.75" customHeight="1">
      <c r="A142" s="39"/>
      <c r="B142" s="40"/>
      <c r="C142" s="235" t="s">
        <v>81</v>
      </c>
      <c r="D142" s="235" t="s">
        <v>158</v>
      </c>
      <c r="E142" s="236" t="s">
        <v>159</v>
      </c>
      <c r="F142" s="237" t="s">
        <v>160</v>
      </c>
      <c r="G142" s="238" t="s">
        <v>161</v>
      </c>
      <c r="H142" s="239">
        <v>3.2799999999999998</v>
      </c>
      <c r="I142" s="240"/>
      <c r="J142" s="241">
        <f>ROUND(I142*H142,2)</f>
        <v>0</v>
      </c>
      <c r="K142" s="242"/>
      <c r="L142" s="45"/>
      <c r="M142" s="243" t="s">
        <v>1</v>
      </c>
      <c r="N142" s="244" t="s">
        <v>38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0.255</v>
      </c>
      <c r="T142" s="246">
        <f>S142*H142</f>
        <v>0.83639999999999992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162</v>
      </c>
      <c r="AT142" s="247" t="s">
        <v>158</v>
      </c>
      <c r="AU142" s="247" t="s">
        <v>83</v>
      </c>
      <c r="AY142" s="18" t="s">
        <v>156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8" t="s">
        <v>81</v>
      </c>
      <c r="BK142" s="248">
        <f>ROUND(I142*H142,2)</f>
        <v>0</v>
      </c>
      <c r="BL142" s="18" t="s">
        <v>162</v>
      </c>
      <c r="BM142" s="247" t="s">
        <v>163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165</v>
      </c>
      <c r="G143" s="250"/>
      <c r="H143" s="254">
        <v>3.2799999999999998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73</v>
      </c>
      <c r="AY143" s="260" t="s">
        <v>156</v>
      </c>
    </row>
    <row r="144" s="14" customFormat="1">
      <c r="A144" s="14"/>
      <c r="B144" s="261"/>
      <c r="C144" s="262"/>
      <c r="D144" s="251" t="s">
        <v>164</v>
      </c>
      <c r="E144" s="263" t="s">
        <v>1</v>
      </c>
      <c r="F144" s="264" t="s">
        <v>166</v>
      </c>
      <c r="G144" s="262"/>
      <c r="H144" s="265">
        <v>3.2799999999999998</v>
      </c>
      <c r="I144" s="266"/>
      <c r="J144" s="262"/>
      <c r="K144" s="262"/>
      <c r="L144" s="267"/>
      <c r="M144" s="268"/>
      <c r="N144" s="269"/>
      <c r="O144" s="269"/>
      <c r="P144" s="269"/>
      <c r="Q144" s="269"/>
      <c r="R144" s="269"/>
      <c r="S144" s="269"/>
      <c r="T144" s="27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1" t="s">
        <v>164</v>
      </c>
      <c r="AU144" s="271" t="s">
        <v>83</v>
      </c>
      <c r="AV144" s="14" t="s">
        <v>162</v>
      </c>
      <c r="AW144" s="14" t="s">
        <v>30</v>
      </c>
      <c r="AX144" s="14" t="s">
        <v>81</v>
      </c>
      <c r="AY144" s="271" t="s">
        <v>156</v>
      </c>
    </row>
    <row r="145" s="2" customFormat="1" ht="21.75" customHeight="1">
      <c r="A145" s="39"/>
      <c r="B145" s="40"/>
      <c r="C145" s="235" t="s">
        <v>83</v>
      </c>
      <c r="D145" s="235" t="s">
        <v>158</v>
      </c>
      <c r="E145" s="236" t="s">
        <v>167</v>
      </c>
      <c r="F145" s="237" t="s">
        <v>168</v>
      </c>
      <c r="G145" s="238" t="s">
        <v>161</v>
      </c>
      <c r="H145" s="239">
        <v>93.754999999999995</v>
      </c>
      <c r="I145" s="240"/>
      <c r="J145" s="241">
        <f>ROUND(I145*H145,2)</f>
        <v>0</v>
      </c>
      <c r="K145" s="242"/>
      <c r="L145" s="45"/>
      <c r="M145" s="243" t="s">
        <v>1</v>
      </c>
      <c r="N145" s="244" t="s">
        <v>38</v>
      </c>
      <c r="O145" s="92"/>
      <c r="P145" s="245">
        <f>O145*H145</f>
        <v>0</v>
      </c>
      <c r="Q145" s="245">
        <v>0</v>
      </c>
      <c r="R145" s="245">
        <f>Q145*H145</f>
        <v>0</v>
      </c>
      <c r="S145" s="245">
        <v>0.44</v>
      </c>
      <c r="T145" s="246">
        <f>S145*H145</f>
        <v>41.252199999999995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7" t="s">
        <v>162</v>
      </c>
      <c r="AT145" s="247" t="s">
        <v>158</v>
      </c>
      <c r="AU145" s="247" t="s">
        <v>83</v>
      </c>
      <c r="AY145" s="18" t="s">
        <v>156</v>
      </c>
      <c r="BE145" s="248">
        <f>IF(N145="základní",J145,0)</f>
        <v>0</v>
      </c>
      <c r="BF145" s="248">
        <f>IF(N145="snížená",J145,0)</f>
        <v>0</v>
      </c>
      <c r="BG145" s="248">
        <f>IF(N145="zákl. přenesená",J145,0)</f>
        <v>0</v>
      </c>
      <c r="BH145" s="248">
        <f>IF(N145="sníž. přenesená",J145,0)</f>
        <v>0</v>
      </c>
      <c r="BI145" s="248">
        <f>IF(N145="nulová",J145,0)</f>
        <v>0</v>
      </c>
      <c r="BJ145" s="18" t="s">
        <v>81</v>
      </c>
      <c r="BK145" s="248">
        <f>ROUND(I145*H145,2)</f>
        <v>0</v>
      </c>
      <c r="BL145" s="18" t="s">
        <v>162</v>
      </c>
      <c r="BM145" s="247" t="s">
        <v>169</v>
      </c>
    </row>
    <row r="146" s="13" customFormat="1">
      <c r="A146" s="13"/>
      <c r="B146" s="249"/>
      <c r="C146" s="250"/>
      <c r="D146" s="251" t="s">
        <v>164</v>
      </c>
      <c r="E146" s="252" t="s">
        <v>1</v>
      </c>
      <c r="F146" s="253" t="s">
        <v>170</v>
      </c>
      <c r="G146" s="250"/>
      <c r="H146" s="254">
        <v>83.299999999999997</v>
      </c>
      <c r="I146" s="255"/>
      <c r="J146" s="250"/>
      <c r="K146" s="250"/>
      <c r="L146" s="256"/>
      <c r="M146" s="257"/>
      <c r="N146" s="258"/>
      <c r="O146" s="258"/>
      <c r="P146" s="258"/>
      <c r="Q146" s="258"/>
      <c r="R146" s="258"/>
      <c r="S146" s="258"/>
      <c r="T146" s="25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0" t="s">
        <v>164</v>
      </c>
      <c r="AU146" s="260" t="s">
        <v>83</v>
      </c>
      <c r="AV146" s="13" t="s">
        <v>83</v>
      </c>
      <c r="AW146" s="13" t="s">
        <v>30</v>
      </c>
      <c r="AX146" s="13" t="s">
        <v>73</v>
      </c>
      <c r="AY146" s="260" t="s">
        <v>156</v>
      </c>
    </row>
    <row r="147" s="13" customFormat="1">
      <c r="A147" s="13"/>
      <c r="B147" s="249"/>
      <c r="C147" s="250"/>
      <c r="D147" s="251" t="s">
        <v>164</v>
      </c>
      <c r="E147" s="252" t="s">
        <v>1</v>
      </c>
      <c r="F147" s="253" t="s">
        <v>171</v>
      </c>
      <c r="G147" s="250"/>
      <c r="H147" s="254">
        <v>10.455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164</v>
      </c>
      <c r="AU147" s="260" t="s">
        <v>83</v>
      </c>
      <c r="AV147" s="13" t="s">
        <v>83</v>
      </c>
      <c r="AW147" s="13" t="s">
        <v>30</v>
      </c>
      <c r="AX147" s="13" t="s">
        <v>73</v>
      </c>
      <c r="AY147" s="260" t="s">
        <v>156</v>
      </c>
    </row>
    <row r="148" s="14" customFormat="1">
      <c r="A148" s="14"/>
      <c r="B148" s="261"/>
      <c r="C148" s="262"/>
      <c r="D148" s="251" t="s">
        <v>164</v>
      </c>
      <c r="E148" s="263" t="s">
        <v>1</v>
      </c>
      <c r="F148" s="264" t="s">
        <v>166</v>
      </c>
      <c r="G148" s="262"/>
      <c r="H148" s="265">
        <v>93.754999999999995</v>
      </c>
      <c r="I148" s="266"/>
      <c r="J148" s="262"/>
      <c r="K148" s="262"/>
      <c r="L148" s="267"/>
      <c r="M148" s="268"/>
      <c r="N148" s="269"/>
      <c r="O148" s="269"/>
      <c r="P148" s="269"/>
      <c r="Q148" s="269"/>
      <c r="R148" s="269"/>
      <c r="S148" s="269"/>
      <c r="T148" s="27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1" t="s">
        <v>164</v>
      </c>
      <c r="AU148" s="271" t="s">
        <v>83</v>
      </c>
      <c r="AV148" s="14" t="s">
        <v>162</v>
      </c>
      <c r="AW148" s="14" t="s">
        <v>30</v>
      </c>
      <c r="AX148" s="14" t="s">
        <v>81</v>
      </c>
      <c r="AY148" s="271" t="s">
        <v>156</v>
      </c>
    </row>
    <row r="149" s="2" customFormat="1" ht="21.75" customHeight="1">
      <c r="A149" s="39"/>
      <c r="B149" s="40"/>
      <c r="C149" s="235" t="s">
        <v>172</v>
      </c>
      <c r="D149" s="235" t="s">
        <v>158</v>
      </c>
      <c r="E149" s="236" t="s">
        <v>173</v>
      </c>
      <c r="F149" s="237" t="s">
        <v>174</v>
      </c>
      <c r="G149" s="238" t="s">
        <v>161</v>
      </c>
      <c r="H149" s="239">
        <v>99.269999999999996</v>
      </c>
      <c r="I149" s="240"/>
      <c r="J149" s="241">
        <f>ROUND(I149*H149,2)</f>
        <v>0</v>
      </c>
      <c r="K149" s="242"/>
      <c r="L149" s="45"/>
      <c r="M149" s="243" t="s">
        <v>1</v>
      </c>
      <c r="N149" s="244" t="s">
        <v>38</v>
      </c>
      <c r="O149" s="92"/>
      <c r="P149" s="245">
        <f>O149*H149</f>
        <v>0</v>
      </c>
      <c r="Q149" s="245">
        <v>0</v>
      </c>
      <c r="R149" s="245">
        <f>Q149*H149</f>
        <v>0</v>
      </c>
      <c r="S149" s="245">
        <v>0.098000000000000004</v>
      </c>
      <c r="T149" s="246">
        <f>S149*H149</f>
        <v>9.7284600000000001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7" t="s">
        <v>162</v>
      </c>
      <c r="AT149" s="247" t="s">
        <v>158</v>
      </c>
      <c r="AU149" s="247" t="s">
        <v>83</v>
      </c>
      <c r="AY149" s="18" t="s">
        <v>156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8" t="s">
        <v>81</v>
      </c>
      <c r="BK149" s="248">
        <f>ROUND(I149*H149,2)</f>
        <v>0</v>
      </c>
      <c r="BL149" s="18" t="s">
        <v>162</v>
      </c>
      <c r="BM149" s="247" t="s">
        <v>175</v>
      </c>
    </row>
    <row r="150" s="13" customFormat="1">
      <c r="A150" s="13"/>
      <c r="B150" s="249"/>
      <c r="C150" s="250"/>
      <c r="D150" s="251" t="s">
        <v>164</v>
      </c>
      <c r="E150" s="252" t="s">
        <v>1</v>
      </c>
      <c r="F150" s="253" t="s">
        <v>176</v>
      </c>
      <c r="G150" s="250"/>
      <c r="H150" s="254">
        <v>88.200000000000003</v>
      </c>
      <c r="I150" s="255"/>
      <c r="J150" s="250"/>
      <c r="K150" s="250"/>
      <c r="L150" s="256"/>
      <c r="M150" s="257"/>
      <c r="N150" s="258"/>
      <c r="O150" s="258"/>
      <c r="P150" s="258"/>
      <c r="Q150" s="258"/>
      <c r="R150" s="258"/>
      <c r="S150" s="258"/>
      <c r="T150" s="25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0" t="s">
        <v>164</v>
      </c>
      <c r="AU150" s="260" t="s">
        <v>83</v>
      </c>
      <c r="AV150" s="13" t="s">
        <v>83</v>
      </c>
      <c r="AW150" s="13" t="s">
        <v>30</v>
      </c>
      <c r="AX150" s="13" t="s">
        <v>73</v>
      </c>
      <c r="AY150" s="260" t="s">
        <v>156</v>
      </c>
    </row>
    <row r="151" s="13" customFormat="1">
      <c r="A151" s="13"/>
      <c r="B151" s="249"/>
      <c r="C151" s="250"/>
      <c r="D151" s="251" t="s">
        <v>164</v>
      </c>
      <c r="E151" s="252" t="s">
        <v>1</v>
      </c>
      <c r="F151" s="253" t="s">
        <v>177</v>
      </c>
      <c r="G151" s="250"/>
      <c r="H151" s="254">
        <v>11.07</v>
      </c>
      <c r="I151" s="255"/>
      <c r="J151" s="250"/>
      <c r="K151" s="250"/>
      <c r="L151" s="256"/>
      <c r="M151" s="257"/>
      <c r="N151" s="258"/>
      <c r="O151" s="258"/>
      <c r="P151" s="258"/>
      <c r="Q151" s="258"/>
      <c r="R151" s="258"/>
      <c r="S151" s="258"/>
      <c r="T151" s="25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0" t="s">
        <v>164</v>
      </c>
      <c r="AU151" s="260" t="s">
        <v>83</v>
      </c>
      <c r="AV151" s="13" t="s">
        <v>83</v>
      </c>
      <c r="AW151" s="13" t="s">
        <v>30</v>
      </c>
      <c r="AX151" s="13" t="s">
        <v>73</v>
      </c>
      <c r="AY151" s="260" t="s">
        <v>156</v>
      </c>
    </row>
    <row r="152" s="14" customFormat="1">
      <c r="A152" s="14"/>
      <c r="B152" s="261"/>
      <c r="C152" s="262"/>
      <c r="D152" s="251" t="s">
        <v>164</v>
      </c>
      <c r="E152" s="263" t="s">
        <v>1</v>
      </c>
      <c r="F152" s="264" t="s">
        <v>166</v>
      </c>
      <c r="G152" s="262"/>
      <c r="H152" s="265">
        <v>99.269999999999996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1" t="s">
        <v>164</v>
      </c>
      <c r="AU152" s="271" t="s">
        <v>83</v>
      </c>
      <c r="AV152" s="14" t="s">
        <v>162</v>
      </c>
      <c r="AW152" s="14" t="s">
        <v>30</v>
      </c>
      <c r="AX152" s="14" t="s">
        <v>81</v>
      </c>
      <c r="AY152" s="271" t="s">
        <v>156</v>
      </c>
    </row>
    <row r="153" s="2" customFormat="1" ht="16.5" customHeight="1">
      <c r="A153" s="39"/>
      <c r="B153" s="40"/>
      <c r="C153" s="235" t="s">
        <v>162</v>
      </c>
      <c r="D153" s="235" t="s">
        <v>158</v>
      </c>
      <c r="E153" s="236" t="s">
        <v>178</v>
      </c>
      <c r="F153" s="237" t="s">
        <v>179</v>
      </c>
      <c r="G153" s="238" t="s">
        <v>180</v>
      </c>
      <c r="H153" s="239">
        <v>3</v>
      </c>
      <c r="I153" s="240"/>
      <c r="J153" s="241">
        <f>ROUND(I153*H153,2)</f>
        <v>0</v>
      </c>
      <c r="K153" s="242"/>
      <c r="L153" s="45"/>
      <c r="M153" s="243" t="s">
        <v>1</v>
      </c>
      <c r="N153" s="244" t="s">
        <v>38</v>
      </c>
      <c r="O153" s="92"/>
      <c r="P153" s="245">
        <f>O153*H153</f>
        <v>0</v>
      </c>
      <c r="Q153" s="245">
        <v>0</v>
      </c>
      <c r="R153" s="245">
        <f>Q153*H153</f>
        <v>0</v>
      </c>
      <c r="S153" s="245">
        <v>0.20499999999999999</v>
      </c>
      <c r="T153" s="246">
        <f>S153*H153</f>
        <v>0.61499999999999999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7" t="s">
        <v>162</v>
      </c>
      <c r="AT153" s="247" t="s">
        <v>158</v>
      </c>
      <c r="AU153" s="247" t="s">
        <v>83</v>
      </c>
      <c r="AY153" s="18" t="s">
        <v>156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8" t="s">
        <v>81</v>
      </c>
      <c r="BK153" s="248">
        <f>ROUND(I153*H153,2)</f>
        <v>0</v>
      </c>
      <c r="BL153" s="18" t="s">
        <v>162</v>
      </c>
      <c r="BM153" s="247" t="s">
        <v>181</v>
      </c>
    </row>
    <row r="154" s="13" customFormat="1">
      <c r="A154" s="13"/>
      <c r="B154" s="249"/>
      <c r="C154" s="250"/>
      <c r="D154" s="251" t="s">
        <v>164</v>
      </c>
      <c r="E154" s="252" t="s">
        <v>1</v>
      </c>
      <c r="F154" s="253" t="s">
        <v>182</v>
      </c>
      <c r="G154" s="250"/>
      <c r="H154" s="254">
        <v>3</v>
      </c>
      <c r="I154" s="255"/>
      <c r="J154" s="250"/>
      <c r="K154" s="250"/>
      <c r="L154" s="256"/>
      <c r="M154" s="257"/>
      <c r="N154" s="258"/>
      <c r="O154" s="258"/>
      <c r="P154" s="258"/>
      <c r="Q154" s="258"/>
      <c r="R154" s="258"/>
      <c r="S154" s="258"/>
      <c r="T154" s="25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0" t="s">
        <v>164</v>
      </c>
      <c r="AU154" s="260" t="s">
        <v>83</v>
      </c>
      <c r="AV154" s="13" t="s">
        <v>83</v>
      </c>
      <c r="AW154" s="13" t="s">
        <v>30</v>
      </c>
      <c r="AX154" s="13" t="s">
        <v>81</v>
      </c>
      <c r="AY154" s="260" t="s">
        <v>156</v>
      </c>
    </row>
    <row r="155" s="2" customFormat="1" ht="21.75" customHeight="1">
      <c r="A155" s="39"/>
      <c r="B155" s="40"/>
      <c r="C155" s="235" t="s">
        <v>183</v>
      </c>
      <c r="D155" s="235" t="s">
        <v>158</v>
      </c>
      <c r="E155" s="236" t="s">
        <v>184</v>
      </c>
      <c r="F155" s="237" t="s">
        <v>185</v>
      </c>
      <c r="G155" s="238" t="s">
        <v>180</v>
      </c>
      <c r="H155" s="239">
        <v>7</v>
      </c>
      <c r="I155" s="240"/>
      <c r="J155" s="241">
        <f>ROUND(I155*H155,2)</f>
        <v>0</v>
      </c>
      <c r="K155" s="242"/>
      <c r="L155" s="45"/>
      <c r="M155" s="243" t="s">
        <v>1</v>
      </c>
      <c r="N155" s="244" t="s">
        <v>38</v>
      </c>
      <c r="O155" s="92"/>
      <c r="P155" s="245">
        <f>O155*H155</f>
        <v>0</v>
      </c>
      <c r="Q155" s="245">
        <v>0.036900000000000002</v>
      </c>
      <c r="R155" s="245">
        <f>Q155*H155</f>
        <v>0.25830000000000003</v>
      </c>
      <c r="S155" s="245">
        <v>0</v>
      </c>
      <c r="T155" s="24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7" t="s">
        <v>162</v>
      </c>
      <c r="AT155" s="247" t="s">
        <v>158</v>
      </c>
      <c r="AU155" s="247" t="s">
        <v>83</v>
      </c>
      <c r="AY155" s="18" t="s">
        <v>156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8" t="s">
        <v>81</v>
      </c>
      <c r="BK155" s="248">
        <f>ROUND(I155*H155,2)</f>
        <v>0</v>
      </c>
      <c r="BL155" s="18" t="s">
        <v>162</v>
      </c>
      <c r="BM155" s="247" t="s">
        <v>186</v>
      </c>
    </row>
    <row r="156" s="13" customFormat="1">
      <c r="A156" s="13"/>
      <c r="B156" s="249"/>
      <c r="C156" s="250"/>
      <c r="D156" s="251" t="s">
        <v>164</v>
      </c>
      <c r="E156" s="252" t="s">
        <v>1</v>
      </c>
      <c r="F156" s="253" t="s">
        <v>187</v>
      </c>
      <c r="G156" s="250"/>
      <c r="H156" s="254">
        <v>4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164</v>
      </c>
      <c r="AU156" s="260" t="s">
        <v>83</v>
      </c>
      <c r="AV156" s="13" t="s">
        <v>83</v>
      </c>
      <c r="AW156" s="13" t="s">
        <v>30</v>
      </c>
      <c r="AX156" s="13" t="s">
        <v>73</v>
      </c>
      <c r="AY156" s="260" t="s">
        <v>156</v>
      </c>
    </row>
    <row r="157" s="13" customFormat="1">
      <c r="A157" s="13"/>
      <c r="B157" s="249"/>
      <c r="C157" s="250"/>
      <c r="D157" s="251" t="s">
        <v>164</v>
      </c>
      <c r="E157" s="252" t="s">
        <v>1</v>
      </c>
      <c r="F157" s="253" t="s">
        <v>188</v>
      </c>
      <c r="G157" s="250"/>
      <c r="H157" s="254">
        <v>3</v>
      </c>
      <c r="I157" s="255"/>
      <c r="J157" s="250"/>
      <c r="K157" s="250"/>
      <c r="L157" s="256"/>
      <c r="M157" s="257"/>
      <c r="N157" s="258"/>
      <c r="O157" s="258"/>
      <c r="P157" s="258"/>
      <c r="Q157" s="258"/>
      <c r="R157" s="258"/>
      <c r="S157" s="258"/>
      <c r="T157" s="25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0" t="s">
        <v>164</v>
      </c>
      <c r="AU157" s="260" t="s">
        <v>83</v>
      </c>
      <c r="AV157" s="13" t="s">
        <v>83</v>
      </c>
      <c r="AW157" s="13" t="s">
        <v>30</v>
      </c>
      <c r="AX157" s="13" t="s">
        <v>73</v>
      </c>
      <c r="AY157" s="260" t="s">
        <v>156</v>
      </c>
    </row>
    <row r="158" s="14" customFormat="1">
      <c r="A158" s="14"/>
      <c r="B158" s="261"/>
      <c r="C158" s="262"/>
      <c r="D158" s="251" t="s">
        <v>164</v>
      </c>
      <c r="E158" s="263" t="s">
        <v>1</v>
      </c>
      <c r="F158" s="264" t="s">
        <v>166</v>
      </c>
      <c r="G158" s="262"/>
      <c r="H158" s="265">
        <v>7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1" t="s">
        <v>164</v>
      </c>
      <c r="AU158" s="271" t="s">
        <v>83</v>
      </c>
      <c r="AV158" s="14" t="s">
        <v>162</v>
      </c>
      <c r="AW158" s="14" t="s">
        <v>30</v>
      </c>
      <c r="AX158" s="14" t="s">
        <v>81</v>
      </c>
      <c r="AY158" s="271" t="s">
        <v>156</v>
      </c>
    </row>
    <row r="159" s="2" customFormat="1" ht="21.75" customHeight="1">
      <c r="A159" s="39"/>
      <c r="B159" s="40"/>
      <c r="C159" s="235" t="s">
        <v>189</v>
      </c>
      <c r="D159" s="235" t="s">
        <v>158</v>
      </c>
      <c r="E159" s="236" t="s">
        <v>190</v>
      </c>
      <c r="F159" s="237" t="s">
        <v>191</v>
      </c>
      <c r="G159" s="238" t="s">
        <v>192</v>
      </c>
      <c r="H159" s="239">
        <v>3</v>
      </c>
      <c r="I159" s="240"/>
      <c r="J159" s="241">
        <f>ROUND(I159*H159,2)</f>
        <v>0</v>
      </c>
      <c r="K159" s="242"/>
      <c r="L159" s="45"/>
      <c r="M159" s="243" t="s">
        <v>1</v>
      </c>
      <c r="N159" s="244" t="s">
        <v>38</v>
      </c>
      <c r="O159" s="92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7" t="s">
        <v>162</v>
      </c>
      <c r="AT159" s="247" t="s">
        <v>158</v>
      </c>
      <c r="AU159" s="247" t="s">
        <v>83</v>
      </c>
      <c r="AY159" s="18" t="s">
        <v>156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8" t="s">
        <v>81</v>
      </c>
      <c r="BK159" s="248">
        <f>ROUND(I159*H159,2)</f>
        <v>0</v>
      </c>
      <c r="BL159" s="18" t="s">
        <v>162</v>
      </c>
      <c r="BM159" s="247" t="s">
        <v>193</v>
      </c>
    </row>
    <row r="160" s="13" customFormat="1">
      <c r="A160" s="13"/>
      <c r="B160" s="249"/>
      <c r="C160" s="250"/>
      <c r="D160" s="251" t="s">
        <v>164</v>
      </c>
      <c r="E160" s="252" t="s">
        <v>1</v>
      </c>
      <c r="F160" s="253" t="s">
        <v>194</v>
      </c>
      <c r="G160" s="250"/>
      <c r="H160" s="254">
        <v>3</v>
      </c>
      <c r="I160" s="255"/>
      <c r="J160" s="250"/>
      <c r="K160" s="250"/>
      <c r="L160" s="256"/>
      <c r="M160" s="257"/>
      <c r="N160" s="258"/>
      <c r="O160" s="258"/>
      <c r="P160" s="258"/>
      <c r="Q160" s="258"/>
      <c r="R160" s="258"/>
      <c r="S160" s="258"/>
      <c r="T160" s="25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0" t="s">
        <v>164</v>
      </c>
      <c r="AU160" s="260" t="s">
        <v>83</v>
      </c>
      <c r="AV160" s="13" t="s">
        <v>83</v>
      </c>
      <c r="AW160" s="13" t="s">
        <v>30</v>
      </c>
      <c r="AX160" s="13" t="s">
        <v>81</v>
      </c>
      <c r="AY160" s="260" t="s">
        <v>156</v>
      </c>
    </row>
    <row r="161" s="2" customFormat="1" ht="33" customHeight="1">
      <c r="A161" s="39"/>
      <c r="B161" s="40"/>
      <c r="C161" s="235" t="s">
        <v>195</v>
      </c>
      <c r="D161" s="235" t="s">
        <v>158</v>
      </c>
      <c r="E161" s="236" t="s">
        <v>196</v>
      </c>
      <c r="F161" s="237" t="s">
        <v>197</v>
      </c>
      <c r="G161" s="238" t="s">
        <v>192</v>
      </c>
      <c r="H161" s="239">
        <v>111.548</v>
      </c>
      <c r="I161" s="240"/>
      <c r="J161" s="241">
        <f>ROUND(I161*H161,2)</f>
        <v>0</v>
      </c>
      <c r="K161" s="242"/>
      <c r="L161" s="45"/>
      <c r="M161" s="243" t="s">
        <v>1</v>
      </c>
      <c r="N161" s="244" t="s">
        <v>38</v>
      </c>
      <c r="O161" s="92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7" t="s">
        <v>162</v>
      </c>
      <c r="AT161" s="247" t="s">
        <v>158</v>
      </c>
      <c r="AU161" s="247" t="s">
        <v>83</v>
      </c>
      <c r="AY161" s="18" t="s">
        <v>156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8" t="s">
        <v>81</v>
      </c>
      <c r="BK161" s="248">
        <f>ROUND(I161*H161,2)</f>
        <v>0</v>
      </c>
      <c r="BL161" s="18" t="s">
        <v>162</v>
      </c>
      <c r="BM161" s="247" t="s">
        <v>198</v>
      </c>
    </row>
    <row r="162" s="13" customFormat="1">
      <c r="A162" s="13"/>
      <c r="B162" s="249"/>
      <c r="C162" s="250"/>
      <c r="D162" s="251" t="s">
        <v>164</v>
      </c>
      <c r="E162" s="252" t="s">
        <v>1</v>
      </c>
      <c r="F162" s="253" t="s">
        <v>199</v>
      </c>
      <c r="G162" s="250"/>
      <c r="H162" s="254">
        <v>101.92</v>
      </c>
      <c r="I162" s="255"/>
      <c r="J162" s="250"/>
      <c r="K162" s="250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164</v>
      </c>
      <c r="AU162" s="260" t="s">
        <v>83</v>
      </c>
      <c r="AV162" s="13" t="s">
        <v>83</v>
      </c>
      <c r="AW162" s="13" t="s">
        <v>30</v>
      </c>
      <c r="AX162" s="13" t="s">
        <v>73</v>
      </c>
      <c r="AY162" s="260" t="s">
        <v>156</v>
      </c>
    </row>
    <row r="163" s="13" customFormat="1">
      <c r="A163" s="13"/>
      <c r="B163" s="249"/>
      <c r="C163" s="250"/>
      <c r="D163" s="251" t="s">
        <v>164</v>
      </c>
      <c r="E163" s="252" t="s">
        <v>1</v>
      </c>
      <c r="F163" s="253" t="s">
        <v>200</v>
      </c>
      <c r="G163" s="250"/>
      <c r="H163" s="254">
        <v>12.628</v>
      </c>
      <c r="I163" s="255"/>
      <c r="J163" s="250"/>
      <c r="K163" s="250"/>
      <c r="L163" s="256"/>
      <c r="M163" s="257"/>
      <c r="N163" s="258"/>
      <c r="O163" s="258"/>
      <c r="P163" s="258"/>
      <c r="Q163" s="258"/>
      <c r="R163" s="258"/>
      <c r="S163" s="258"/>
      <c r="T163" s="25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0" t="s">
        <v>164</v>
      </c>
      <c r="AU163" s="260" t="s">
        <v>83</v>
      </c>
      <c r="AV163" s="13" t="s">
        <v>83</v>
      </c>
      <c r="AW163" s="13" t="s">
        <v>30</v>
      </c>
      <c r="AX163" s="13" t="s">
        <v>73</v>
      </c>
      <c r="AY163" s="260" t="s">
        <v>156</v>
      </c>
    </row>
    <row r="164" s="15" customFormat="1">
      <c r="A164" s="15"/>
      <c r="B164" s="272"/>
      <c r="C164" s="273"/>
      <c r="D164" s="251" t="s">
        <v>164</v>
      </c>
      <c r="E164" s="274" t="s">
        <v>1</v>
      </c>
      <c r="F164" s="275" t="s">
        <v>201</v>
      </c>
      <c r="G164" s="273"/>
      <c r="H164" s="276">
        <v>114.548</v>
      </c>
      <c r="I164" s="277"/>
      <c r="J164" s="273"/>
      <c r="K164" s="273"/>
      <c r="L164" s="278"/>
      <c r="M164" s="279"/>
      <c r="N164" s="280"/>
      <c r="O164" s="280"/>
      <c r="P164" s="280"/>
      <c r="Q164" s="280"/>
      <c r="R164" s="280"/>
      <c r="S164" s="280"/>
      <c r="T164" s="28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2" t="s">
        <v>164</v>
      </c>
      <c r="AU164" s="282" t="s">
        <v>83</v>
      </c>
      <c r="AV164" s="15" t="s">
        <v>172</v>
      </c>
      <c r="AW164" s="15" t="s">
        <v>30</v>
      </c>
      <c r="AX164" s="15" t="s">
        <v>73</v>
      </c>
      <c r="AY164" s="282" t="s">
        <v>156</v>
      </c>
    </row>
    <row r="165" s="13" customFormat="1">
      <c r="A165" s="13"/>
      <c r="B165" s="249"/>
      <c r="C165" s="250"/>
      <c r="D165" s="251" t="s">
        <v>164</v>
      </c>
      <c r="E165" s="252" t="s">
        <v>1</v>
      </c>
      <c r="F165" s="253" t="s">
        <v>202</v>
      </c>
      <c r="G165" s="250"/>
      <c r="H165" s="254">
        <v>-3</v>
      </c>
      <c r="I165" s="255"/>
      <c r="J165" s="250"/>
      <c r="K165" s="250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164</v>
      </c>
      <c r="AU165" s="260" t="s">
        <v>83</v>
      </c>
      <c r="AV165" s="13" t="s">
        <v>83</v>
      </c>
      <c r="AW165" s="13" t="s">
        <v>30</v>
      </c>
      <c r="AX165" s="13" t="s">
        <v>73</v>
      </c>
      <c r="AY165" s="260" t="s">
        <v>156</v>
      </c>
    </row>
    <row r="166" s="14" customFormat="1">
      <c r="A166" s="14"/>
      <c r="B166" s="261"/>
      <c r="C166" s="262"/>
      <c r="D166" s="251" t="s">
        <v>164</v>
      </c>
      <c r="E166" s="263" t="s">
        <v>1</v>
      </c>
      <c r="F166" s="264" t="s">
        <v>166</v>
      </c>
      <c r="G166" s="262"/>
      <c r="H166" s="265">
        <v>111.548</v>
      </c>
      <c r="I166" s="266"/>
      <c r="J166" s="262"/>
      <c r="K166" s="262"/>
      <c r="L166" s="267"/>
      <c r="M166" s="268"/>
      <c r="N166" s="269"/>
      <c r="O166" s="269"/>
      <c r="P166" s="269"/>
      <c r="Q166" s="269"/>
      <c r="R166" s="269"/>
      <c r="S166" s="269"/>
      <c r="T166" s="27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1" t="s">
        <v>164</v>
      </c>
      <c r="AU166" s="271" t="s">
        <v>83</v>
      </c>
      <c r="AV166" s="14" t="s">
        <v>162</v>
      </c>
      <c r="AW166" s="14" t="s">
        <v>30</v>
      </c>
      <c r="AX166" s="14" t="s">
        <v>81</v>
      </c>
      <c r="AY166" s="271" t="s">
        <v>156</v>
      </c>
    </row>
    <row r="167" s="2" customFormat="1" ht="21.75" customHeight="1">
      <c r="A167" s="39"/>
      <c r="B167" s="40"/>
      <c r="C167" s="235" t="s">
        <v>203</v>
      </c>
      <c r="D167" s="235" t="s">
        <v>158</v>
      </c>
      <c r="E167" s="236" t="s">
        <v>204</v>
      </c>
      <c r="F167" s="237" t="s">
        <v>205</v>
      </c>
      <c r="G167" s="238" t="s">
        <v>192</v>
      </c>
      <c r="H167" s="239">
        <v>3</v>
      </c>
      <c r="I167" s="240"/>
      <c r="J167" s="241">
        <f>ROUND(I167*H167,2)</f>
        <v>0</v>
      </c>
      <c r="K167" s="242"/>
      <c r="L167" s="45"/>
      <c r="M167" s="243" t="s">
        <v>1</v>
      </c>
      <c r="N167" s="244" t="s">
        <v>38</v>
      </c>
      <c r="O167" s="92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7" t="s">
        <v>162</v>
      </c>
      <c r="AT167" s="247" t="s">
        <v>158</v>
      </c>
      <c r="AU167" s="247" t="s">
        <v>83</v>
      </c>
      <c r="AY167" s="18" t="s">
        <v>156</v>
      </c>
      <c r="BE167" s="248">
        <f>IF(N167="základní",J167,0)</f>
        <v>0</v>
      </c>
      <c r="BF167" s="248">
        <f>IF(N167="snížená",J167,0)</f>
        <v>0</v>
      </c>
      <c r="BG167" s="248">
        <f>IF(N167="zákl. přenesená",J167,0)</f>
        <v>0</v>
      </c>
      <c r="BH167" s="248">
        <f>IF(N167="sníž. přenesená",J167,0)</f>
        <v>0</v>
      </c>
      <c r="BI167" s="248">
        <f>IF(N167="nulová",J167,0)</f>
        <v>0</v>
      </c>
      <c r="BJ167" s="18" t="s">
        <v>81</v>
      </c>
      <c r="BK167" s="248">
        <f>ROUND(I167*H167,2)</f>
        <v>0</v>
      </c>
      <c r="BL167" s="18" t="s">
        <v>162</v>
      </c>
      <c r="BM167" s="247" t="s">
        <v>206</v>
      </c>
    </row>
    <row r="168" s="13" customFormat="1">
      <c r="A168" s="13"/>
      <c r="B168" s="249"/>
      <c r="C168" s="250"/>
      <c r="D168" s="251" t="s">
        <v>164</v>
      </c>
      <c r="E168" s="252" t="s">
        <v>1</v>
      </c>
      <c r="F168" s="253" t="s">
        <v>207</v>
      </c>
      <c r="G168" s="250"/>
      <c r="H168" s="254">
        <v>3</v>
      </c>
      <c r="I168" s="255"/>
      <c r="J168" s="250"/>
      <c r="K168" s="250"/>
      <c r="L168" s="256"/>
      <c r="M168" s="257"/>
      <c r="N168" s="258"/>
      <c r="O168" s="258"/>
      <c r="P168" s="258"/>
      <c r="Q168" s="258"/>
      <c r="R168" s="258"/>
      <c r="S168" s="258"/>
      <c r="T168" s="25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0" t="s">
        <v>164</v>
      </c>
      <c r="AU168" s="260" t="s">
        <v>83</v>
      </c>
      <c r="AV168" s="13" t="s">
        <v>83</v>
      </c>
      <c r="AW168" s="13" t="s">
        <v>30</v>
      </c>
      <c r="AX168" s="13" t="s">
        <v>81</v>
      </c>
      <c r="AY168" s="260" t="s">
        <v>156</v>
      </c>
    </row>
    <row r="169" s="2" customFormat="1" ht="33" customHeight="1">
      <c r="A169" s="39"/>
      <c r="B169" s="40"/>
      <c r="C169" s="235" t="s">
        <v>208</v>
      </c>
      <c r="D169" s="235" t="s">
        <v>158</v>
      </c>
      <c r="E169" s="236" t="s">
        <v>209</v>
      </c>
      <c r="F169" s="237" t="s">
        <v>210</v>
      </c>
      <c r="G169" s="238" t="s">
        <v>192</v>
      </c>
      <c r="H169" s="239">
        <v>114.548</v>
      </c>
      <c r="I169" s="240"/>
      <c r="J169" s="241">
        <f>ROUND(I169*H169,2)</f>
        <v>0</v>
      </c>
      <c r="K169" s="242"/>
      <c r="L169" s="45"/>
      <c r="M169" s="243" t="s">
        <v>1</v>
      </c>
      <c r="N169" s="244" t="s">
        <v>38</v>
      </c>
      <c r="O169" s="92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7" t="s">
        <v>162</v>
      </c>
      <c r="AT169" s="247" t="s">
        <v>158</v>
      </c>
      <c r="AU169" s="247" t="s">
        <v>83</v>
      </c>
      <c r="AY169" s="18" t="s">
        <v>156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8" t="s">
        <v>81</v>
      </c>
      <c r="BK169" s="248">
        <f>ROUND(I169*H169,2)</f>
        <v>0</v>
      </c>
      <c r="BL169" s="18" t="s">
        <v>162</v>
      </c>
      <c r="BM169" s="247" t="s">
        <v>211</v>
      </c>
    </row>
    <row r="170" s="13" customFormat="1">
      <c r="A170" s="13"/>
      <c r="B170" s="249"/>
      <c r="C170" s="250"/>
      <c r="D170" s="251" t="s">
        <v>164</v>
      </c>
      <c r="E170" s="252" t="s">
        <v>1</v>
      </c>
      <c r="F170" s="253" t="s">
        <v>212</v>
      </c>
      <c r="G170" s="250"/>
      <c r="H170" s="254">
        <v>114.548</v>
      </c>
      <c r="I170" s="255"/>
      <c r="J170" s="250"/>
      <c r="K170" s="250"/>
      <c r="L170" s="256"/>
      <c r="M170" s="257"/>
      <c r="N170" s="258"/>
      <c r="O170" s="258"/>
      <c r="P170" s="258"/>
      <c r="Q170" s="258"/>
      <c r="R170" s="258"/>
      <c r="S170" s="258"/>
      <c r="T170" s="25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0" t="s">
        <v>164</v>
      </c>
      <c r="AU170" s="260" t="s">
        <v>83</v>
      </c>
      <c r="AV170" s="13" t="s">
        <v>83</v>
      </c>
      <c r="AW170" s="13" t="s">
        <v>30</v>
      </c>
      <c r="AX170" s="13" t="s">
        <v>81</v>
      </c>
      <c r="AY170" s="260" t="s">
        <v>156</v>
      </c>
    </row>
    <row r="171" s="2" customFormat="1" ht="21.75" customHeight="1">
      <c r="A171" s="39"/>
      <c r="B171" s="40"/>
      <c r="C171" s="235" t="s">
        <v>213</v>
      </c>
      <c r="D171" s="235" t="s">
        <v>158</v>
      </c>
      <c r="E171" s="236" t="s">
        <v>214</v>
      </c>
      <c r="F171" s="237" t="s">
        <v>215</v>
      </c>
      <c r="G171" s="238" t="s">
        <v>216</v>
      </c>
      <c r="H171" s="239">
        <v>210.768</v>
      </c>
      <c r="I171" s="240"/>
      <c r="J171" s="241">
        <f>ROUND(I171*H171,2)</f>
        <v>0</v>
      </c>
      <c r="K171" s="242"/>
      <c r="L171" s="45"/>
      <c r="M171" s="243" t="s">
        <v>1</v>
      </c>
      <c r="N171" s="244" t="s">
        <v>38</v>
      </c>
      <c r="O171" s="92"/>
      <c r="P171" s="245">
        <f>O171*H171</f>
        <v>0</v>
      </c>
      <c r="Q171" s="245">
        <v>0</v>
      </c>
      <c r="R171" s="245">
        <f>Q171*H171</f>
        <v>0</v>
      </c>
      <c r="S171" s="245">
        <v>0</v>
      </c>
      <c r="T171" s="24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7" t="s">
        <v>162</v>
      </c>
      <c r="AT171" s="247" t="s">
        <v>158</v>
      </c>
      <c r="AU171" s="247" t="s">
        <v>83</v>
      </c>
      <c r="AY171" s="18" t="s">
        <v>156</v>
      </c>
      <c r="BE171" s="248">
        <f>IF(N171="základní",J171,0)</f>
        <v>0</v>
      </c>
      <c r="BF171" s="248">
        <f>IF(N171="snížená",J171,0)</f>
        <v>0</v>
      </c>
      <c r="BG171" s="248">
        <f>IF(N171="zákl. přenesená",J171,0)</f>
        <v>0</v>
      </c>
      <c r="BH171" s="248">
        <f>IF(N171="sníž. přenesená",J171,0)</f>
        <v>0</v>
      </c>
      <c r="BI171" s="248">
        <f>IF(N171="nulová",J171,0)</f>
        <v>0</v>
      </c>
      <c r="BJ171" s="18" t="s">
        <v>81</v>
      </c>
      <c r="BK171" s="248">
        <f>ROUND(I171*H171,2)</f>
        <v>0</v>
      </c>
      <c r="BL171" s="18" t="s">
        <v>162</v>
      </c>
      <c r="BM171" s="247" t="s">
        <v>217</v>
      </c>
    </row>
    <row r="172" s="13" customFormat="1">
      <c r="A172" s="13"/>
      <c r="B172" s="249"/>
      <c r="C172" s="250"/>
      <c r="D172" s="251" t="s">
        <v>164</v>
      </c>
      <c r="E172" s="250"/>
      <c r="F172" s="253" t="s">
        <v>218</v>
      </c>
      <c r="G172" s="250"/>
      <c r="H172" s="254">
        <v>210.768</v>
      </c>
      <c r="I172" s="255"/>
      <c r="J172" s="250"/>
      <c r="K172" s="250"/>
      <c r="L172" s="256"/>
      <c r="M172" s="257"/>
      <c r="N172" s="258"/>
      <c r="O172" s="258"/>
      <c r="P172" s="258"/>
      <c r="Q172" s="258"/>
      <c r="R172" s="258"/>
      <c r="S172" s="258"/>
      <c r="T172" s="25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0" t="s">
        <v>164</v>
      </c>
      <c r="AU172" s="260" t="s">
        <v>83</v>
      </c>
      <c r="AV172" s="13" t="s">
        <v>83</v>
      </c>
      <c r="AW172" s="13" t="s">
        <v>4</v>
      </c>
      <c r="AX172" s="13" t="s">
        <v>81</v>
      </c>
      <c r="AY172" s="260" t="s">
        <v>156</v>
      </c>
    </row>
    <row r="173" s="2" customFormat="1" ht="21.75" customHeight="1">
      <c r="A173" s="39"/>
      <c r="B173" s="40"/>
      <c r="C173" s="235" t="s">
        <v>219</v>
      </c>
      <c r="D173" s="235" t="s">
        <v>158</v>
      </c>
      <c r="E173" s="236" t="s">
        <v>220</v>
      </c>
      <c r="F173" s="237" t="s">
        <v>221</v>
      </c>
      <c r="G173" s="238" t="s">
        <v>192</v>
      </c>
      <c r="H173" s="239">
        <v>78.596000000000004</v>
      </c>
      <c r="I173" s="240"/>
      <c r="J173" s="241">
        <f>ROUND(I173*H173,2)</f>
        <v>0</v>
      </c>
      <c r="K173" s="242"/>
      <c r="L173" s="45"/>
      <c r="M173" s="243" t="s">
        <v>1</v>
      </c>
      <c r="N173" s="244" t="s">
        <v>38</v>
      </c>
      <c r="O173" s="92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7" t="s">
        <v>162</v>
      </c>
      <c r="AT173" s="247" t="s">
        <v>158</v>
      </c>
      <c r="AU173" s="247" t="s">
        <v>83</v>
      </c>
      <c r="AY173" s="18" t="s">
        <v>156</v>
      </c>
      <c r="BE173" s="248">
        <f>IF(N173="základní",J173,0)</f>
        <v>0</v>
      </c>
      <c r="BF173" s="248">
        <f>IF(N173="snížená",J173,0)</f>
        <v>0</v>
      </c>
      <c r="BG173" s="248">
        <f>IF(N173="zákl. přenesená",J173,0)</f>
        <v>0</v>
      </c>
      <c r="BH173" s="248">
        <f>IF(N173="sníž. přenesená",J173,0)</f>
        <v>0</v>
      </c>
      <c r="BI173" s="248">
        <f>IF(N173="nulová",J173,0)</f>
        <v>0</v>
      </c>
      <c r="BJ173" s="18" t="s">
        <v>81</v>
      </c>
      <c r="BK173" s="248">
        <f>ROUND(I173*H173,2)</f>
        <v>0</v>
      </c>
      <c r="BL173" s="18" t="s">
        <v>162</v>
      </c>
      <c r="BM173" s="247" t="s">
        <v>222</v>
      </c>
    </row>
    <row r="174" s="13" customFormat="1">
      <c r="A174" s="13"/>
      <c r="B174" s="249"/>
      <c r="C174" s="250"/>
      <c r="D174" s="251" t="s">
        <v>164</v>
      </c>
      <c r="E174" s="252" t="s">
        <v>1</v>
      </c>
      <c r="F174" s="253" t="s">
        <v>223</v>
      </c>
      <c r="G174" s="250"/>
      <c r="H174" s="254">
        <v>70.560000000000002</v>
      </c>
      <c r="I174" s="255"/>
      <c r="J174" s="250"/>
      <c r="K174" s="250"/>
      <c r="L174" s="256"/>
      <c r="M174" s="257"/>
      <c r="N174" s="258"/>
      <c r="O174" s="258"/>
      <c r="P174" s="258"/>
      <c r="Q174" s="258"/>
      <c r="R174" s="258"/>
      <c r="S174" s="258"/>
      <c r="T174" s="25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0" t="s">
        <v>164</v>
      </c>
      <c r="AU174" s="260" t="s">
        <v>83</v>
      </c>
      <c r="AV174" s="13" t="s">
        <v>83</v>
      </c>
      <c r="AW174" s="13" t="s">
        <v>30</v>
      </c>
      <c r="AX174" s="13" t="s">
        <v>73</v>
      </c>
      <c r="AY174" s="260" t="s">
        <v>156</v>
      </c>
    </row>
    <row r="175" s="13" customFormat="1">
      <c r="A175" s="13"/>
      <c r="B175" s="249"/>
      <c r="C175" s="250"/>
      <c r="D175" s="251" t="s">
        <v>164</v>
      </c>
      <c r="E175" s="252" t="s">
        <v>1</v>
      </c>
      <c r="F175" s="253" t="s">
        <v>224</v>
      </c>
      <c r="G175" s="250"/>
      <c r="H175" s="254">
        <v>8.0359999999999996</v>
      </c>
      <c r="I175" s="255"/>
      <c r="J175" s="250"/>
      <c r="K175" s="250"/>
      <c r="L175" s="256"/>
      <c r="M175" s="257"/>
      <c r="N175" s="258"/>
      <c r="O175" s="258"/>
      <c r="P175" s="258"/>
      <c r="Q175" s="258"/>
      <c r="R175" s="258"/>
      <c r="S175" s="258"/>
      <c r="T175" s="25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0" t="s">
        <v>164</v>
      </c>
      <c r="AU175" s="260" t="s">
        <v>83</v>
      </c>
      <c r="AV175" s="13" t="s">
        <v>83</v>
      </c>
      <c r="AW175" s="13" t="s">
        <v>30</v>
      </c>
      <c r="AX175" s="13" t="s">
        <v>73</v>
      </c>
      <c r="AY175" s="260" t="s">
        <v>156</v>
      </c>
    </row>
    <row r="176" s="14" customFormat="1">
      <c r="A176" s="14"/>
      <c r="B176" s="261"/>
      <c r="C176" s="262"/>
      <c r="D176" s="251" t="s">
        <v>164</v>
      </c>
      <c r="E176" s="263" t="s">
        <v>1</v>
      </c>
      <c r="F176" s="264" t="s">
        <v>166</v>
      </c>
      <c r="G176" s="262"/>
      <c r="H176" s="265">
        <v>78.596000000000004</v>
      </c>
      <c r="I176" s="266"/>
      <c r="J176" s="262"/>
      <c r="K176" s="262"/>
      <c r="L176" s="267"/>
      <c r="M176" s="268"/>
      <c r="N176" s="269"/>
      <c r="O176" s="269"/>
      <c r="P176" s="269"/>
      <c r="Q176" s="269"/>
      <c r="R176" s="269"/>
      <c r="S176" s="269"/>
      <c r="T176" s="27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1" t="s">
        <v>164</v>
      </c>
      <c r="AU176" s="271" t="s">
        <v>83</v>
      </c>
      <c r="AV176" s="14" t="s">
        <v>162</v>
      </c>
      <c r="AW176" s="14" t="s">
        <v>30</v>
      </c>
      <c r="AX176" s="14" t="s">
        <v>81</v>
      </c>
      <c r="AY176" s="271" t="s">
        <v>156</v>
      </c>
    </row>
    <row r="177" s="2" customFormat="1" ht="16.5" customHeight="1">
      <c r="A177" s="39"/>
      <c r="B177" s="40"/>
      <c r="C177" s="283" t="s">
        <v>225</v>
      </c>
      <c r="D177" s="283" t="s">
        <v>226</v>
      </c>
      <c r="E177" s="284" t="s">
        <v>227</v>
      </c>
      <c r="F177" s="285" t="s">
        <v>228</v>
      </c>
      <c r="G177" s="286" t="s">
        <v>216</v>
      </c>
      <c r="H177" s="287">
        <v>78.596000000000004</v>
      </c>
      <c r="I177" s="288"/>
      <c r="J177" s="289">
        <f>ROUND(I177*H177,2)</f>
        <v>0</v>
      </c>
      <c r="K177" s="290"/>
      <c r="L177" s="291"/>
      <c r="M177" s="292" t="s">
        <v>1</v>
      </c>
      <c r="N177" s="293" t="s">
        <v>38</v>
      </c>
      <c r="O177" s="92"/>
      <c r="P177" s="245">
        <f>O177*H177</f>
        <v>0</v>
      </c>
      <c r="Q177" s="245">
        <v>1</v>
      </c>
      <c r="R177" s="245">
        <f>Q177*H177</f>
        <v>78.596000000000004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203</v>
      </c>
      <c r="AT177" s="247" t="s">
        <v>226</v>
      </c>
      <c r="AU177" s="247" t="s">
        <v>83</v>
      </c>
      <c r="AY177" s="18" t="s">
        <v>156</v>
      </c>
      <c r="BE177" s="248">
        <f>IF(N177="základní",J177,0)</f>
        <v>0</v>
      </c>
      <c r="BF177" s="248">
        <f>IF(N177="snížená",J177,0)</f>
        <v>0</v>
      </c>
      <c r="BG177" s="248">
        <f>IF(N177="zákl. přenesená",J177,0)</f>
        <v>0</v>
      </c>
      <c r="BH177" s="248">
        <f>IF(N177="sníž. přenesená",J177,0)</f>
        <v>0</v>
      </c>
      <c r="BI177" s="248">
        <f>IF(N177="nulová",J177,0)</f>
        <v>0</v>
      </c>
      <c r="BJ177" s="18" t="s">
        <v>81</v>
      </c>
      <c r="BK177" s="248">
        <f>ROUND(I177*H177,2)</f>
        <v>0</v>
      </c>
      <c r="BL177" s="18" t="s">
        <v>162</v>
      </c>
      <c r="BM177" s="247" t="s">
        <v>229</v>
      </c>
    </row>
    <row r="178" s="2" customFormat="1" ht="16.5" customHeight="1">
      <c r="A178" s="39"/>
      <c r="B178" s="40"/>
      <c r="C178" s="283" t="s">
        <v>230</v>
      </c>
      <c r="D178" s="283" t="s">
        <v>226</v>
      </c>
      <c r="E178" s="284" t="s">
        <v>231</v>
      </c>
      <c r="F178" s="285" t="s">
        <v>232</v>
      </c>
      <c r="G178" s="286" t="s">
        <v>216</v>
      </c>
      <c r="H178" s="287">
        <v>78.596000000000004</v>
      </c>
      <c r="I178" s="288"/>
      <c r="J178" s="289">
        <f>ROUND(I178*H178,2)</f>
        <v>0</v>
      </c>
      <c r="K178" s="290"/>
      <c r="L178" s="291"/>
      <c r="M178" s="292" t="s">
        <v>1</v>
      </c>
      <c r="N178" s="293" t="s">
        <v>38</v>
      </c>
      <c r="O178" s="92"/>
      <c r="P178" s="245">
        <f>O178*H178</f>
        <v>0</v>
      </c>
      <c r="Q178" s="245">
        <v>1</v>
      </c>
      <c r="R178" s="245">
        <f>Q178*H178</f>
        <v>78.596000000000004</v>
      </c>
      <c r="S178" s="245">
        <v>0</v>
      </c>
      <c r="T178" s="24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7" t="s">
        <v>203</v>
      </c>
      <c r="AT178" s="247" t="s">
        <v>226</v>
      </c>
      <c r="AU178" s="247" t="s">
        <v>83</v>
      </c>
      <c r="AY178" s="18" t="s">
        <v>156</v>
      </c>
      <c r="BE178" s="248">
        <f>IF(N178="základní",J178,0)</f>
        <v>0</v>
      </c>
      <c r="BF178" s="248">
        <f>IF(N178="snížená",J178,0)</f>
        <v>0</v>
      </c>
      <c r="BG178" s="248">
        <f>IF(N178="zákl. přenesená",J178,0)</f>
        <v>0</v>
      </c>
      <c r="BH178" s="248">
        <f>IF(N178="sníž. přenesená",J178,0)</f>
        <v>0</v>
      </c>
      <c r="BI178" s="248">
        <f>IF(N178="nulová",J178,0)</f>
        <v>0</v>
      </c>
      <c r="BJ178" s="18" t="s">
        <v>81</v>
      </c>
      <c r="BK178" s="248">
        <f>ROUND(I178*H178,2)</f>
        <v>0</v>
      </c>
      <c r="BL178" s="18" t="s">
        <v>162</v>
      </c>
      <c r="BM178" s="247" t="s">
        <v>233</v>
      </c>
    </row>
    <row r="179" s="13" customFormat="1">
      <c r="A179" s="13"/>
      <c r="B179" s="249"/>
      <c r="C179" s="250"/>
      <c r="D179" s="251" t="s">
        <v>164</v>
      </c>
      <c r="E179" s="252" t="s">
        <v>1</v>
      </c>
      <c r="F179" s="253" t="s">
        <v>234</v>
      </c>
      <c r="G179" s="250"/>
      <c r="H179" s="254">
        <v>35.280000000000001</v>
      </c>
      <c r="I179" s="255"/>
      <c r="J179" s="250"/>
      <c r="K179" s="250"/>
      <c r="L179" s="256"/>
      <c r="M179" s="257"/>
      <c r="N179" s="258"/>
      <c r="O179" s="258"/>
      <c r="P179" s="258"/>
      <c r="Q179" s="258"/>
      <c r="R179" s="258"/>
      <c r="S179" s="258"/>
      <c r="T179" s="25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0" t="s">
        <v>164</v>
      </c>
      <c r="AU179" s="260" t="s">
        <v>83</v>
      </c>
      <c r="AV179" s="13" t="s">
        <v>83</v>
      </c>
      <c r="AW179" s="13" t="s">
        <v>30</v>
      </c>
      <c r="AX179" s="13" t="s">
        <v>73</v>
      </c>
      <c r="AY179" s="260" t="s">
        <v>156</v>
      </c>
    </row>
    <row r="180" s="13" customFormat="1">
      <c r="A180" s="13"/>
      <c r="B180" s="249"/>
      <c r="C180" s="250"/>
      <c r="D180" s="251" t="s">
        <v>164</v>
      </c>
      <c r="E180" s="252" t="s">
        <v>1</v>
      </c>
      <c r="F180" s="253" t="s">
        <v>235</v>
      </c>
      <c r="G180" s="250"/>
      <c r="H180" s="254">
        <v>4.0179999999999998</v>
      </c>
      <c r="I180" s="255"/>
      <c r="J180" s="250"/>
      <c r="K180" s="250"/>
      <c r="L180" s="256"/>
      <c r="M180" s="257"/>
      <c r="N180" s="258"/>
      <c r="O180" s="258"/>
      <c r="P180" s="258"/>
      <c r="Q180" s="258"/>
      <c r="R180" s="258"/>
      <c r="S180" s="258"/>
      <c r="T180" s="25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0" t="s">
        <v>164</v>
      </c>
      <c r="AU180" s="260" t="s">
        <v>83</v>
      </c>
      <c r="AV180" s="13" t="s">
        <v>83</v>
      </c>
      <c r="AW180" s="13" t="s">
        <v>30</v>
      </c>
      <c r="AX180" s="13" t="s">
        <v>73</v>
      </c>
      <c r="AY180" s="260" t="s">
        <v>156</v>
      </c>
    </row>
    <row r="181" s="14" customFormat="1">
      <c r="A181" s="14"/>
      <c r="B181" s="261"/>
      <c r="C181" s="262"/>
      <c r="D181" s="251" t="s">
        <v>164</v>
      </c>
      <c r="E181" s="263" t="s">
        <v>1</v>
      </c>
      <c r="F181" s="264" t="s">
        <v>166</v>
      </c>
      <c r="G181" s="262"/>
      <c r="H181" s="265">
        <v>39.298000000000002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1" t="s">
        <v>164</v>
      </c>
      <c r="AU181" s="271" t="s">
        <v>83</v>
      </c>
      <c r="AV181" s="14" t="s">
        <v>162</v>
      </c>
      <c r="AW181" s="14" t="s">
        <v>30</v>
      </c>
      <c r="AX181" s="14" t="s">
        <v>81</v>
      </c>
      <c r="AY181" s="271" t="s">
        <v>156</v>
      </c>
    </row>
    <row r="182" s="13" customFormat="1">
      <c r="A182" s="13"/>
      <c r="B182" s="249"/>
      <c r="C182" s="250"/>
      <c r="D182" s="251" t="s">
        <v>164</v>
      </c>
      <c r="E182" s="250"/>
      <c r="F182" s="253" t="s">
        <v>236</v>
      </c>
      <c r="G182" s="250"/>
      <c r="H182" s="254">
        <v>78.596000000000004</v>
      </c>
      <c r="I182" s="255"/>
      <c r="J182" s="250"/>
      <c r="K182" s="250"/>
      <c r="L182" s="256"/>
      <c r="M182" s="257"/>
      <c r="N182" s="258"/>
      <c r="O182" s="258"/>
      <c r="P182" s="258"/>
      <c r="Q182" s="258"/>
      <c r="R182" s="258"/>
      <c r="S182" s="258"/>
      <c r="T182" s="25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0" t="s">
        <v>164</v>
      </c>
      <c r="AU182" s="260" t="s">
        <v>83</v>
      </c>
      <c r="AV182" s="13" t="s">
        <v>83</v>
      </c>
      <c r="AW182" s="13" t="s">
        <v>4</v>
      </c>
      <c r="AX182" s="13" t="s">
        <v>81</v>
      </c>
      <c r="AY182" s="260" t="s">
        <v>156</v>
      </c>
    </row>
    <row r="183" s="2" customFormat="1" ht="21.75" customHeight="1">
      <c r="A183" s="39"/>
      <c r="B183" s="40"/>
      <c r="C183" s="235" t="s">
        <v>237</v>
      </c>
      <c r="D183" s="235" t="s">
        <v>158</v>
      </c>
      <c r="E183" s="236" t="s">
        <v>238</v>
      </c>
      <c r="F183" s="237" t="s">
        <v>239</v>
      </c>
      <c r="G183" s="238" t="s">
        <v>192</v>
      </c>
      <c r="H183" s="239">
        <v>32.179000000000002</v>
      </c>
      <c r="I183" s="240"/>
      <c r="J183" s="241">
        <f>ROUND(I183*H183,2)</f>
        <v>0</v>
      </c>
      <c r="K183" s="242"/>
      <c r="L183" s="45"/>
      <c r="M183" s="243" t="s">
        <v>1</v>
      </c>
      <c r="N183" s="244" t="s">
        <v>38</v>
      </c>
      <c r="O183" s="92"/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7" t="s">
        <v>162</v>
      </c>
      <c r="AT183" s="247" t="s">
        <v>158</v>
      </c>
      <c r="AU183" s="247" t="s">
        <v>83</v>
      </c>
      <c r="AY183" s="18" t="s">
        <v>156</v>
      </c>
      <c r="BE183" s="248">
        <f>IF(N183="základní",J183,0)</f>
        <v>0</v>
      </c>
      <c r="BF183" s="248">
        <f>IF(N183="snížená",J183,0)</f>
        <v>0</v>
      </c>
      <c r="BG183" s="248">
        <f>IF(N183="zákl. přenesená",J183,0)</f>
        <v>0</v>
      </c>
      <c r="BH183" s="248">
        <f>IF(N183="sníž. přenesená",J183,0)</f>
        <v>0</v>
      </c>
      <c r="BI183" s="248">
        <f>IF(N183="nulová",J183,0)</f>
        <v>0</v>
      </c>
      <c r="BJ183" s="18" t="s">
        <v>81</v>
      </c>
      <c r="BK183" s="248">
        <f>ROUND(I183*H183,2)</f>
        <v>0</v>
      </c>
      <c r="BL183" s="18" t="s">
        <v>162</v>
      </c>
      <c r="BM183" s="247" t="s">
        <v>240</v>
      </c>
    </row>
    <row r="184" s="13" customFormat="1">
      <c r="A184" s="13"/>
      <c r="B184" s="249"/>
      <c r="C184" s="250"/>
      <c r="D184" s="251" t="s">
        <v>164</v>
      </c>
      <c r="E184" s="252" t="s">
        <v>1</v>
      </c>
      <c r="F184" s="253" t="s">
        <v>241</v>
      </c>
      <c r="G184" s="250"/>
      <c r="H184" s="254">
        <v>30.867000000000001</v>
      </c>
      <c r="I184" s="255"/>
      <c r="J184" s="250"/>
      <c r="K184" s="250"/>
      <c r="L184" s="256"/>
      <c r="M184" s="257"/>
      <c r="N184" s="258"/>
      <c r="O184" s="258"/>
      <c r="P184" s="258"/>
      <c r="Q184" s="258"/>
      <c r="R184" s="258"/>
      <c r="S184" s="258"/>
      <c r="T184" s="25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0" t="s">
        <v>164</v>
      </c>
      <c r="AU184" s="260" t="s">
        <v>83</v>
      </c>
      <c r="AV184" s="13" t="s">
        <v>83</v>
      </c>
      <c r="AW184" s="13" t="s">
        <v>30</v>
      </c>
      <c r="AX184" s="13" t="s">
        <v>73</v>
      </c>
      <c r="AY184" s="260" t="s">
        <v>156</v>
      </c>
    </row>
    <row r="185" s="13" customFormat="1">
      <c r="A185" s="13"/>
      <c r="B185" s="249"/>
      <c r="C185" s="250"/>
      <c r="D185" s="251" t="s">
        <v>164</v>
      </c>
      <c r="E185" s="252" t="s">
        <v>1</v>
      </c>
      <c r="F185" s="253" t="s">
        <v>242</v>
      </c>
      <c r="G185" s="250"/>
      <c r="H185" s="254">
        <v>1.3120000000000001</v>
      </c>
      <c r="I185" s="255"/>
      <c r="J185" s="250"/>
      <c r="K185" s="250"/>
      <c r="L185" s="256"/>
      <c r="M185" s="257"/>
      <c r="N185" s="258"/>
      <c r="O185" s="258"/>
      <c r="P185" s="258"/>
      <c r="Q185" s="258"/>
      <c r="R185" s="258"/>
      <c r="S185" s="258"/>
      <c r="T185" s="25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0" t="s">
        <v>164</v>
      </c>
      <c r="AU185" s="260" t="s">
        <v>83</v>
      </c>
      <c r="AV185" s="13" t="s">
        <v>83</v>
      </c>
      <c r="AW185" s="13" t="s">
        <v>30</v>
      </c>
      <c r="AX185" s="13" t="s">
        <v>73</v>
      </c>
      <c r="AY185" s="260" t="s">
        <v>156</v>
      </c>
    </row>
    <row r="186" s="14" customFormat="1">
      <c r="A186" s="14"/>
      <c r="B186" s="261"/>
      <c r="C186" s="262"/>
      <c r="D186" s="251" t="s">
        <v>164</v>
      </c>
      <c r="E186" s="263" t="s">
        <v>1</v>
      </c>
      <c r="F186" s="264" t="s">
        <v>166</v>
      </c>
      <c r="G186" s="262"/>
      <c r="H186" s="265">
        <v>32.179000000000002</v>
      </c>
      <c r="I186" s="266"/>
      <c r="J186" s="262"/>
      <c r="K186" s="262"/>
      <c r="L186" s="267"/>
      <c r="M186" s="268"/>
      <c r="N186" s="269"/>
      <c r="O186" s="269"/>
      <c r="P186" s="269"/>
      <c r="Q186" s="269"/>
      <c r="R186" s="269"/>
      <c r="S186" s="269"/>
      <c r="T186" s="27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1" t="s">
        <v>164</v>
      </c>
      <c r="AU186" s="271" t="s">
        <v>83</v>
      </c>
      <c r="AV186" s="14" t="s">
        <v>162</v>
      </c>
      <c r="AW186" s="14" t="s">
        <v>30</v>
      </c>
      <c r="AX186" s="14" t="s">
        <v>81</v>
      </c>
      <c r="AY186" s="271" t="s">
        <v>156</v>
      </c>
    </row>
    <row r="187" s="2" customFormat="1" ht="16.5" customHeight="1">
      <c r="A187" s="39"/>
      <c r="B187" s="40"/>
      <c r="C187" s="283" t="s">
        <v>8</v>
      </c>
      <c r="D187" s="283" t="s">
        <v>226</v>
      </c>
      <c r="E187" s="284" t="s">
        <v>243</v>
      </c>
      <c r="F187" s="285" t="s">
        <v>244</v>
      </c>
      <c r="G187" s="286" t="s">
        <v>216</v>
      </c>
      <c r="H187" s="287">
        <v>64.358000000000004</v>
      </c>
      <c r="I187" s="288"/>
      <c r="J187" s="289">
        <f>ROUND(I187*H187,2)</f>
        <v>0</v>
      </c>
      <c r="K187" s="290"/>
      <c r="L187" s="291"/>
      <c r="M187" s="292" t="s">
        <v>1</v>
      </c>
      <c r="N187" s="293" t="s">
        <v>38</v>
      </c>
      <c r="O187" s="92"/>
      <c r="P187" s="245">
        <f>O187*H187</f>
        <v>0</v>
      </c>
      <c r="Q187" s="245">
        <v>1</v>
      </c>
      <c r="R187" s="245">
        <f>Q187*H187</f>
        <v>64.358000000000004</v>
      </c>
      <c r="S187" s="245">
        <v>0</v>
      </c>
      <c r="T187" s="24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7" t="s">
        <v>203</v>
      </c>
      <c r="AT187" s="247" t="s">
        <v>226</v>
      </c>
      <c r="AU187" s="247" t="s">
        <v>83</v>
      </c>
      <c r="AY187" s="18" t="s">
        <v>156</v>
      </c>
      <c r="BE187" s="248">
        <f>IF(N187="základní",J187,0)</f>
        <v>0</v>
      </c>
      <c r="BF187" s="248">
        <f>IF(N187="snížená",J187,0)</f>
        <v>0</v>
      </c>
      <c r="BG187" s="248">
        <f>IF(N187="zákl. přenesená",J187,0)</f>
        <v>0</v>
      </c>
      <c r="BH187" s="248">
        <f>IF(N187="sníž. přenesená",J187,0)</f>
        <v>0</v>
      </c>
      <c r="BI187" s="248">
        <f>IF(N187="nulová",J187,0)</f>
        <v>0</v>
      </c>
      <c r="BJ187" s="18" t="s">
        <v>81</v>
      </c>
      <c r="BK187" s="248">
        <f>ROUND(I187*H187,2)</f>
        <v>0</v>
      </c>
      <c r="BL187" s="18" t="s">
        <v>162</v>
      </c>
      <c r="BM187" s="247" t="s">
        <v>245</v>
      </c>
    </row>
    <row r="188" s="13" customFormat="1">
      <c r="A188" s="13"/>
      <c r="B188" s="249"/>
      <c r="C188" s="250"/>
      <c r="D188" s="251" t="s">
        <v>164</v>
      </c>
      <c r="E188" s="250"/>
      <c r="F188" s="253" t="s">
        <v>246</v>
      </c>
      <c r="G188" s="250"/>
      <c r="H188" s="254">
        <v>64.358000000000004</v>
      </c>
      <c r="I188" s="255"/>
      <c r="J188" s="250"/>
      <c r="K188" s="250"/>
      <c r="L188" s="256"/>
      <c r="M188" s="257"/>
      <c r="N188" s="258"/>
      <c r="O188" s="258"/>
      <c r="P188" s="258"/>
      <c r="Q188" s="258"/>
      <c r="R188" s="258"/>
      <c r="S188" s="258"/>
      <c r="T188" s="25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0" t="s">
        <v>164</v>
      </c>
      <c r="AU188" s="260" t="s">
        <v>83</v>
      </c>
      <c r="AV188" s="13" t="s">
        <v>83</v>
      </c>
      <c r="AW188" s="13" t="s">
        <v>4</v>
      </c>
      <c r="AX188" s="13" t="s">
        <v>81</v>
      </c>
      <c r="AY188" s="260" t="s">
        <v>156</v>
      </c>
    </row>
    <row r="189" s="12" customFormat="1" ht="22.8" customHeight="1">
      <c r="A189" s="12"/>
      <c r="B189" s="219"/>
      <c r="C189" s="220"/>
      <c r="D189" s="221" t="s">
        <v>72</v>
      </c>
      <c r="E189" s="233" t="s">
        <v>83</v>
      </c>
      <c r="F189" s="233" t="s">
        <v>247</v>
      </c>
      <c r="G189" s="220"/>
      <c r="H189" s="220"/>
      <c r="I189" s="223"/>
      <c r="J189" s="234">
        <f>BK189</f>
        <v>0</v>
      </c>
      <c r="K189" s="220"/>
      <c r="L189" s="225"/>
      <c r="M189" s="226"/>
      <c r="N189" s="227"/>
      <c r="O189" s="227"/>
      <c r="P189" s="228">
        <f>SUM(P190:P194)</f>
        <v>0</v>
      </c>
      <c r="Q189" s="227"/>
      <c r="R189" s="228">
        <f>SUM(R190:R194)</f>
        <v>0.30234956000000002</v>
      </c>
      <c r="S189" s="227"/>
      <c r="T189" s="229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0" t="s">
        <v>81</v>
      </c>
      <c r="AT189" s="231" t="s">
        <v>72</v>
      </c>
      <c r="AU189" s="231" t="s">
        <v>81</v>
      </c>
      <c r="AY189" s="230" t="s">
        <v>156</v>
      </c>
      <c r="BK189" s="232">
        <f>SUM(BK190:BK194)</f>
        <v>0</v>
      </c>
    </row>
    <row r="190" s="2" customFormat="1" ht="21.75" customHeight="1">
      <c r="A190" s="39"/>
      <c r="B190" s="40"/>
      <c r="C190" s="235" t="s">
        <v>248</v>
      </c>
      <c r="D190" s="235" t="s">
        <v>158</v>
      </c>
      <c r="E190" s="236" t="s">
        <v>249</v>
      </c>
      <c r="F190" s="237" t="s">
        <v>250</v>
      </c>
      <c r="G190" s="238" t="s">
        <v>192</v>
      </c>
      <c r="H190" s="239">
        <v>0.13400000000000001</v>
      </c>
      <c r="I190" s="240"/>
      <c r="J190" s="241">
        <f>ROUND(I190*H190,2)</f>
        <v>0</v>
      </c>
      <c r="K190" s="242"/>
      <c r="L190" s="45"/>
      <c r="M190" s="243" t="s">
        <v>1</v>
      </c>
      <c r="N190" s="244" t="s">
        <v>38</v>
      </c>
      <c r="O190" s="92"/>
      <c r="P190" s="245">
        <f>O190*H190</f>
        <v>0</v>
      </c>
      <c r="Q190" s="245">
        <v>2.2563399999999998</v>
      </c>
      <c r="R190" s="245">
        <f>Q190*H190</f>
        <v>0.30234956000000002</v>
      </c>
      <c r="S190" s="245">
        <v>0</v>
      </c>
      <c r="T190" s="24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7" t="s">
        <v>162</v>
      </c>
      <c r="AT190" s="247" t="s">
        <v>158</v>
      </c>
      <c r="AU190" s="247" t="s">
        <v>83</v>
      </c>
      <c r="AY190" s="18" t="s">
        <v>156</v>
      </c>
      <c r="BE190" s="248">
        <f>IF(N190="základní",J190,0)</f>
        <v>0</v>
      </c>
      <c r="BF190" s="248">
        <f>IF(N190="snížená",J190,0)</f>
        <v>0</v>
      </c>
      <c r="BG190" s="248">
        <f>IF(N190="zákl. přenesená",J190,0)</f>
        <v>0</v>
      </c>
      <c r="BH190" s="248">
        <f>IF(N190="sníž. přenesená",J190,0)</f>
        <v>0</v>
      </c>
      <c r="BI190" s="248">
        <f>IF(N190="nulová",J190,0)</f>
        <v>0</v>
      </c>
      <c r="BJ190" s="18" t="s">
        <v>81</v>
      </c>
      <c r="BK190" s="248">
        <f>ROUND(I190*H190,2)</f>
        <v>0</v>
      </c>
      <c r="BL190" s="18" t="s">
        <v>162</v>
      </c>
      <c r="BM190" s="247" t="s">
        <v>251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252</v>
      </c>
      <c r="G191" s="250"/>
      <c r="H191" s="254">
        <v>0.070000000000000007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3" customFormat="1">
      <c r="A192" s="13"/>
      <c r="B192" s="249"/>
      <c r="C192" s="250"/>
      <c r="D192" s="251" t="s">
        <v>164</v>
      </c>
      <c r="E192" s="252" t="s">
        <v>1</v>
      </c>
      <c r="F192" s="253" t="s">
        <v>253</v>
      </c>
      <c r="G192" s="250"/>
      <c r="H192" s="254">
        <v>0.021999999999999999</v>
      </c>
      <c r="I192" s="255"/>
      <c r="J192" s="250"/>
      <c r="K192" s="250"/>
      <c r="L192" s="256"/>
      <c r="M192" s="257"/>
      <c r="N192" s="258"/>
      <c r="O192" s="258"/>
      <c r="P192" s="258"/>
      <c r="Q192" s="258"/>
      <c r="R192" s="258"/>
      <c r="S192" s="258"/>
      <c r="T192" s="25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0" t="s">
        <v>164</v>
      </c>
      <c r="AU192" s="260" t="s">
        <v>83</v>
      </c>
      <c r="AV192" s="13" t="s">
        <v>83</v>
      </c>
      <c r="AW192" s="13" t="s">
        <v>30</v>
      </c>
      <c r="AX192" s="13" t="s">
        <v>73</v>
      </c>
      <c r="AY192" s="260" t="s">
        <v>156</v>
      </c>
    </row>
    <row r="193" s="13" customFormat="1">
      <c r="A193" s="13"/>
      <c r="B193" s="249"/>
      <c r="C193" s="250"/>
      <c r="D193" s="251" t="s">
        <v>164</v>
      </c>
      <c r="E193" s="252" t="s">
        <v>1</v>
      </c>
      <c r="F193" s="253" t="s">
        <v>254</v>
      </c>
      <c r="G193" s="250"/>
      <c r="H193" s="254">
        <v>0.042000000000000003</v>
      </c>
      <c r="I193" s="255"/>
      <c r="J193" s="250"/>
      <c r="K193" s="250"/>
      <c r="L193" s="256"/>
      <c r="M193" s="257"/>
      <c r="N193" s="258"/>
      <c r="O193" s="258"/>
      <c r="P193" s="258"/>
      <c r="Q193" s="258"/>
      <c r="R193" s="258"/>
      <c r="S193" s="258"/>
      <c r="T193" s="25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0" t="s">
        <v>164</v>
      </c>
      <c r="AU193" s="260" t="s">
        <v>83</v>
      </c>
      <c r="AV193" s="13" t="s">
        <v>83</v>
      </c>
      <c r="AW193" s="13" t="s">
        <v>30</v>
      </c>
      <c r="AX193" s="13" t="s">
        <v>73</v>
      </c>
      <c r="AY193" s="260" t="s">
        <v>156</v>
      </c>
    </row>
    <row r="194" s="14" customFormat="1">
      <c r="A194" s="14"/>
      <c r="B194" s="261"/>
      <c r="C194" s="262"/>
      <c r="D194" s="251" t="s">
        <v>164</v>
      </c>
      <c r="E194" s="263" t="s">
        <v>1</v>
      </c>
      <c r="F194" s="264" t="s">
        <v>166</v>
      </c>
      <c r="G194" s="262"/>
      <c r="H194" s="265">
        <v>0.13400000000000001</v>
      </c>
      <c r="I194" s="266"/>
      <c r="J194" s="262"/>
      <c r="K194" s="262"/>
      <c r="L194" s="267"/>
      <c r="M194" s="268"/>
      <c r="N194" s="269"/>
      <c r="O194" s="269"/>
      <c r="P194" s="269"/>
      <c r="Q194" s="269"/>
      <c r="R194" s="269"/>
      <c r="S194" s="269"/>
      <c r="T194" s="27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1" t="s">
        <v>164</v>
      </c>
      <c r="AU194" s="271" t="s">
        <v>83</v>
      </c>
      <c r="AV194" s="14" t="s">
        <v>162</v>
      </c>
      <c r="AW194" s="14" t="s">
        <v>30</v>
      </c>
      <c r="AX194" s="14" t="s">
        <v>81</v>
      </c>
      <c r="AY194" s="271" t="s">
        <v>156</v>
      </c>
    </row>
    <row r="195" s="12" customFormat="1" ht="22.8" customHeight="1">
      <c r="A195" s="12"/>
      <c r="B195" s="219"/>
      <c r="C195" s="220"/>
      <c r="D195" s="221" t="s">
        <v>72</v>
      </c>
      <c r="E195" s="233" t="s">
        <v>162</v>
      </c>
      <c r="F195" s="233" t="s">
        <v>255</v>
      </c>
      <c r="G195" s="220"/>
      <c r="H195" s="220"/>
      <c r="I195" s="223"/>
      <c r="J195" s="234">
        <f>BK195</f>
        <v>0</v>
      </c>
      <c r="K195" s="220"/>
      <c r="L195" s="225"/>
      <c r="M195" s="226"/>
      <c r="N195" s="227"/>
      <c r="O195" s="227"/>
      <c r="P195" s="228">
        <f>SUM(P196:P199)</f>
        <v>0</v>
      </c>
      <c r="Q195" s="227"/>
      <c r="R195" s="228">
        <f>SUM(R196:R199)</f>
        <v>16.99424076</v>
      </c>
      <c r="S195" s="227"/>
      <c r="T195" s="229">
        <f>SUM(T196:T199)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30" t="s">
        <v>81</v>
      </c>
      <c r="AT195" s="231" t="s">
        <v>72</v>
      </c>
      <c r="AU195" s="231" t="s">
        <v>81</v>
      </c>
      <c r="AY195" s="230" t="s">
        <v>156</v>
      </c>
      <c r="BK195" s="232">
        <f>SUM(BK196:BK199)</f>
        <v>0</v>
      </c>
    </row>
    <row r="196" s="2" customFormat="1" ht="16.5" customHeight="1">
      <c r="A196" s="39"/>
      <c r="B196" s="40"/>
      <c r="C196" s="235" t="s">
        <v>256</v>
      </c>
      <c r="D196" s="235" t="s">
        <v>158</v>
      </c>
      <c r="E196" s="236" t="s">
        <v>257</v>
      </c>
      <c r="F196" s="237" t="s">
        <v>258</v>
      </c>
      <c r="G196" s="238" t="s">
        <v>192</v>
      </c>
      <c r="H196" s="239">
        <v>8.9879999999999995</v>
      </c>
      <c r="I196" s="240"/>
      <c r="J196" s="241">
        <f>ROUND(I196*H196,2)</f>
        <v>0</v>
      </c>
      <c r="K196" s="242"/>
      <c r="L196" s="45"/>
      <c r="M196" s="243" t="s">
        <v>1</v>
      </c>
      <c r="N196" s="244" t="s">
        <v>38</v>
      </c>
      <c r="O196" s="92"/>
      <c r="P196" s="245">
        <f>O196*H196</f>
        <v>0</v>
      </c>
      <c r="Q196" s="245">
        <v>1.8907700000000001</v>
      </c>
      <c r="R196" s="245">
        <f>Q196*H196</f>
        <v>16.99424076</v>
      </c>
      <c r="S196" s="245">
        <v>0</v>
      </c>
      <c r="T196" s="24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7" t="s">
        <v>162</v>
      </c>
      <c r="AT196" s="247" t="s">
        <v>158</v>
      </c>
      <c r="AU196" s="247" t="s">
        <v>83</v>
      </c>
      <c r="AY196" s="18" t="s">
        <v>156</v>
      </c>
      <c r="BE196" s="248">
        <f>IF(N196="základní",J196,0)</f>
        <v>0</v>
      </c>
      <c r="BF196" s="248">
        <f>IF(N196="snížená",J196,0)</f>
        <v>0</v>
      </c>
      <c r="BG196" s="248">
        <f>IF(N196="zákl. přenesená",J196,0)</f>
        <v>0</v>
      </c>
      <c r="BH196" s="248">
        <f>IF(N196="sníž. přenesená",J196,0)</f>
        <v>0</v>
      </c>
      <c r="BI196" s="248">
        <f>IF(N196="nulová",J196,0)</f>
        <v>0</v>
      </c>
      <c r="BJ196" s="18" t="s">
        <v>81</v>
      </c>
      <c r="BK196" s="248">
        <f>ROUND(I196*H196,2)</f>
        <v>0</v>
      </c>
      <c r="BL196" s="18" t="s">
        <v>162</v>
      </c>
      <c r="BM196" s="247" t="s">
        <v>259</v>
      </c>
    </row>
    <row r="197" s="13" customFormat="1">
      <c r="A197" s="13"/>
      <c r="B197" s="249"/>
      <c r="C197" s="250"/>
      <c r="D197" s="251" t="s">
        <v>164</v>
      </c>
      <c r="E197" s="252" t="s">
        <v>1</v>
      </c>
      <c r="F197" s="253" t="s">
        <v>260</v>
      </c>
      <c r="G197" s="250"/>
      <c r="H197" s="254">
        <v>7.8399999999999999</v>
      </c>
      <c r="I197" s="255"/>
      <c r="J197" s="250"/>
      <c r="K197" s="250"/>
      <c r="L197" s="256"/>
      <c r="M197" s="257"/>
      <c r="N197" s="258"/>
      <c r="O197" s="258"/>
      <c r="P197" s="258"/>
      <c r="Q197" s="258"/>
      <c r="R197" s="258"/>
      <c r="S197" s="258"/>
      <c r="T197" s="25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0" t="s">
        <v>164</v>
      </c>
      <c r="AU197" s="260" t="s">
        <v>83</v>
      </c>
      <c r="AV197" s="13" t="s">
        <v>83</v>
      </c>
      <c r="AW197" s="13" t="s">
        <v>30</v>
      </c>
      <c r="AX197" s="13" t="s">
        <v>73</v>
      </c>
      <c r="AY197" s="260" t="s">
        <v>156</v>
      </c>
    </row>
    <row r="198" s="13" customFormat="1">
      <c r="A198" s="13"/>
      <c r="B198" s="249"/>
      <c r="C198" s="250"/>
      <c r="D198" s="251" t="s">
        <v>164</v>
      </c>
      <c r="E198" s="252" t="s">
        <v>1</v>
      </c>
      <c r="F198" s="253" t="s">
        <v>261</v>
      </c>
      <c r="G198" s="250"/>
      <c r="H198" s="254">
        <v>1.1479999999999999</v>
      </c>
      <c r="I198" s="255"/>
      <c r="J198" s="250"/>
      <c r="K198" s="250"/>
      <c r="L198" s="256"/>
      <c r="M198" s="257"/>
      <c r="N198" s="258"/>
      <c r="O198" s="258"/>
      <c r="P198" s="258"/>
      <c r="Q198" s="258"/>
      <c r="R198" s="258"/>
      <c r="S198" s="258"/>
      <c r="T198" s="25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0" t="s">
        <v>164</v>
      </c>
      <c r="AU198" s="260" t="s">
        <v>83</v>
      </c>
      <c r="AV198" s="13" t="s">
        <v>83</v>
      </c>
      <c r="AW198" s="13" t="s">
        <v>30</v>
      </c>
      <c r="AX198" s="13" t="s">
        <v>73</v>
      </c>
      <c r="AY198" s="260" t="s">
        <v>156</v>
      </c>
    </row>
    <row r="199" s="14" customFormat="1">
      <c r="A199" s="14"/>
      <c r="B199" s="261"/>
      <c r="C199" s="262"/>
      <c r="D199" s="251" t="s">
        <v>164</v>
      </c>
      <c r="E199" s="263" t="s">
        <v>1</v>
      </c>
      <c r="F199" s="264" t="s">
        <v>166</v>
      </c>
      <c r="G199" s="262"/>
      <c r="H199" s="265">
        <v>8.9879999999999995</v>
      </c>
      <c r="I199" s="266"/>
      <c r="J199" s="262"/>
      <c r="K199" s="262"/>
      <c r="L199" s="267"/>
      <c r="M199" s="268"/>
      <c r="N199" s="269"/>
      <c r="O199" s="269"/>
      <c r="P199" s="269"/>
      <c r="Q199" s="269"/>
      <c r="R199" s="269"/>
      <c r="S199" s="269"/>
      <c r="T199" s="27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71" t="s">
        <v>164</v>
      </c>
      <c r="AU199" s="271" t="s">
        <v>83</v>
      </c>
      <c r="AV199" s="14" t="s">
        <v>162</v>
      </c>
      <c r="AW199" s="14" t="s">
        <v>30</v>
      </c>
      <c r="AX199" s="14" t="s">
        <v>81</v>
      </c>
      <c r="AY199" s="271" t="s">
        <v>156</v>
      </c>
    </row>
    <row r="200" s="12" customFormat="1" ht="22.8" customHeight="1">
      <c r="A200" s="12"/>
      <c r="B200" s="219"/>
      <c r="C200" s="220"/>
      <c r="D200" s="221" t="s">
        <v>72</v>
      </c>
      <c r="E200" s="233" t="s">
        <v>183</v>
      </c>
      <c r="F200" s="233" t="s">
        <v>262</v>
      </c>
      <c r="G200" s="220"/>
      <c r="H200" s="220"/>
      <c r="I200" s="223"/>
      <c r="J200" s="234">
        <f>BK200</f>
        <v>0</v>
      </c>
      <c r="K200" s="220"/>
      <c r="L200" s="225"/>
      <c r="M200" s="226"/>
      <c r="N200" s="227"/>
      <c r="O200" s="227"/>
      <c r="P200" s="228">
        <f>SUM(P201:P214)</f>
        <v>0</v>
      </c>
      <c r="Q200" s="227"/>
      <c r="R200" s="228">
        <f>SUM(R201:R214)</f>
        <v>90.570870799999994</v>
      </c>
      <c r="S200" s="227"/>
      <c r="T200" s="229">
        <f>SUM(T201:T214)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30" t="s">
        <v>81</v>
      </c>
      <c r="AT200" s="231" t="s">
        <v>72</v>
      </c>
      <c r="AU200" s="231" t="s">
        <v>81</v>
      </c>
      <c r="AY200" s="230" t="s">
        <v>156</v>
      </c>
      <c r="BK200" s="232">
        <f>SUM(BK201:BK214)</f>
        <v>0</v>
      </c>
    </row>
    <row r="201" s="2" customFormat="1" ht="21.75" customHeight="1">
      <c r="A201" s="39"/>
      <c r="B201" s="40"/>
      <c r="C201" s="235" t="s">
        <v>263</v>
      </c>
      <c r="D201" s="235" t="s">
        <v>158</v>
      </c>
      <c r="E201" s="236" t="s">
        <v>264</v>
      </c>
      <c r="F201" s="237" t="s">
        <v>265</v>
      </c>
      <c r="G201" s="238" t="s">
        <v>161</v>
      </c>
      <c r="H201" s="239">
        <v>10.455</v>
      </c>
      <c r="I201" s="240"/>
      <c r="J201" s="241">
        <f>ROUND(I201*H201,2)</f>
        <v>0</v>
      </c>
      <c r="K201" s="242"/>
      <c r="L201" s="45"/>
      <c r="M201" s="243" t="s">
        <v>1</v>
      </c>
      <c r="N201" s="244" t="s">
        <v>38</v>
      </c>
      <c r="O201" s="92"/>
      <c r="P201" s="245">
        <f>O201*H201</f>
        <v>0</v>
      </c>
      <c r="Q201" s="245">
        <v>0.498</v>
      </c>
      <c r="R201" s="245">
        <f>Q201*H201</f>
        <v>5.2065900000000003</v>
      </c>
      <c r="S201" s="245">
        <v>0</v>
      </c>
      <c r="T201" s="24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7" t="s">
        <v>162</v>
      </c>
      <c r="AT201" s="247" t="s">
        <v>158</v>
      </c>
      <c r="AU201" s="247" t="s">
        <v>83</v>
      </c>
      <c r="AY201" s="18" t="s">
        <v>156</v>
      </c>
      <c r="BE201" s="248">
        <f>IF(N201="základní",J201,0)</f>
        <v>0</v>
      </c>
      <c r="BF201" s="248">
        <f>IF(N201="snížená",J201,0)</f>
        <v>0</v>
      </c>
      <c r="BG201" s="248">
        <f>IF(N201="zákl. přenesená",J201,0)</f>
        <v>0</v>
      </c>
      <c r="BH201" s="248">
        <f>IF(N201="sníž. přenesená",J201,0)</f>
        <v>0</v>
      </c>
      <c r="BI201" s="248">
        <f>IF(N201="nulová",J201,0)</f>
        <v>0</v>
      </c>
      <c r="BJ201" s="18" t="s">
        <v>81</v>
      </c>
      <c r="BK201" s="248">
        <f>ROUND(I201*H201,2)</f>
        <v>0</v>
      </c>
      <c r="BL201" s="18" t="s">
        <v>162</v>
      </c>
      <c r="BM201" s="247" t="s">
        <v>266</v>
      </c>
    </row>
    <row r="202" s="13" customFormat="1">
      <c r="A202" s="13"/>
      <c r="B202" s="249"/>
      <c r="C202" s="250"/>
      <c r="D202" s="251" t="s">
        <v>164</v>
      </c>
      <c r="E202" s="252" t="s">
        <v>1</v>
      </c>
      <c r="F202" s="253" t="s">
        <v>171</v>
      </c>
      <c r="G202" s="250"/>
      <c r="H202" s="254">
        <v>10.455</v>
      </c>
      <c r="I202" s="255"/>
      <c r="J202" s="250"/>
      <c r="K202" s="250"/>
      <c r="L202" s="256"/>
      <c r="M202" s="257"/>
      <c r="N202" s="258"/>
      <c r="O202" s="258"/>
      <c r="P202" s="258"/>
      <c r="Q202" s="258"/>
      <c r="R202" s="258"/>
      <c r="S202" s="258"/>
      <c r="T202" s="25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0" t="s">
        <v>164</v>
      </c>
      <c r="AU202" s="260" t="s">
        <v>83</v>
      </c>
      <c r="AV202" s="13" t="s">
        <v>83</v>
      </c>
      <c r="AW202" s="13" t="s">
        <v>30</v>
      </c>
      <c r="AX202" s="13" t="s">
        <v>81</v>
      </c>
      <c r="AY202" s="260" t="s">
        <v>156</v>
      </c>
    </row>
    <row r="203" s="2" customFormat="1" ht="16.5" customHeight="1">
      <c r="A203" s="39"/>
      <c r="B203" s="40"/>
      <c r="C203" s="235" t="s">
        <v>267</v>
      </c>
      <c r="D203" s="235" t="s">
        <v>158</v>
      </c>
      <c r="E203" s="236" t="s">
        <v>268</v>
      </c>
      <c r="F203" s="237" t="s">
        <v>269</v>
      </c>
      <c r="G203" s="238" t="s">
        <v>161</v>
      </c>
      <c r="H203" s="239">
        <v>99.269999999999996</v>
      </c>
      <c r="I203" s="240"/>
      <c r="J203" s="241">
        <f>ROUND(I203*H203,2)</f>
        <v>0</v>
      </c>
      <c r="K203" s="242"/>
      <c r="L203" s="45"/>
      <c r="M203" s="243" t="s">
        <v>1</v>
      </c>
      <c r="N203" s="244" t="s">
        <v>38</v>
      </c>
      <c r="O203" s="92"/>
      <c r="P203" s="245">
        <f>O203*H203</f>
        <v>0</v>
      </c>
      <c r="Q203" s="245">
        <v>0.57499999999999996</v>
      </c>
      <c r="R203" s="245">
        <f>Q203*H203</f>
        <v>57.080249999999992</v>
      </c>
      <c r="S203" s="245">
        <v>0</v>
      </c>
      <c r="T203" s="24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7" t="s">
        <v>162</v>
      </c>
      <c r="AT203" s="247" t="s">
        <v>158</v>
      </c>
      <c r="AU203" s="247" t="s">
        <v>83</v>
      </c>
      <c r="AY203" s="18" t="s">
        <v>156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8" t="s">
        <v>81</v>
      </c>
      <c r="BK203" s="248">
        <f>ROUND(I203*H203,2)</f>
        <v>0</v>
      </c>
      <c r="BL203" s="18" t="s">
        <v>162</v>
      </c>
      <c r="BM203" s="247" t="s">
        <v>270</v>
      </c>
    </row>
    <row r="204" s="13" customFormat="1">
      <c r="A204" s="13"/>
      <c r="B204" s="249"/>
      <c r="C204" s="250"/>
      <c r="D204" s="251" t="s">
        <v>164</v>
      </c>
      <c r="E204" s="252" t="s">
        <v>1</v>
      </c>
      <c r="F204" s="253" t="s">
        <v>176</v>
      </c>
      <c r="G204" s="250"/>
      <c r="H204" s="254">
        <v>88.200000000000003</v>
      </c>
      <c r="I204" s="255"/>
      <c r="J204" s="250"/>
      <c r="K204" s="250"/>
      <c r="L204" s="256"/>
      <c r="M204" s="257"/>
      <c r="N204" s="258"/>
      <c r="O204" s="258"/>
      <c r="P204" s="258"/>
      <c r="Q204" s="258"/>
      <c r="R204" s="258"/>
      <c r="S204" s="258"/>
      <c r="T204" s="25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0" t="s">
        <v>164</v>
      </c>
      <c r="AU204" s="260" t="s">
        <v>83</v>
      </c>
      <c r="AV204" s="13" t="s">
        <v>83</v>
      </c>
      <c r="AW204" s="13" t="s">
        <v>30</v>
      </c>
      <c r="AX204" s="13" t="s">
        <v>73</v>
      </c>
      <c r="AY204" s="260" t="s">
        <v>156</v>
      </c>
    </row>
    <row r="205" s="13" customFormat="1">
      <c r="A205" s="13"/>
      <c r="B205" s="249"/>
      <c r="C205" s="250"/>
      <c r="D205" s="251" t="s">
        <v>164</v>
      </c>
      <c r="E205" s="252" t="s">
        <v>1</v>
      </c>
      <c r="F205" s="253" t="s">
        <v>177</v>
      </c>
      <c r="G205" s="250"/>
      <c r="H205" s="254">
        <v>11.07</v>
      </c>
      <c r="I205" s="255"/>
      <c r="J205" s="250"/>
      <c r="K205" s="250"/>
      <c r="L205" s="256"/>
      <c r="M205" s="257"/>
      <c r="N205" s="258"/>
      <c r="O205" s="258"/>
      <c r="P205" s="258"/>
      <c r="Q205" s="258"/>
      <c r="R205" s="258"/>
      <c r="S205" s="258"/>
      <c r="T205" s="25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0" t="s">
        <v>164</v>
      </c>
      <c r="AU205" s="260" t="s">
        <v>83</v>
      </c>
      <c r="AV205" s="13" t="s">
        <v>83</v>
      </c>
      <c r="AW205" s="13" t="s">
        <v>30</v>
      </c>
      <c r="AX205" s="13" t="s">
        <v>73</v>
      </c>
      <c r="AY205" s="260" t="s">
        <v>156</v>
      </c>
    </row>
    <row r="206" s="14" customFormat="1">
      <c r="A206" s="14"/>
      <c r="B206" s="261"/>
      <c r="C206" s="262"/>
      <c r="D206" s="251" t="s">
        <v>164</v>
      </c>
      <c r="E206" s="263" t="s">
        <v>1</v>
      </c>
      <c r="F206" s="264" t="s">
        <v>166</v>
      </c>
      <c r="G206" s="262"/>
      <c r="H206" s="265">
        <v>99.269999999999996</v>
      </c>
      <c r="I206" s="266"/>
      <c r="J206" s="262"/>
      <c r="K206" s="262"/>
      <c r="L206" s="267"/>
      <c r="M206" s="268"/>
      <c r="N206" s="269"/>
      <c r="O206" s="269"/>
      <c r="P206" s="269"/>
      <c r="Q206" s="269"/>
      <c r="R206" s="269"/>
      <c r="S206" s="269"/>
      <c r="T206" s="27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1" t="s">
        <v>164</v>
      </c>
      <c r="AU206" s="271" t="s">
        <v>83</v>
      </c>
      <c r="AV206" s="14" t="s">
        <v>162</v>
      </c>
      <c r="AW206" s="14" t="s">
        <v>30</v>
      </c>
      <c r="AX206" s="14" t="s">
        <v>81</v>
      </c>
      <c r="AY206" s="271" t="s">
        <v>156</v>
      </c>
    </row>
    <row r="207" s="2" customFormat="1" ht="33" customHeight="1">
      <c r="A207" s="39"/>
      <c r="B207" s="40"/>
      <c r="C207" s="235" t="s">
        <v>7</v>
      </c>
      <c r="D207" s="235" t="s">
        <v>158</v>
      </c>
      <c r="E207" s="236" t="s">
        <v>271</v>
      </c>
      <c r="F207" s="237" t="s">
        <v>272</v>
      </c>
      <c r="G207" s="238" t="s">
        <v>161</v>
      </c>
      <c r="H207" s="239">
        <v>99.269999999999996</v>
      </c>
      <c r="I207" s="240"/>
      <c r="J207" s="241">
        <f>ROUND(I207*H207,2)</f>
        <v>0</v>
      </c>
      <c r="K207" s="242"/>
      <c r="L207" s="45"/>
      <c r="M207" s="243" t="s">
        <v>1</v>
      </c>
      <c r="N207" s="244" t="s">
        <v>38</v>
      </c>
      <c r="O207" s="92"/>
      <c r="P207" s="245">
        <f>O207*H207</f>
        <v>0</v>
      </c>
      <c r="Q207" s="245">
        <v>0.13188</v>
      </c>
      <c r="R207" s="245">
        <f>Q207*H207</f>
        <v>13.091727599999999</v>
      </c>
      <c r="S207" s="245">
        <v>0</v>
      </c>
      <c r="T207" s="24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7" t="s">
        <v>162</v>
      </c>
      <c r="AT207" s="247" t="s">
        <v>158</v>
      </c>
      <c r="AU207" s="247" t="s">
        <v>83</v>
      </c>
      <c r="AY207" s="18" t="s">
        <v>156</v>
      </c>
      <c r="BE207" s="248">
        <f>IF(N207="základní",J207,0)</f>
        <v>0</v>
      </c>
      <c r="BF207" s="248">
        <f>IF(N207="snížená",J207,0)</f>
        <v>0</v>
      </c>
      <c r="BG207" s="248">
        <f>IF(N207="zákl. přenesená",J207,0)</f>
        <v>0</v>
      </c>
      <c r="BH207" s="248">
        <f>IF(N207="sníž. přenesená",J207,0)</f>
        <v>0</v>
      </c>
      <c r="BI207" s="248">
        <f>IF(N207="nulová",J207,0)</f>
        <v>0</v>
      </c>
      <c r="BJ207" s="18" t="s">
        <v>81</v>
      </c>
      <c r="BK207" s="248">
        <f>ROUND(I207*H207,2)</f>
        <v>0</v>
      </c>
      <c r="BL207" s="18" t="s">
        <v>162</v>
      </c>
      <c r="BM207" s="247" t="s">
        <v>273</v>
      </c>
    </row>
    <row r="208" s="13" customFormat="1">
      <c r="A208" s="13"/>
      <c r="B208" s="249"/>
      <c r="C208" s="250"/>
      <c r="D208" s="251" t="s">
        <v>164</v>
      </c>
      <c r="E208" s="252" t="s">
        <v>1</v>
      </c>
      <c r="F208" s="253" t="s">
        <v>176</v>
      </c>
      <c r="G208" s="250"/>
      <c r="H208" s="254">
        <v>88.200000000000003</v>
      </c>
      <c r="I208" s="255"/>
      <c r="J208" s="250"/>
      <c r="K208" s="250"/>
      <c r="L208" s="256"/>
      <c r="M208" s="257"/>
      <c r="N208" s="258"/>
      <c r="O208" s="258"/>
      <c r="P208" s="258"/>
      <c r="Q208" s="258"/>
      <c r="R208" s="258"/>
      <c r="S208" s="258"/>
      <c r="T208" s="25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0" t="s">
        <v>164</v>
      </c>
      <c r="AU208" s="260" t="s">
        <v>83</v>
      </c>
      <c r="AV208" s="13" t="s">
        <v>83</v>
      </c>
      <c r="AW208" s="13" t="s">
        <v>30</v>
      </c>
      <c r="AX208" s="13" t="s">
        <v>73</v>
      </c>
      <c r="AY208" s="260" t="s">
        <v>156</v>
      </c>
    </row>
    <row r="209" s="13" customFormat="1">
      <c r="A209" s="13"/>
      <c r="B209" s="249"/>
      <c r="C209" s="250"/>
      <c r="D209" s="251" t="s">
        <v>164</v>
      </c>
      <c r="E209" s="252" t="s">
        <v>1</v>
      </c>
      <c r="F209" s="253" t="s">
        <v>177</v>
      </c>
      <c r="G209" s="250"/>
      <c r="H209" s="254">
        <v>11.07</v>
      </c>
      <c r="I209" s="255"/>
      <c r="J209" s="250"/>
      <c r="K209" s="250"/>
      <c r="L209" s="256"/>
      <c r="M209" s="257"/>
      <c r="N209" s="258"/>
      <c r="O209" s="258"/>
      <c r="P209" s="258"/>
      <c r="Q209" s="258"/>
      <c r="R209" s="258"/>
      <c r="S209" s="258"/>
      <c r="T209" s="25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0" t="s">
        <v>164</v>
      </c>
      <c r="AU209" s="260" t="s">
        <v>83</v>
      </c>
      <c r="AV209" s="13" t="s">
        <v>83</v>
      </c>
      <c r="AW209" s="13" t="s">
        <v>30</v>
      </c>
      <c r="AX209" s="13" t="s">
        <v>73</v>
      </c>
      <c r="AY209" s="260" t="s">
        <v>156</v>
      </c>
    </row>
    <row r="210" s="14" customFormat="1">
      <c r="A210" s="14"/>
      <c r="B210" s="261"/>
      <c r="C210" s="262"/>
      <c r="D210" s="251" t="s">
        <v>164</v>
      </c>
      <c r="E210" s="263" t="s">
        <v>1</v>
      </c>
      <c r="F210" s="264" t="s">
        <v>166</v>
      </c>
      <c r="G210" s="262"/>
      <c r="H210" s="265">
        <v>99.269999999999996</v>
      </c>
      <c r="I210" s="266"/>
      <c r="J210" s="262"/>
      <c r="K210" s="262"/>
      <c r="L210" s="267"/>
      <c r="M210" s="268"/>
      <c r="N210" s="269"/>
      <c r="O210" s="269"/>
      <c r="P210" s="269"/>
      <c r="Q210" s="269"/>
      <c r="R210" s="269"/>
      <c r="S210" s="269"/>
      <c r="T210" s="27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1" t="s">
        <v>164</v>
      </c>
      <c r="AU210" s="271" t="s">
        <v>83</v>
      </c>
      <c r="AV210" s="14" t="s">
        <v>162</v>
      </c>
      <c r="AW210" s="14" t="s">
        <v>30</v>
      </c>
      <c r="AX210" s="14" t="s">
        <v>81</v>
      </c>
      <c r="AY210" s="271" t="s">
        <v>156</v>
      </c>
    </row>
    <row r="211" s="2" customFormat="1" ht="21.75" customHeight="1">
      <c r="A211" s="39"/>
      <c r="B211" s="40"/>
      <c r="C211" s="235" t="s">
        <v>274</v>
      </c>
      <c r="D211" s="235" t="s">
        <v>158</v>
      </c>
      <c r="E211" s="236" t="s">
        <v>275</v>
      </c>
      <c r="F211" s="237" t="s">
        <v>276</v>
      </c>
      <c r="G211" s="238" t="s">
        <v>161</v>
      </c>
      <c r="H211" s="239">
        <v>99.269999999999996</v>
      </c>
      <c r="I211" s="240"/>
      <c r="J211" s="241">
        <f>ROUND(I211*H211,2)</f>
        <v>0</v>
      </c>
      <c r="K211" s="242"/>
      <c r="L211" s="45"/>
      <c r="M211" s="243" t="s">
        <v>1</v>
      </c>
      <c r="N211" s="244" t="s">
        <v>38</v>
      </c>
      <c r="O211" s="92"/>
      <c r="P211" s="245">
        <f>O211*H211</f>
        <v>0</v>
      </c>
      <c r="Q211" s="245">
        <v>0.12966</v>
      </c>
      <c r="R211" s="245">
        <f>Q211*H211</f>
        <v>12.8713482</v>
      </c>
      <c r="S211" s="245">
        <v>0</v>
      </c>
      <c r="T211" s="24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7" t="s">
        <v>162</v>
      </c>
      <c r="AT211" s="247" t="s">
        <v>158</v>
      </c>
      <c r="AU211" s="247" t="s">
        <v>83</v>
      </c>
      <c r="AY211" s="18" t="s">
        <v>156</v>
      </c>
      <c r="BE211" s="248">
        <f>IF(N211="základní",J211,0)</f>
        <v>0</v>
      </c>
      <c r="BF211" s="248">
        <f>IF(N211="snížená",J211,0)</f>
        <v>0</v>
      </c>
      <c r="BG211" s="248">
        <f>IF(N211="zákl. přenesená",J211,0)</f>
        <v>0</v>
      </c>
      <c r="BH211" s="248">
        <f>IF(N211="sníž. přenesená",J211,0)</f>
        <v>0</v>
      </c>
      <c r="BI211" s="248">
        <f>IF(N211="nulová",J211,0)</f>
        <v>0</v>
      </c>
      <c r="BJ211" s="18" t="s">
        <v>81</v>
      </c>
      <c r="BK211" s="248">
        <f>ROUND(I211*H211,2)</f>
        <v>0</v>
      </c>
      <c r="BL211" s="18" t="s">
        <v>162</v>
      </c>
      <c r="BM211" s="247" t="s">
        <v>277</v>
      </c>
    </row>
    <row r="212" s="2" customFormat="1" ht="33" customHeight="1">
      <c r="A212" s="39"/>
      <c r="B212" s="40"/>
      <c r="C212" s="235" t="s">
        <v>278</v>
      </c>
      <c r="D212" s="235" t="s">
        <v>158</v>
      </c>
      <c r="E212" s="236" t="s">
        <v>279</v>
      </c>
      <c r="F212" s="237" t="s">
        <v>280</v>
      </c>
      <c r="G212" s="238" t="s">
        <v>161</v>
      </c>
      <c r="H212" s="239">
        <v>10.455</v>
      </c>
      <c r="I212" s="240"/>
      <c r="J212" s="241">
        <f>ROUND(I212*H212,2)</f>
        <v>0</v>
      </c>
      <c r="K212" s="242"/>
      <c r="L212" s="45"/>
      <c r="M212" s="243" t="s">
        <v>1</v>
      </c>
      <c r="N212" s="244" t="s">
        <v>38</v>
      </c>
      <c r="O212" s="92"/>
      <c r="P212" s="245">
        <f>O212*H212</f>
        <v>0</v>
      </c>
      <c r="Q212" s="245">
        <v>0.10100000000000001</v>
      </c>
      <c r="R212" s="245">
        <f>Q212*H212</f>
        <v>1.055955</v>
      </c>
      <c r="S212" s="245">
        <v>0</v>
      </c>
      <c r="T212" s="24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7" t="s">
        <v>162</v>
      </c>
      <c r="AT212" s="247" t="s">
        <v>158</v>
      </c>
      <c r="AU212" s="247" t="s">
        <v>83</v>
      </c>
      <c r="AY212" s="18" t="s">
        <v>156</v>
      </c>
      <c r="BE212" s="248">
        <f>IF(N212="základní",J212,0)</f>
        <v>0</v>
      </c>
      <c r="BF212" s="248">
        <f>IF(N212="snížená",J212,0)</f>
        <v>0</v>
      </c>
      <c r="BG212" s="248">
        <f>IF(N212="zákl. přenesená",J212,0)</f>
        <v>0</v>
      </c>
      <c r="BH212" s="248">
        <f>IF(N212="sníž. přenesená",J212,0)</f>
        <v>0</v>
      </c>
      <c r="BI212" s="248">
        <f>IF(N212="nulová",J212,0)</f>
        <v>0</v>
      </c>
      <c r="BJ212" s="18" t="s">
        <v>81</v>
      </c>
      <c r="BK212" s="248">
        <f>ROUND(I212*H212,2)</f>
        <v>0</v>
      </c>
      <c r="BL212" s="18" t="s">
        <v>162</v>
      </c>
      <c r="BM212" s="247" t="s">
        <v>281</v>
      </c>
    </row>
    <row r="213" s="13" customFormat="1">
      <c r="A213" s="13"/>
      <c r="B213" s="249"/>
      <c r="C213" s="250"/>
      <c r="D213" s="251" t="s">
        <v>164</v>
      </c>
      <c r="E213" s="252" t="s">
        <v>1</v>
      </c>
      <c r="F213" s="253" t="s">
        <v>282</v>
      </c>
      <c r="G213" s="250"/>
      <c r="H213" s="254">
        <v>10.455</v>
      </c>
      <c r="I213" s="255"/>
      <c r="J213" s="250"/>
      <c r="K213" s="250"/>
      <c r="L213" s="256"/>
      <c r="M213" s="257"/>
      <c r="N213" s="258"/>
      <c r="O213" s="258"/>
      <c r="P213" s="258"/>
      <c r="Q213" s="258"/>
      <c r="R213" s="258"/>
      <c r="S213" s="258"/>
      <c r="T213" s="25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0" t="s">
        <v>164</v>
      </c>
      <c r="AU213" s="260" t="s">
        <v>83</v>
      </c>
      <c r="AV213" s="13" t="s">
        <v>83</v>
      </c>
      <c r="AW213" s="13" t="s">
        <v>30</v>
      </c>
      <c r="AX213" s="13" t="s">
        <v>81</v>
      </c>
      <c r="AY213" s="260" t="s">
        <v>156</v>
      </c>
    </row>
    <row r="214" s="2" customFormat="1" ht="21.75" customHeight="1">
      <c r="A214" s="39"/>
      <c r="B214" s="40"/>
      <c r="C214" s="283" t="s">
        <v>283</v>
      </c>
      <c r="D214" s="283" t="s">
        <v>226</v>
      </c>
      <c r="E214" s="284" t="s">
        <v>284</v>
      </c>
      <c r="F214" s="285" t="s">
        <v>285</v>
      </c>
      <c r="G214" s="286" t="s">
        <v>161</v>
      </c>
      <c r="H214" s="287">
        <v>11</v>
      </c>
      <c r="I214" s="288"/>
      <c r="J214" s="289">
        <f>ROUND(I214*H214,2)</f>
        <v>0</v>
      </c>
      <c r="K214" s="290"/>
      <c r="L214" s="291"/>
      <c r="M214" s="292" t="s">
        <v>1</v>
      </c>
      <c r="N214" s="293" t="s">
        <v>38</v>
      </c>
      <c r="O214" s="92"/>
      <c r="P214" s="245">
        <f>O214*H214</f>
        <v>0</v>
      </c>
      <c r="Q214" s="245">
        <v>0.11500000000000001</v>
      </c>
      <c r="R214" s="245">
        <f>Q214*H214</f>
        <v>1.2650000000000001</v>
      </c>
      <c r="S214" s="245">
        <v>0</v>
      </c>
      <c r="T214" s="24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7" t="s">
        <v>203</v>
      </c>
      <c r="AT214" s="247" t="s">
        <v>226</v>
      </c>
      <c r="AU214" s="247" t="s">
        <v>83</v>
      </c>
      <c r="AY214" s="18" t="s">
        <v>156</v>
      </c>
      <c r="BE214" s="248">
        <f>IF(N214="základní",J214,0)</f>
        <v>0</v>
      </c>
      <c r="BF214" s="248">
        <f>IF(N214="snížená",J214,0)</f>
        <v>0</v>
      </c>
      <c r="BG214" s="248">
        <f>IF(N214="zákl. přenesená",J214,0)</f>
        <v>0</v>
      </c>
      <c r="BH214" s="248">
        <f>IF(N214="sníž. přenesená",J214,0)</f>
        <v>0</v>
      </c>
      <c r="BI214" s="248">
        <f>IF(N214="nulová",J214,0)</f>
        <v>0</v>
      </c>
      <c r="BJ214" s="18" t="s">
        <v>81</v>
      </c>
      <c r="BK214" s="248">
        <f>ROUND(I214*H214,2)</f>
        <v>0</v>
      </c>
      <c r="BL214" s="18" t="s">
        <v>162</v>
      </c>
      <c r="BM214" s="247" t="s">
        <v>286</v>
      </c>
    </row>
    <row r="215" s="12" customFormat="1" ht="22.8" customHeight="1">
      <c r="A215" s="12"/>
      <c r="B215" s="219"/>
      <c r="C215" s="220"/>
      <c r="D215" s="221" t="s">
        <v>72</v>
      </c>
      <c r="E215" s="233" t="s">
        <v>203</v>
      </c>
      <c r="F215" s="233" t="s">
        <v>287</v>
      </c>
      <c r="G215" s="220"/>
      <c r="H215" s="220"/>
      <c r="I215" s="223"/>
      <c r="J215" s="234">
        <f>BK215</f>
        <v>0</v>
      </c>
      <c r="K215" s="220"/>
      <c r="L215" s="225"/>
      <c r="M215" s="226"/>
      <c r="N215" s="227"/>
      <c r="O215" s="227"/>
      <c r="P215" s="228">
        <f>SUM(P216:P261)</f>
        <v>0</v>
      </c>
      <c r="Q215" s="227"/>
      <c r="R215" s="228">
        <f>SUM(R216:R261)</f>
        <v>1.3011910000000002</v>
      </c>
      <c r="S215" s="227"/>
      <c r="T215" s="229">
        <f>SUM(T216:T261)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30" t="s">
        <v>81</v>
      </c>
      <c r="AT215" s="231" t="s">
        <v>72</v>
      </c>
      <c r="AU215" s="231" t="s">
        <v>81</v>
      </c>
      <c r="AY215" s="230" t="s">
        <v>156</v>
      </c>
      <c r="BK215" s="232">
        <f>SUM(BK216:BK261)</f>
        <v>0</v>
      </c>
    </row>
    <row r="216" s="2" customFormat="1" ht="21.75" customHeight="1">
      <c r="A216" s="39"/>
      <c r="B216" s="40"/>
      <c r="C216" s="235" t="s">
        <v>288</v>
      </c>
      <c r="D216" s="235" t="s">
        <v>158</v>
      </c>
      <c r="E216" s="236" t="s">
        <v>289</v>
      </c>
      <c r="F216" s="237" t="s">
        <v>290</v>
      </c>
      <c r="G216" s="238" t="s">
        <v>291</v>
      </c>
      <c r="H216" s="239">
        <v>1</v>
      </c>
      <c r="I216" s="240"/>
      <c r="J216" s="241">
        <f>ROUND(I216*H216,2)</f>
        <v>0</v>
      </c>
      <c r="K216" s="242"/>
      <c r="L216" s="45"/>
      <c r="M216" s="243" t="s">
        <v>1</v>
      </c>
      <c r="N216" s="244" t="s">
        <v>38</v>
      </c>
      <c r="O216" s="92"/>
      <c r="P216" s="245">
        <f>O216*H216</f>
        <v>0</v>
      </c>
      <c r="Q216" s="245">
        <v>0.00167</v>
      </c>
      <c r="R216" s="245">
        <f>Q216*H216</f>
        <v>0.00167</v>
      </c>
      <c r="S216" s="245">
        <v>0</v>
      </c>
      <c r="T216" s="246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7" t="s">
        <v>162</v>
      </c>
      <c r="AT216" s="247" t="s">
        <v>158</v>
      </c>
      <c r="AU216" s="247" t="s">
        <v>83</v>
      </c>
      <c r="AY216" s="18" t="s">
        <v>156</v>
      </c>
      <c r="BE216" s="248">
        <f>IF(N216="základní",J216,0)</f>
        <v>0</v>
      </c>
      <c r="BF216" s="248">
        <f>IF(N216="snížená",J216,0)</f>
        <v>0</v>
      </c>
      <c r="BG216" s="248">
        <f>IF(N216="zákl. přenesená",J216,0)</f>
        <v>0</v>
      </c>
      <c r="BH216" s="248">
        <f>IF(N216="sníž. přenesená",J216,0)</f>
        <v>0</v>
      </c>
      <c r="BI216" s="248">
        <f>IF(N216="nulová",J216,0)</f>
        <v>0</v>
      </c>
      <c r="BJ216" s="18" t="s">
        <v>81</v>
      </c>
      <c r="BK216" s="248">
        <f>ROUND(I216*H216,2)</f>
        <v>0</v>
      </c>
      <c r="BL216" s="18" t="s">
        <v>162</v>
      </c>
      <c r="BM216" s="247" t="s">
        <v>292</v>
      </c>
    </row>
    <row r="217" s="2" customFormat="1" ht="16.5" customHeight="1">
      <c r="A217" s="39"/>
      <c r="B217" s="40"/>
      <c r="C217" s="283" t="s">
        <v>293</v>
      </c>
      <c r="D217" s="283" t="s">
        <v>226</v>
      </c>
      <c r="E217" s="284" t="s">
        <v>294</v>
      </c>
      <c r="F217" s="285" t="s">
        <v>295</v>
      </c>
      <c r="G217" s="286" t="s">
        <v>291</v>
      </c>
      <c r="H217" s="287">
        <v>1</v>
      </c>
      <c r="I217" s="288"/>
      <c r="J217" s="289">
        <f>ROUND(I217*H217,2)</f>
        <v>0</v>
      </c>
      <c r="K217" s="290"/>
      <c r="L217" s="291"/>
      <c r="M217" s="292" t="s">
        <v>1</v>
      </c>
      <c r="N217" s="293" t="s">
        <v>38</v>
      </c>
      <c r="O217" s="92"/>
      <c r="P217" s="245">
        <f>O217*H217</f>
        <v>0</v>
      </c>
      <c r="Q217" s="245">
        <v>0.013400000000000001</v>
      </c>
      <c r="R217" s="245">
        <f>Q217*H217</f>
        <v>0.013400000000000001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203</v>
      </c>
      <c r="AT217" s="247" t="s">
        <v>226</v>
      </c>
      <c r="AU217" s="247" t="s">
        <v>83</v>
      </c>
      <c r="AY217" s="18" t="s">
        <v>156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8" t="s">
        <v>81</v>
      </c>
      <c r="BK217" s="248">
        <f>ROUND(I217*H217,2)</f>
        <v>0</v>
      </c>
      <c r="BL217" s="18" t="s">
        <v>162</v>
      </c>
      <c r="BM217" s="247" t="s">
        <v>296</v>
      </c>
    </row>
    <row r="218" s="2" customFormat="1" ht="21.75" customHeight="1">
      <c r="A218" s="39"/>
      <c r="B218" s="40"/>
      <c r="C218" s="235" t="s">
        <v>297</v>
      </c>
      <c r="D218" s="235" t="s">
        <v>158</v>
      </c>
      <c r="E218" s="236" t="s">
        <v>298</v>
      </c>
      <c r="F218" s="237" t="s">
        <v>299</v>
      </c>
      <c r="G218" s="238" t="s">
        <v>291</v>
      </c>
      <c r="H218" s="239">
        <v>2</v>
      </c>
      <c r="I218" s="240"/>
      <c r="J218" s="241">
        <f>ROUND(I218*H218,2)</f>
        <v>0</v>
      </c>
      <c r="K218" s="242"/>
      <c r="L218" s="45"/>
      <c r="M218" s="243" t="s">
        <v>1</v>
      </c>
      <c r="N218" s="244" t="s">
        <v>38</v>
      </c>
      <c r="O218" s="92"/>
      <c r="P218" s="245">
        <f>O218*H218</f>
        <v>0</v>
      </c>
      <c r="Q218" s="245">
        <v>0.00167</v>
      </c>
      <c r="R218" s="245">
        <f>Q218*H218</f>
        <v>0.0033400000000000001</v>
      </c>
      <c r="S218" s="245">
        <v>0</v>
      </c>
      <c r="T218" s="24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7" t="s">
        <v>162</v>
      </c>
      <c r="AT218" s="247" t="s">
        <v>158</v>
      </c>
      <c r="AU218" s="247" t="s">
        <v>83</v>
      </c>
      <c r="AY218" s="18" t="s">
        <v>156</v>
      </c>
      <c r="BE218" s="248">
        <f>IF(N218="základní",J218,0)</f>
        <v>0</v>
      </c>
      <c r="BF218" s="248">
        <f>IF(N218="snížená",J218,0)</f>
        <v>0</v>
      </c>
      <c r="BG218" s="248">
        <f>IF(N218="zákl. přenesená",J218,0)</f>
        <v>0</v>
      </c>
      <c r="BH218" s="248">
        <f>IF(N218="sníž. přenesená",J218,0)</f>
        <v>0</v>
      </c>
      <c r="BI218" s="248">
        <f>IF(N218="nulová",J218,0)</f>
        <v>0</v>
      </c>
      <c r="BJ218" s="18" t="s">
        <v>81</v>
      </c>
      <c r="BK218" s="248">
        <f>ROUND(I218*H218,2)</f>
        <v>0</v>
      </c>
      <c r="BL218" s="18" t="s">
        <v>162</v>
      </c>
      <c r="BM218" s="247" t="s">
        <v>300</v>
      </c>
    </row>
    <row r="219" s="13" customFormat="1">
      <c r="A219" s="13"/>
      <c r="B219" s="249"/>
      <c r="C219" s="250"/>
      <c r="D219" s="251" t="s">
        <v>164</v>
      </c>
      <c r="E219" s="252" t="s">
        <v>1</v>
      </c>
      <c r="F219" s="253" t="s">
        <v>301</v>
      </c>
      <c r="G219" s="250"/>
      <c r="H219" s="254">
        <v>2</v>
      </c>
      <c r="I219" s="255"/>
      <c r="J219" s="250"/>
      <c r="K219" s="250"/>
      <c r="L219" s="256"/>
      <c r="M219" s="257"/>
      <c r="N219" s="258"/>
      <c r="O219" s="258"/>
      <c r="P219" s="258"/>
      <c r="Q219" s="258"/>
      <c r="R219" s="258"/>
      <c r="S219" s="258"/>
      <c r="T219" s="25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0" t="s">
        <v>164</v>
      </c>
      <c r="AU219" s="260" t="s">
        <v>83</v>
      </c>
      <c r="AV219" s="13" t="s">
        <v>83</v>
      </c>
      <c r="AW219" s="13" t="s">
        <v>30</v>
      </c>
      <c r="AX219" s="13" t="s">
        <v>73</v>
      </c>
      <c r="AY219" s="260" t="s">
        <v>156</v>
      </c>
    </row>
    <row r="220" s="14" customFormat="1">
      <c r="A220" s="14"/>
      <c r="B220" s="261"/>
      <c r="C220" s="262"/>
      <c r="D220" s="251" t="s">
        <v>164</v>
      </c>
      <c r="E220" s="263" t="s">
        <v>1</v>
      </c>
      <c r="F220" s="264" t="s">
        <v>166</v>
      </c>
      <c r="G220" s="262"/>
      <c r="H220" s="265">
        <v>2</v>
      </c>
      <c r="I220" s="266"/>
      <c r="J220" s="262"/>
      <c r="K220" s="262"/>
      <c r="L220" s="267"/>
      <c r="M220" s="268"/>
      <c r="N220" s="269"/>
      <c r="O220" s="269"/>
      <c r="P220" s="269"/>
      <c r="Q220" s="269"/>
      <c r="R220" s="269"/>
      <c r="S220" s="269"/>
      <c r="T220" s="27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1" t="s">
        <v>164</v>
      </c>
      <c r="AU220" s="271" t="s">
        <v>83</v>
      </c>
      <c r="AV220" s="14" t="s">
        <v>162</v>
      </c>
      <c r="AW220" s="14" t="s">
        <v>30</v>
      </c>
      <c r="AX220" s="14" t="s">
        <v>81</v>
      </c>
      <c r="AY220" s="271" t="s">
        <v>156</v>
      </c>
    </row>
    <row r="221" s="2" customFormat="1" ht="16.5" customHeight="1">
      <c r="A221" s="39"/>
      <c r="B221" s="40"/>
      <c r="C221" s="283" t="s">
        <v>302</v>
      </c>
      <c r="D221" s="283" t="s">
        <v>226</v>
      </c>
      <c r="E221" s="284" t="s">
        <v>303</v>
      </c>
      <c r="F221" s="285" t="s">
        <v>304</v>
      </c>
      <c r="G221" s="286" t="s">
        <v>291</v>
      </c>
      <c r="H221" s="287">
        <v>2</v>
      </c>
      <c r="I221" s="288"/>
      <c r="J221" s="289">
        <f>ROUND(I221*H221,2)</f>
        <v>0</v>
      </c>
      <c r="K221" s="290"/>
      <c r="L221" s="291"/>
      <c r="M221" s="292" t="s">
        <v>1</v>
      </c>
      <c r="N221" s="293" t="s">
        <v>38</v>
      </c>
      <c r="O221" s="92"/>
      <c r="P221" s="245">
        <f>O221*H221</f>
        <v>0</v>
      </c>
      <c r="Q221" s="245">
        <v>0.0080000000000000002</v>
      </c>
      <c r="R221" s="245">
        <f>Q221*H221</f>
        <v>0.016</v>
      </c>
      <c r="S221" s="245">
        <v>0</v>
      </c>
      <c r="T221" s="24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7" t="s">
        <v>203</v>
      </c>
      <c r="AT221" s="247" t="s">
        <v>226</v>
      </c>
      <c r="AU221" s="247" t="s">
        <v>83</v>
      </c>
      <c r="AY221" s="18" t="s">
        <v>156</v>
      </c>
      <c r="BE221" s="248">
        <f>IF(N221="základní",J221,0)</f>
        <v>0</v>
      </c>
      <c r="BF221" s="248">
        <f>IF(N221="snížená",J221,0)</f>
        <v>0</v>
      </c>
      <c r="BG221" s="248">
        <f>IF(N221="zákl. přenesená",J221,0)</f>
        <v>0</v>
      </c>
      <c r="BH221" s="248">
        <f>IF(N221="sníž. přenesená",J221,0)</f>
        <v>0</v>
      </c>
      <c r="BI221" s="248">
        <f>IF(N221="nulová",J221,0)</f>
        <v>0</v>
      </c>
      <c r="BJ221" s="18" t="s">
        <v>81</v>
      </c>
      <c r="BK221" s="248">
        <f>ROUND(I221*H221,2)</f>
        <v>0</v>
      </c>
      <c r="BL221" s="18" t="s">
        <v>162</v>
      </c>
      <c r="BM221" s="247" t="s">
        <v>305</v>
      </c>
    </row>
    <row r="222" s="2" customFormat="1" ht="21.75" customHeight="1">
      <c r="A222" s="39"/>
      <c r="B222" s="40"/>
      <c r="C222" s="235" t="s">
        <v>306</v>
      </c>
      <c r="D222" s="235" t="s">
        <v>158</v>
      </c>
      <c r="E222" s="236" t="s">
        <v>307</v>
      </c>
      <c r="F222" s="237" t="s">
        <v>308</v>
      </c>
      <c r="G222" s="238" t="s">
        <v>180</v>
      </c>
      <c r="H222" s="239">
        <v>16.399999999999999</v>
      </c>
      <c r="I222" s="240"/>
      <c r="J222" s="241">
        <f>ROUND(I222*H222,2)</f>
        <v>0</v>
      </c>
      <c r="K222" s="242"/>
      <c r="L222" s="45"/>
      <c r="M222" s="243" t="s">
        <v>1</v>
      </c>
      <c r="N222" s="244" t="s">
        <v>38</v>
      </c>
      <c r="O222" s="92"/>
      <c r="P222" s="245">
        <f>O222*H222</f>
        <v>0</v>
      </c>
      <c r="Q222" s="245">
        <v>0</v>
      </c>
      <c r="R222" s="245">
        <f>Q222*H222</f>
        <v>0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162</v>
      </c>
      <c r="AT222" s="247" t="s">
        <v>158</v>
      </c>
      <c r="AU222" s="247" t="s">
        <v>83</v>
      </c>
      <c r="AY222" s="18" t="s">
        <v>156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8" t="s">
        <v>81</v>
      </c>
      <c r="BK222" s="248">
        <f>ROUND(I222*H222,2)</f>
        <v>0</v>
      </c>
      <c r="BL222" s="18" t="s">
        <v>162</v>
      </c>
      <c r="BM222" s="247" t="s">
        <v>309</v>
      </c>
    </row>
    <row r="223" s="13" customFormat="1">
      <c r="A223" s="13"/>
      <c r="B223" s="249"/>
      <c r="C223" s="250"/>
      <c r="D223" s="251" t="s">
        <v>164</v>
      </c>
      <c r="E223" s="252" t="s">
        <v>1</v>
      </c>
      <c r="F223" s="253" t="s">
        <v>310</v>
      </c>
      <c r="G223" s="250"/>
      <c r="H223" s="254">
        <v>16.399999999999999</v>
      </c>
      <c r="I223" s="255"/>
      <c r="J223" s="250"/>
      <c r="K223" s="250"/>
      <c r="L223" s="256"/>
      <c r="M223" s="257"/>
      <c r="N223" s="258"/>
      <c r="O223" s="258"/>
      <c r="P223" s="258"/>
      <c r="Q223" s="258"/>
      <c r="R223" s="258"/>
      <c r="S223" s="258"/>
      <c r="T223" s="25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0" t="s">
        <v>164</v>
      </c>
      <c r="AU223" s="260" t="s">
        <v>83</v>
      </c>
      <c r="AV223" s="13" t="s">
        <v>83</v>
      </c>
      <c r="AW223" s="13" t="s">
        <v>30</v>
      </c>
      <c r="AX223" s="13" t="s">
        <v>73</v>
      </c>
      <c r="AY223" s="260" t="s">
        <v>156</v>
      </c>
    </row>
    <row r="224" s="15" customFormat="1">
      <c r="A224" s="15"/>
      <c r="B224" s="272"/>
      <c r="C224" s="273"/>
      <c r="D224" s="251" t="s">
        <v>164</v>
      </c>
      <c r="E224" s="274" t="s">
        <v>1</v>
      </c>
      <c r="F224" s="275" t="s">
        <v>201</v>
      </c>
      <c r="G224" s="273"/>
      <c r="H224" s="276">
        <v>16.399999999999999</v>
      </c>
      <c r="I224" s="277"/>
      <c r="J224" s="273"/>
      <c r="K224" s="273"/>
      <c r="L224" s="278"/>
      <c r="M224" s="279"/>
      <c r="N224" s="280"/>
      <c r="O224" s="280"/>
      <c r="P224" s="280"/>
      <c r="Q224" s="280"/>
      <c r="R224" s="280"/>
      <c r="S224" s="280"/>
      <c r="T224" s="28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82" t="s">
        <v>164</v>
      </c>
      <c r="AU224" s="282" t="s">
        <v>83</v>
      </c>
      <c r="AV224" s="15" t="s">
        <v>172</v>
      </c>
      <c r="AW224" s="15" t="s">
        <v>30</v>
      </c>
      <c r="AX224" s="15" t="s">
        <v>73</v>
      </c>
      <c r="AY224" s="282" t="s">
        <v>156</v>
      </c>
    </row>
    <row r="225" s="13" customFormat="1">
      <c r="A225" s="13"/>
      <c r="B225" s="249"/>
      <c r="C225" s="250"/>
      <c r="D225" s="251" t="s">
        <v>164</v>
      </c>
      <c r="E225" s="252" t="s">
        <v>1</v>
      </c>
      <c r="F225" s="253" t="s">
        <v>311</v>
      </c>
      <c r="G225" s="250"/>
      <c r="H225" s="254">
        <v>0</v>
      </c>
      <c r="I225" s="255"/>
      <c r="J225" s="250"/>
      <c r="K225" s="250"/>
      <c r="L225" s="256"/>
      <c r="M225" s="257"/>
      <c r="N225" s="258"/>
      <c r="O225" s="258"/>
      <c r="P225" s="258"/>
      <c r="Q225" s="258"/>
      <c r="R225" s="258"/>
      <c r="S225" s="258"/>
      <c r="T225" s="25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0" t="s">
        <v>164</v>
      </c>
      <c r="AU225" s="260" t="s">
        <v>83</v>
      </c>
      <c r="AV225" s="13" t="s">
        <v>83</v>
      </c>
      <c r="AW225" s="13" t="s">
        <v>30</v>
      </c>
      <c r="AX225" s="13" t="s">
        <v>73</v>
      </c>
      <c r="AY225" s="260" t="s">
        <v>156</v>
      </c>
    </row>
    <row r="226" s="14" customFormat="1">
      <c r="A226" s="14"/>
      <c r="B226" s="261"/>
      <c r="C226" s="262"/>
      <c r="D226" s="251" t="s">
        <v>164</v>
      </c>
      <c r="E226" s="263" t="s">
        <v>1</v>
      </c>
      <c r="F226" s="264" t="s">
        <v>166</v>
      </c>
      <c r="G226" s="262"/>
      <c r="H226" s="265">
        <v>16.399999999999999</v>
      </c>
      <c r="I226" s="266"/>
      <c r="J226" s="262"/>
      <c r="K226" s="262"/>
      <c r="L226" s="267"/>
      <c r="M226" s="268"/>
      <c r="N226" s="269"/>
      <c r="O226" s="269"/>
      <c r="P226" s="269"/>
      <c r="Q226" s="269"/>
      <c r="R226" s="269"/>
      <c r="S226" s="269"/>
      <c r="T226" s="270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71" t="s">
        <v>164</v>
      </c>
      <c r="AU226" s="271" t="s">
        <v>83</v>
      </c>
      <c r="AV226" s="14" t="s">
        <v>162</v>
      </c>
      <c r="AW226" s="14" t="s">
        <v>30</v>
      </c>
      <c r="AX226" s="14" t="s">
        <v>81</v>
      </c>
      <c r="AY226" s="271" t="s">
        <v>156</v>
      </c>
    </row>
    <row r="227" s="2" customFormat="1" ht="21.75" customHeight="1">
      <c r="A227" s="39"/>
      <c r="B227" s="40"/>
      <c r="C227" s="283" t="s">
        <v>312</v>
      </c>
      <c r="D227" s="283" t="s">
        <v>226</v>
      </c>
      <c r="E227" s="284" t="s">
        <v>313</v>
      </c>
      <c r="F227" s="285" t="s">
        <v>314</v>
      </c>
      <c r="G227" s="286" t="s">
        <v>180</v>
      </c>
      <c r="H227" s="287">
        <v>18</v>
      </c>
      <c r="I227" s="288"/>
      <c r="J227" s="289">
        <f>ROUND(I227*H227,2)</f>
        <v>0</v>
      </c>
      <c r="K227" s="290"/>
      <c r="L227" s="291"/>
      <c r="M227" s="292" t="s">
        <v>1</v>
      </c>
      <c r="N227" s="293" t="s">
        <v>38</v>
      </c>
      <c r="O227" s="92"/>
      <c r="P227" s="245">
        <f>O227*H227</f>
        <v>0</v>
      </c>
      <c r="Q227" s="245">
        <v>0.00027999999999999998</v>
      </c>
      <c r="R227" s="245">
        <f>Q227*H227</f>
        <v>0.0050399999999999993</v>
      </c>
      <c r="S227" s="245">
        <v>0</v>
      </c>
      <c r="T227" s="24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7" t="s">
        <v>203</v>
      </c>
      <c r="AT227" s="247" t="s">
        <v>226</v>
      </c>
      <c r="AU227" s="247" t="s">
        <v>83</v>
      </c>
      <c r="AY227" s="18" t="s">
        <v>156</v>
      </c>
      <c r="BE227" s="248">
        <f>IF(N227="základní",J227,0)</f>
        <v>0</v>
      </c>
      <c r="BF227" s="248">
        <f>IF(N227="snížená",J227,0)</f>
        <v>0</v>
      </c>
      <c r="BG227" s="248">
        <f>IF(N227="zákl. přenesená",J227,0)</f>
        <v>0</v>
      </c>
      <c r="BH227" s="248">
        <f>IF(N227="sníž. přenesená",J227,0)</f>
        <v>0</v>
      </c>
      <c r="BI227" s="248">
        <f>IF(N227="nulová",J227,0)</f>
        <v>0</v>
      </c>
      <c r="BJ227" s="18" t="s">
        <v>81</v>
      </c>
      <c r="BK227" s="248">
        <f>ROUND(I227*H227,2)</f>
        <v>0</v>
      </c>
      <c r="BL227" s="18" t="s">
        <v>162</v>
      </c>
      <c r="BM227" s="247" t="s">
        <v>315</v>
      </c>
    </row>
    <row r="228" s="13" customFormat="1">
      <c r="A228" s="13"/>
      <c r="B228" s="249"/>
      <c r="C228" s="250"/>
      <c r="D228" s="251" t="s">
        <v>164</v>
      </c>
      <c r="E228" s="250"/>
      <c r="F228" s="253" t="s">
        <v>316</v>
      </c>
      <c r="G228" s="250"/>
      <c r="H228" s="254">
        <v>18</v>
      </c>
      <c r="I228" s="255"/>
      <c r="J228" s="250"/>
      <c r="K228" s="250"/>
      <c r="L228" s="256"/>
      <c r="M228" s="257"/>
      <c r="N228" s="258"/>
      <c r="O228" s="258"/>
      <c r="P228" s="258"/>
      <c r="Q228" s="258"/>
      <c r="R228" s="258"/>
      <c r="S228" s="258"/>
      <c r="T228" s="25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0" t="s">
        <v>164</v>
      </c>
      <c r="AU228" s="260" t="s">
        <v>83</v>
      </c>
      <c r="AV228" s="13" t="s">
        <v>83</v>
      </c>
      <c r="AW228" s="13" t="s">
        <v>4</v>
      </c>
      <c r="AX228" s="13" t="s">
        <v>81</v>
      </c>
      <c r="AY228" s="260" t="s">
        <v>156</v>
      </c>
    </row>
    <row r="229" s="2" customFormat="1" ht="21.75" customHeight="1">
      <c r="A229" s="39"/>
      <c r="B229" s="40"/>
      <c r="C229" s="235" t="s">
        <v>317</v>
      </c>
      <c r="D229" s="235" t="s">
        <v>158</v>
      </c>
      <c r="E229" s="236" t="s">
        <v>318</v>
      </c>
      <c r="F229" s="237" t="s">
        <v>319</v>
      </c>
      <c r="G229" s="238" t="s">
        <v>180</v>
      </c>
      <c r="H229" s="239">
        <v>98</v>
      </c>
      <c r="I229" s="240"/>
      <c r="J229" s="241">
        <f>ROUND(I229*H229,2)</f>
        <v>0</v>
      </c>
      <c r="K229" s="242"/>
      <c r="L229" s="45"/>
      <c r="M229" s="243" t="s">
        <v>1</v>
      </c>
      <c r="N229" s="244" t="s">
        <v>38</v>
      </c>
      <c r="O229" s="92"/>
      <c r="P229" s="245">
        <f>O229*H229</f>
        <v>0</v>
      </c>
      <c r="Q229" s="245">
        <v>0</v>
      </c>
      <c r="R229" s="245">
        <f>Q229*H229</f>
        <v>0</v>
      </c>
      <c r="S229" s="245">
        <v>0</v>
      </c>
      <c r="T229" s="24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7" t="s">
        <v>162</v>
      </c>
      <c r="AT229" s="247" t="s">
        <v>158</v>
      </c>
      <c r="AU229" s="247" t="s">
        <v>83</v>
      </c>
      <c r="AY229" s="18" t="s">
        <v>156</v>
      </c>
      <c r="BE229" s="248">
        <f>IF(N229="základní",J229,0)</f>
        <v>0</v>
      </c>
      <c r="BF229" s="248">
        <f>IF(N229="snížená",J229,0)</f>
        <v>0</v>
      </c>
      <c r="BG229" s="248">
        <f>IF(N229="zákl. přenesená",J229,0)</f>
        <v>0</v>
      </c>
      <c r="BH229" s="248">
        <f>IF(N229="sníž. přenesená",J229,0)</f>
        <v>0</v>
      </c>
      <c r="BI229" s="248">
        <f>IF(N229="nulová",J229,0)</f>
        <v>0</v>
      </c>
      <c r="BJ229" s="18" t="s">
        <v>81</v>
      </c>
      <c r="BK229" s="248">
        <f>ROUND(I229*H229,2)</f>
        <v>0</v>
      </c>
      <c r="BL229" s="18" t="s">
        <v>162</v>
      </c>
      <c r="BM229" s="247" t="s">
        <v>320</v>
      </c>
    </row>
    <row r="230" s="2" customFormat="1" ht="21.75" customHeight="1">
      <c r="A230" s="39"/>
      <c r="B230" s="40"/>
      <c r="C230" s="283" t="s">
        <v>321</v>
      </c>
      <c r="D230" s="283" t="s">
        <v>226</v>
      </c>
      <c r="E230" s="284" t="s">
        <v>322</v>
      </c>
      <c r="F230" s="285" t="s">
        <v>323</v>
      </c>
      <c r="G230" s="286" t="s">
        <v>180</v>
      </c>
      <c r="H230" s="287">
        <v>99</v>
      </c>
      <c r="I230" s="288"/>
      <c r="J230" s="289">
        <f>ROUND(I230*H230,2)</f>
        <v>0</v>
      </c>
      <c r="K230" s="290"/>
      <c r="L230" s="291"/>
      <c r="M230" s="292" t="s">
        <v>1</v>
      </c>
      <c r="N230" s="293" t="s">
        <v>38</v>
      </c>
      <c r="O230" s="92"/>
      <c r="P230" s="245">
        <f>O230*H230</f>
        <v>0</v>
      </c>
      <c r="Q230" s="245">
        <v>0.00214</v>
      </c>
      <c r="R230" s="245">
        <f>Q230*H230</f>
        <v>0.21185999999999999</v>
      </c>
      <c r="S230" s="245">
        <v>0</v>
      </c>
      <c r="T230" s="24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7" t="s">
        <v>203</v>
      </c>
      <c r="AT230" s="247" t="s">
        <v>226</v>
      </c>
      <c r="AU230" s="247" t="s">
        <v>83</v>
      </c>
      <c r="AY230" s="18" t="s">
        <v>156</v>
      </c>
      <c r="BE230" s="248">
        <f>IF(N230="základní",J230,0)</f>
        <v>0</v>
      </c>
      <c r="BF230" s="248">
        <f>IF(N230="snížená",J230,0)</f>
        <v>0</v>
      </c>
      <c r="BG230" s="248">
        <f>IF(N230="zákl. přenesená",J230,0)</f>
        <v>0</v>
      </c>
      <c r="BH230" s="248">
        <f>IF(N230="sníž. přenesená",J230,0)</f>
        <v>0</v>
      </c>
      <c r="BI230" s="248">
        <f>IF(N230="nulová",J230,0)</f>
        <v>0</v>
      </c>
      <c r="BJ230" s="18" t="s">
        <v>81</v>
      </c>
      <c r="BK230" s="248">
        <f>ROUND(I230*H230,2)</f>
        <v>0</v>
      </c>
      <c r="BL230" s="18" t="s">
        <v>162</v>
      </c>
      <c r="BM230" s="247" t="s">
        <v>324</v>
      </c>
    </row>
    <row r="231" s="13" customFormat="1">
      <c r="A231" s="13"/>
      <c r="B231" s="249"/>
      <c r="C231" s="250"/>
      <c r="D231" s="251" t="s">
        <v>164</v>
      </c>
      <c r="E231" s="250"/>
      <c r="F231" s="253" t="s">
        <v>325</v>
      </c>
      <c r="G231" s="250"/>
      <c r="H231" s="254">
        <v>99</v>
      </c>
      <c r="I231" s="255"/>
      <c r="J231" s="250"/>
      <c r="K231" s="250"/>
      <c r="L231" s="256"/>
      <c r="M231" s="257"/>
      <c r="N231" s="258"/>
      <c r="O231" s="258"/>
      <c r="P231" s="258"/>
      <c r="Q231" s="258"/>
      <c r="R231" s="258"/>
      <c r="S231" s="258"/>
      <c r="T231" s="25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0" t="s">
        <v>164</v>
      </c>
      <c r="AU231" s="260" t="s">
        <v>83</v>
      </c>
      <c r="AV231" s="13" t="s">
        <v>83</v>
      </c>
      <c r="AW231" s="13" t="s">
        <v>4</v>
      </c>
      <c r="AX231" s="13" t="s">
        <v>81</v>
      </c>
      <c r="AY231" s="260" t="s">
        <v>156</v>
      </c>
    </row>
    <row r="232" s="2" customFormat="1" ht="21.75" customHeight="1">
      <c r="A232" s="39"/>
      <c r="B232" s="40"/>
      <c r="C232" s="235" t="s">
        <v>326</v>
      </c>
      <c r="D232" s="235" t="s">
        <v>158</v>
      </c>
      <c r="E232" s="236" t="s">
        <v>327</v>
      </c>
      <c r="F232" s="237" t="s">
        <v>328</v>
      </c>
      <c r="G232" s="238" t="s">
        <v>291</v>
      </c>
      <c r="H232" s="239">
        <v>1</v>
      </c>
      <c r="I232" s="240"/>
      <c r="J232" s="241">
        <f>ROUND(I232*H232,2)</f>
        <v>0</v>
      </c>
      <c r="K232" s="242"/>
      <c r="L232" s="45"/>
      <c r="M232" s="243" t="s">
        <v>1</v>
      </c>
      <c r="N232" s="244" t="s">
        <v>38</v>
      </c>
      <c r="O232" s="92"/>
      <c r="P232" s="245">
        <f>O232*H232</f>
        <v>0</v>
      </c>
      <c r="Q232" s="245">
        <v>0</v>
      </c>
      <c r="R232" s="245">
        <f>Q232*H232</f>
        <v>0</v>
      </c>
      <c r="S232" s="245">
        <v>0</v>
      </c>
      <c r="T232" s="24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162</v>
      </c>
      <c r="AT232" s="247" t="s">
        <v>158</v>
      </c>
      <c r="AU232" s="247" t="s">
        <v>83</v>
      </c>
      <c r="AY232" s="18" t="s">
        <v>156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8" t="s">
        <v>81</v>
      </c>
      <c r="BK232" s="248">
        <f>ROUND(I232*H232,2)</f>
        <v>0</v>
      </c>
      <c r="BL232" s="18" t="s">
        <v>162</v>
      </c>
      <c r="BM232" s="247" t="s">
        <v>329</v>
      </c>
    </row>
    <row r="233" s="2" customFormat="1" ht="16.5" customHeight="1">
      <c r="A233" s="39"/>
      <c r="B233" s="40"/>
      <c r="C233" s="283" t="s">
        <v>330</v>
      </c>
      <c r="D233" s="283" t="s">
        <v>226</v>
      </c>
      <c r="E233" s="284" t="s">
        <v>331</v>
      </c>
      <c r="F233" s="285" t="s">
        <v>332</v>
      </c>
      <c r="G233" s="286" t="s">
        <v>291</v>
      </c>
      <c r="H233" s="287">
        <v>1</v>
      </c>
      <c r="I233" s="288"/>
      <c r="J233" s="289">
        <f>ROUND(I233*H233,2)</f>
        <v>0</v>
      </c>
      <c r="K233" s="290"/>
      <c r="L233" s="291"/>
      <c r="M233" s="292" t="s">
        <v>1</v>
      </c>
      <c r="N233" s="293" t="s">
        <v>38</v>
      </c>
      <c r="O233" s="92"/>
      <c r="P233" s="245">
        <f>O233*H233</f>
        <v>0</v>
      </c>
      <c r="Q233" s="245">
        <v>0.001</v>
      </c>
      <c r="R233" s="245">
        <f>Q233*H233</f>
        <v>0.001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203</v>
      </c>
      <c r="AT233" s="247" t="s">
        <v>226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333</v>
      </c>
    </row>
    <row r="234" s="2" customFormat="1" ht="16.5" customHeight="1">
      <c r="A234" s="39"/>
      <c r="B234" s="40"/>
      <c r="C234" s="235" t="s">
        <v>334</v>
      </c>
      <c r="D234" s="235" t="s">
        <v>158</v>
      </c>
      <c r="E234" s="236" t="s">
        <v>335</v>
      </c>
      <c r="F234" s="237" t="s">
        <v>336</v>
      </c>
      <c r="G234" s="238" t="s">
        <v>291</v>
      </c>
      <c r="H234" s="239">
        <v>3</v>
      </c>
      <c r="I234" s="240"/>
      <c r="J234" s="241">
        <f>ROUND(I234*H234,2)</f>
        <v>0</v>
      </c>
      <c r="K234" s="242"/>
      <c r="L234" s="45"/>
      <c r="M234" s="243" t="s">
        <v>1</v>
      </c>
      <c r="N234" s="244" t="s">
        <v>38</v>
      </c>
      <c r="O234" s="92"/>
      <c r="P234" s="245">
        <f>O234*H234</f>
        <v>0</v>
      </c>
      <c r="Q234" s="245">
        <v>0.00038000000000000002</v>
      </c>
      <c r="R234" s="245">
        <f>Q234*H234</f>
        <v>0.00114</v>
      </c>
      <c r="S234" s="245">
        <v>0</v>
      </c>
      <c r="T234" s="24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7" t="s">
        <v>162</v>
      </c>
      <c r="AT234" s="247" t="s">
        <v>158</v>
      </c>
      <c r="AU234" s="247" t="s">
        <v>83</v>
      </c>
      <c r="AY234" s="18" t="s">
        <v>156</v>
      </c>
      <c r="BE234" s="248">
        <f>IF(N234="základní",J234,0)</f>
        <v>0</v>
      </c>
      <c r="BF234" s="248">
        <f>IF(N234="snížená",J234,0)</f>
        <v>0</v>
      </c>
      <c r="BG234" s="248">
        <f>IF(N234="zákl. přenesená",J234,0)</f>
        <v>0</v>
      </c>
      <c r="BH234" s="248">
        <f>IF(N234="sníž. přenesená",J234,0)</f>
        <v>0</v>
      </c>
      <c r="BI234" s="248">
        <f>IF(N234="nulová",J234,0)</f>
        <v>0</v>
      </c>
      <c r="BJ234" s="18" t="s">
        <v>81</v>
      </c>
      <c r="BK234" s="248">
        <f>ROUND(I234*H234,2)</f>
        <v>0</v>
      </c>
      <c r="BL234" s="18" t="s">
        <v>162</v>
      </c>
      <c r="BM234" s="247" t="s">
        <v>337</v>
      </c>
    </row>
    <row r="235" s="13" customFormat="1">
      <c r="A235" s="13"/>
      <c r="B235" s="249"/>
      <c r="C235" s="250"/>
      <c r="D235" s="251" t="s">
        <v>164</v>
      </c>
      <c r="E235" s="252" t="s">
        <v>1</v>
      </c>
      <c r="F235" s="253" t="s">
        <v>338</v>
      </c>
      <c r="G235" s="250"/>
      <c r="H235" s="254">
        <v>3</v>
      </c>
      <c r="I235" s="255"/>
      <c r="J235" s="250"/>
      <c r="K235" s="250"/>
      <c r="L235" s="256"/>
      <c r="M235" s="257"/>
      <c r="N235" s="258"/>
      <c r="O235" s="258"/>
      <c r="P235" s="258"/>
      <c r="Q235" s="258"/>
      <c r="R235" s="258"/>
      <c r="S235" s="258"/>
      <c r="T235" s="25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0" t="s">
        <v>164</v>
      </c>
      <c r="AU235" s="260" t="s">
        <v>83</v>
      </c>
      <c r="AV235" s="13" t="s">
        <v>83</v>
      </c>
      <c r="AW235" s="13" t="s">
        <v>30</v>
      </c>
      <c r="AX235" s="13" t="s">
        <v>81</v>
      </c>
      <c r="AY235" s="260" t="s">
        <v>156</v>
      </c>
    </row>
    <row r="236" s="2" customFormat="1" ht="16.5" customHeight="1">
      <c r="A236" s="39"/>
      <c r="B236" s="40"/>
      <c r="C236" s="235" t="s">
        <v>339</v>
      </c>
      <c r="D236" s="235" t="s">
        <v>158</v>
      </c>
      <c r="E236" s="236" t="s">
        <v>340</v>
      </c>
      <c r="F236" s="237" t="s">
        <v>341</v>
      </c>
      <c r="G236" s="238" t="s">
        <v>291</v>
      </c>
      <c r="H236" s="239">
        <v>3</v>
      </c>
      <c r="I236" s="240"/>
      <c r="J236" s="241">
        <f>ROUND(I236*H236,2)</f>
        <v>0</v>
      </c>
      <c r="K236" s="242"/>
      <c r="L236" s="45"/>
      <c r="M236" s="243" t="s">
        <v>1</v>
      </c>
      <c r="N236" s="244" t="s">
        <v>38</v>
      </c>
      <c r="O236" s="92"/>
      <c r="P236" s="245">
        <f>O236*H236</f>
        <v>0</v>
      </c>
      <c r="Q236" s="245">
        <v>0.00056999999999999998</v>
      </c>
      <c r="R236" s="245">
        <f>Q236*H236</f>
        <v>0.0017099999999999999</v>
      </c>
      <c r="S236" s="245">
        <v>0</v>
      </c>
      <c r="T236" s="24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7" t="s">
        <v>162</v>
      </c>
      <c r="AT236" s="247" t="s">
        <v>158</v>
      </c>
      <c r="AU236" s="247" t="s">
        <v>83</v>
      </c>
      <c r="AY236" s="18" t="s">
        <v>156</v>
      </c>
      <c r="BE236" s="248">
        <f>IF(N236="základní",J236,0)</f>
        <v>0</v>
      </c>
      <c r="BF236" s="248">
        <f>IF(N236="snížená",J236,0)</f>
        <v>0</v>
      </c>
      <c r="BG236" s="248">
        <f>IF(N236="zákl. přenesená",J236,0)</f>
        <v>0</v>
      </c>
      <c r="BH236" s="248">
        <f>IF(N236="sníž. přenesená",J236,0)</f>
        <v>0</v>
      </c>
      <c r="BI236" s="248">
        <f>IF(N236="nulová",J236,0)</f>
        <v>0</v>
      </c>
      <c r="BJ236" s="18" t="s">
        <v>81</v>
      </c>
      <c r="BK236" s="248">
        <f>ROUND(I236*H236,2)</f>
        <v>0</v>
      </c>
      <c r="BL236" s="18" t="s">
        <v>162</v>
      </c>
      <c r="BM236" s="247" t="s">
        <v>342</v>
      </c>
    </row>
    <row r="237" s="13" customFormat="1">
      <c r="A237" s="13"/>
      <c r="B237" s="249"/>
      <c r="C237" s="250"/>
      <c r="D237" s="251" t="s">
        <v>164</v>
      </c>
      <c r="E237" s="252" t="s">
        <v>1</v>
      </c>
      <c r="F237" s="253" t="s">
        <v>338</v>
      </c>
      <c r="G237" s="250"/>
      <c r="H237" s="254">
        <v>3</v>
      </c>
      <c r="I237" s="255"/>
      <c r="J237" s="250"/>
      <c r="K237" s="250"/>
      <c r="L237" s="256"/>
      <c r="M237" s="257"/>
      <c r="N237" s="258"/>
      <c r="O237" s="258"/>
      <c r="P237" s="258"/>
      <c r="Q237" s="258"/>
      <c r="R237" s="258"/>
      <c r="S237" s="258"/>
      <c r="T237" s="25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0" t="s">
        <v>164</v>
      </c>
      <c r="AU237" s="260" t="s">
        <v>83</v>
      </c>
      <c r="AV237" s="13" t="s">
        <v>83</v>
      </c>
      <c r="AW237" s="13" t="s">
        <v>30</v>
      </c>
      <c r="AX237" s="13" t="s">
        <v>81</v>
      </c>
      <c r="AY237" s="260" t="s">
        <v>156</v>
      </c>
    </row>
    <row r="238" s="2" customFormat="1" ht="16.5" customHeight="1">
      <c r="A238" s="39"/>
      <c r="B238" s="40"/>
      <c r="C238" s="235" t="s">
        <v>343</v>
      </c>
      <c r="D238" s="235" t="s">
        <v>158</v>
      </c>
      <c r="E238" s="236" t="s">
        <v>344</v>
      </c>
      <c r="F238" s="237" t="s">
        <v>345</v>
      </c>
      <c r="G238" s="238" t="s">
        <v>346</v>
      </c>
      <c r="H238" s="239">
        <v>1</v>
      </c>
      <c r="I238" s="240"/>
      <c r="J238" s="241">
        <f>ROUND(I238*H238,2)</f>
        <v>0</v>
      </c>
      <c r="K238" s="242"/>
      <c r="L238" s="45"/>
      <c r="M238" s="243" t="s">
        <v>1</v>
      </c>
      <c r="N238" s="244" t="s">
        <v>38</v>
      </c>
      <c r="O238" s="92"/>
      <c r="P238" s="245">
        <f>O238*H238</f>
        <v>0</v>
      </c>
      <c r="Q238" s="245">
        <v>0.00056999999999999998</v>
      </c>
      <c r="R238" s="245">
        <f>Q238*H238</f>
        <v>0.00056999999999999998</v>
      </c>
      <c r="S238" s="245">
        <v>0</v>
      </c>
      <c r="T238" s="24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7" t="s">
        <v>162</v>
      </c>
      <c r="AT238" s="247" t="s">
        <v>158</v>
      </c>
      <c r="AU238" s="247" t="s">
        <v>83</v>
      </c>
      <c r="AY238" s="18" t="s">
        <v>156</v>
      </c>
      <c r="BE238" s="248">
        <f>IF(N238="základní",J238,0)</f>
        <v>0</v>
      </c>
      <c r="BF238" s="248">
        <f>IF(N238="snížená",J238,0)</f>
        <v>0</v>
      </c>
      <c r="BG238" s="248">
        <f>IF(N238="zákl. přenesená",J238,0)</f>
        <v>0</v>
      </c>
      <c r="BH238" s="248">
        <f>IF(N238="sníž. přenesená",J238,0)</f>
        <v>0</v>
      </c>
      <c r="BI238" s="248">
        <f>IF(N238="nulová",J238,0)</f>
        <v>0</v>
      </c>
      <c r="BJ238" s="18" t="s">
        <v>81</v>
      </c>
      <c r="BK238" s="248">
        <f>ROUND(I238*H238,2)</f>
        <v>0</v>
      </c>
      <c r="BL238" s="18" t="s">
        <v>162</v>
      </c>
      <c r="BM238" s="247" t="s">
        <v>347</v>
      </c>
    </row>
    <row r="239" s="2" customFormat="1" ht="21.75" customHeight="1">
      <c r="A239" s="39"/>
      <c r="B239" s="40"/>
      <c r="C239" s="235" t="s">
        <v>348</v>
      </c>
      <c r="D239" s="235" t="s">
        <v>158</v>
      </c>
      <c r="E239" s="236" t="s">
        <v>349</v>
      </c>
      <c r="F239" s="237" t="s">
        <v>350</v>
      </c>
      <c r="G239" s="238" t="s">
        <v>291</v>
      </c>
      <c r="H239" s="239">
        <v>3</v>
      </c>
      <c r="I239" s="240"/>
      <c r="J239" s="241">
        <f>ROUND(I239*H239,2)</f>
        <v>0</v>
      </c>
      <c r="K239" s="242"/>
      <c r="L239" s="45"/>
      <c r="M239" s="243" t="s">
        <v>1</v>
      </c>
      <c r="N239" s="244" t="s">
        <v>38</v>
      </c>
      <c r="O239" s="92"/>
      <c r="P239" s="245">
        <f>O239*H239</f>
        <v>0</v>
      </c>
      <c r="Q239" s="245">
        <v>0.00072000000000000005</v>
      </c>
      <c r="R239" s="245">
        <f>Q239*H239</f>
        <v>0.00216</v>
      </c>
      <c r="S239" s="245">
        <v>0</v>
      </c>
      <c r="T239" s="24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7" t="s">
        <v>162</v>
      </c>
      <c r="AT239" s="247" t="s">
        <v>158</v>
      </c>
      <c r="AU239" s="247" t="s">
        <v>83</v>
      </c>
      <c r="AY239" s="18" t="s">
        <v>156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8" t="s">
        <v>81</v>
      </c>
      <c r="BK239" s="248">
        <f>ROUND(I239*H239,2)</f>
        <v>0</v>
      </c>
      <c r="BL239" s="18" t="s">
        <v>162</v>
      </c>
      <c r="BM239" s="247" t="s">
        <v>351</v>
      </c>
    </row>
    <row r="240" s="2" customFormat="1" ht="21.75" customHeight="1">
      <c r="A240" s="39"/>
      <c r="B240" s="40"/>
      <c r="C240" s="283" t="s">
        <v>352</v>
      </c>
      <c r="D240" s="283" t="s">
        <v>226</v>
      </c>
      <c r="E240" s="284" t="s">
        <v>353</v>
      </c>
      <c r="F240" s="285" t="s">
        <v>354</v>
      </c>
      <c r="G240" s="286" t="s">
        <v>291</v>
      </c>
      <c r="H240" s="287">
        <v>3</v>
      </c>
      <c r="I240" s="288"/>
      <c r="J240" s="289">
        <f>ROUND(I240*H240,2)</f>
        <v>0</v>
      </c>
      <c r="K240" s="290"/>
      <c r="L240" s="291"/>
      <c r="M240" s="292" t="s">
        <v>1</v>
      </c>
      <c r="N240" s="293" t="s">
        <v>38</v>
      </c>
      <c r="O240" s="92"/>
      <c r="P240" s="245">
        <f>O240*H240</f>
        <v>0</v>
      </c>
      <c r="Q240" s="245">
        <v>0.0038</v>
      </c>
      <c r="R240" s="245">
        <f>Q240*H240</f>
        <v>0.0114</v>
      </c>
      <c r="S240" s="245">
        <v>0</v>
      </c>
      <c r="T240" s="24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7" t="s">
        <v>203</v>
      </c>
      <c r="AT240" s="247" t="s">
        <v>226</v>
      </c>
      <c r="AU240" s="247" t="s">
        <v>83</v>
      </c>
      <c r="AY240" s="18" t="s">
        <v>156</v>
      </c>
      <c r="BE240" s="248">
        <f>IF(N240="základní",J240,0)</f>
        <v>0</v>
      </c>
      <c r="BF240" s="248">
        <f>IF(N240="snížená",J240,0)</f>
        <v>0</v>
      </c>
      <c r="BG240" s="248">
        <f>IF(N240="zákl. přenesená",J240,0)</f>
        <v>0</v>
      </c>
      <c r="BH240" s="248">
        <f>IF(N240="sníž. přenesená",J240,0)</f>
        <v>0</v>
      </c>
      <c r="BI240" s="248">
        <f>IF(N240="nulová",J240,0)</f>
        <v>0</v>
      </c>
      <c r="BJ240" s="18" t="s">
        <v>81</v>
      </c>
      <c r="BK240" s="248">
        <f>ROUND(I240*H240,2)</f>
        <v>0</v>
      </c>
      <c r="BL240" s="18" t="s">
        <v>162</v>
      </c>
      <c r="BM240" s="247" t="s">
        <v>355</v>
      </c>
    </row>
    <row r="241" s="2" customFormat="1" ht="21.75" customHeight="1">
      <c r="A241" s="39"/>
      <c r="B241" s="40"/>
      <c r="C241" s="283" t="s">
        <v>356</v>
      </c>
      <c r="D241" s="283" t="s">
        <v>226</v>
      </c>
      <c r="E241" s="284" t="s">
        <v>357</v>
      </c>
      <c r="F241" s="285" t="s">
        <v>358</v>
      </c>
      <c r="G241" s="286" t="s">
        <v>291</v>
      </c>
      <c r="H241" s="287">
        <v>3</v>
      </c>
      <c r="I241" s="288"/>
      <c r="J241" s="289">
        <f>ROUND(I241*H241,2)</f>
        <v>0</v>
      </c>
      <c r="K241" s="290"/>
      <c r="L241" s="291"/>
      <c r="M241" s="292" t="s">
        <v>1</v>
      </c>
      <c r="N241" s="293" t="s">
        <v>38</v>
      </c>
      <c r="O241" s="92"/>
      <c r="P241" s="245">
        <f>O241*H241</f>
        <v>0</v>
      </c>
      <c r="Q241" s="245">
        <v>0.0035000000000000001</v>
      </c>
      <c r="R241" s="245">
        <f>Q241*H241</f>
        <v>0.010500000000000001</v>
      </c>
      <c r="S241" s="245">
        <v>0</v>
      </c>
      <c r="T241" s="246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7" t="s">
        <v>203</v>
      </c>
      <c r="AT241" s="247" t="s">
        <v>226</v>
      </c>
      <c r="AU241" s="247" t="s">
        <v>83</v>
      </c>
      <c r="AY241" s="18" t="s">
        <v>156</v>
      </c>
      <c r="BE241" s="248">
        <f>IF(N241="základní",J241,0)</f>
        <v>0</v>
      </c>
      <c r="BF241" s="248">
        <f>IF(N241="snížená",J241,0)</f>
        <v>0</v>
      </c>
      <c r="BG241" s="248">
        <f>IF(N241="zákl. přenesená",J241,0)</f>
        <v>0</v>
      </c>
      <c r="BH241" s="248">
        <f>IF(N241="sníž. přenesená",J241,0)</f>
        <v>0</v>
      </c>
      <c r="BI241" s="248">
        <f>IF(N241="nulová",J241,0)</f>
        <v>0</v>
      </c>
      <c r="BJ241" s="18" t="s">
        <v>81</v>
      </c>
      <c r="BK241" s="248">
        <f>ROUND(I241*H241,2)</f>
        <v>0</v>
      </c>
      <c r="BL241" s="18" t="s">
        <v>162</v>
      </c>
      <c r="BM241" s="247" t="s">
        <v>359</v>
      </c>
    </row>
    <row r="242" s="2" customFormat="1" ht="21.75" customHeight="1">
      <c r="A242" s="39"/>
      <c r="B242" s="40"/>
      <c r="C242" s="235" t="s">
        <v>360</v>
      </c>
      <c r="D242" s="235" t="s">
        <v>158</v>
      </c>
      <c r="E242" s="236" t="s">
        <v>361</v>
      </c>
      <c r="F242" s="237" t="s">
        <v>362</v>
      </c>
      <c r="G242" s="238" t="s">
        <v>291</v>
      </c>
      <c r="H242" s="239">
        <v>1</v>
      </c>
      <c r="I242" s="240"/>
      <c r="J242" s="241">
        <f>ROUND(I242*H242,2)</f>
        <v>0</v>
      </c>
      <c r="K242" s="242"/>
      <c r="L242" s="45"/>
      <c r="M242" s="243" t="s">
        <v>1</v>
      </c>
      <c r="N242" s="244" t="s">
        <v>38</v>
      </c>
      <c r="O242" s="92"/>
      <c r="P242" s="245">
        <f>O242*H242</f>
        <v>0</v>
      </c>
      <c r="Q242" s="245">
        <v>0.0016199999999999999</v>
      </c>
      <c r="R242" s="245">
        <f>Q242*H242</f>
        <v>0.0016199999999999999</v>
      </c>
      <c r="S242" s="245">
        <v>0</v>
      </c>
      <c r="T242" s="24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7" t="s">
        <v>162</v>
      </c>
      <c r="AT242" s="247" t="s">
        <v>158</v>
      </c>
      <c r="AU242" s="247" t="s">
        <v>83</v>
      </c>
      <c r="AY242" s="18" t="s">
        <v>156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8" t="s">
        <v>81</v>
      </c>
      <c r="BK242" s="248">
        <f>ROUND(I242*H242,2)</f>
        <v>0</v>
      </c>
      <c r="BL242" s="18" t="s">
        <v>162</v>
      </c>
      <c r="BM242" s="247" t="s">
        <v>363</v>
      </c>
    </row>
    <row r="243" s="2" customFormat="1" ht="21.75" customHeight="1">
      <c r="A243" s="39"/>
      <c r="B243" s="40"/>
      <c r="C243" s="283" t="s">
        <v>364</v>
      </c>
      <c r="D243" s="283" t="s">
        <v>226</v>
      </c>
      <c r="E243" s="284" t="s">
        <v>365</v>
      </c>
      <c r="F243" s="285" t="s">
        <v>366</v>
      </c>
      <c r="G243" s="286" t="s">
        <v>291</v>
      </c>
      <c r="H243" s="287">
        <v>1</v>
      </c>
      <c r="I243" s="288"/>
      <c r="J243" s="289">
        <f>ROUND(I243*H243,2)</f>
        <v>0</v>
      </c>
      <c r="K243" s="290"/>
      <c r="L243" s="291"/>
      <c r="M243" s="292" t="s">
        <v>1</v>
      </c>
      <c r="N243" s="293" t="s">
        <v>38</v>
      </c>
      <c r="O243" s="92"/>
      <c r="P243" s="245">
        <f>O243*H243</f>
        <v>0</v>
      </c>
      <c r="Q243" s="245">
        <v>0.023</v>
      </c>
      <c r="R243" s="245">
        <f>Q243*H243</f>
        <v>0.023</v>
      </c>
      <c r="S243" s="245">
        <v>0</v>
      </c>
      <c r="T243" s="24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7" t="s">
        <v>203</v>
      </c>
      <c r="AT243" s="247" t="s">
        <v>226</v>
      </c>
      <c r="AU243" s="247" t="s">
        <v>83</v>
      </c>
      <c r="AY243" s="18" t="s">
        <v>156</v>
      </c>
      <c r="BE243" s="248">
        <f>IF(N243="základní",J243,0)</f>
        <v>0</v>
      </c>
      <c r="BF243" s="248">
        <f>IF(N243="snížená",J243,0)</f>
        <v>0</v>
      </c>
      <c r="BG243" s="248">
        <f>IF(N243="zákl. přenesená",J243,0)</f>
        <v>0</v>
      </c>
      <c r="BH243" s="248">
        <f>IF(N243="sníž. přenesená",J243,0)</f>
        <v>0</v>
      </c>
      <c r="BI243" s="248">
        <f>IF(N243="nulová",J243,0)</f>
        <v>0</v>
      </c>
      <c r="BJ243" s="18" t="s">
        <v>81</v>
      </c>
      <c r="BK243" s="248">
        <f>ROUND(I243*H243,2)</f>
        <v>0</v>
      </c>
      <c r="BL243" s="18" t="s">
        <v>162</v>
      </c>
      <c r="BM243" s="247" t="s">
        <v>367</v>
      </c>
    </row>
    <row r="244" s="2" customFormat="1" ht="21.75" customHeight="1">
      <c r="A244" s="39"/>
      <c r="B244" s="40"/>
      <c r="C244" s="283" t="s">
        <v>368</v>
      </c>
      <c r="D244" s="283" t="s">
        <v>226</v>
      </c>
      <c r="E244" s="284" t="s">
        <v>369</v>
      </c>
      <c r="F244" s="285" t="s">
        <v>370</v>
      </c>
      <c r="G244" s="286" t="s">
        <v>291</v>
      </c>
      <c r="H244" s="287">
        <v>1</v>
      </c>
      <c r="I244" s="288"/>
      <c r="J244" s="289">
        <f>ROUND(I244*H244,2)</f>
        <v>0</v>
      </c>
      <c r="K244" s="290"/>
      <c r="L244" s="291"/>
      <c r="M244" s="292" t="s">
        <v>1</v>
      </c>
      <c r="N244" s="293" t="s">
        <v>38</v>
      </c>
      <c r="O244" s="92"/>
      <c r="P244" s="245">
        <f>O244*H244</f>
        <v>0</v>
      </c>
      <c r="Q244" s="245">
        <v>0.0035000000000000001</v>
      </c>
      <c r="R244" s="245">
        <f>Q244*H244</f>
        <v>0.0035000000000000001</v>
      </c>
      <c r="S244" s="245">
        <v>0</v>
      </c>
      <c r="T244" s="246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7" t="s">
        <v>203</v>
      </c>
      <c r="AT244" s="247" t="s">
        <v>226</v>
      </c>
      <c r="AU244" s="247" t="s">
        <v>83</v>
      </c>
      <c r="AY244" s="18" t="s">
        <v>156</v>
      </c>
      <c r="BE244" s="248">
        <f>IF(N244="základní",J244,0)</f>
        <v>0</v>
      </c>
      <c r="BF244" s="248">
        <f>IF(N244="snížená",J244,0)</f>
        <v>0</v>
      </c>
      <c r="BG244" s="248">
        <f>IF(N244="zákl. přenesená",J244,0)</f>
        <v>0</v>
      </c>
      <c r="BH244" s="248">
        <f>IF(N244="sníž. přenesená",J244,0)</f>
        <v>0</v>
      </c>
      <c r="BI244" s="248">
        <f>IF(N244="nulová",J244,0)</f>
        <v>0</v>
      </c>
      <c r="BJ244" s="18" t="s">
        <v>81</v>
      </c>
      <c r="BK244" s="248">
        <f>ROUND(I244*H244,2)</f>
        <v>0</v>
      </c>
      <c r="BL244" s="18" t="s">
        <v>162</v>
      </c>
      <c r="BM244" s="247" t="s">
        <v>371</v>
      </c>
    </row>
    <row r="245" s="2" customFormat="1" ht="16.5" customHeight="1">
      <c r="A245" s="39"/>
      <c r="B245" s="40"/>
      <c r="C245" s="235" t="s">
        <v>372</v>
      </c>
      <c r="D245" s="235" t="s">
        <v>158</v>
      </c>
      <c r="E245" s="236" t="s">
        <v>373</v>
      </c>
      <c r="F245" s="237" t="s">
        <v>374</v>
      </c>
      <c r="G245" s="238" t="s">
        <v>291</v>
      </c>
      <c r="H245" s="239">
        <v>1</v>
      </c>
      <c r="I245" s="240"/>
      <c r="J245" s="241">
        <f>ROUND(I245*H245,2)</f>
        <v>0</v>
      </c>
      <c r="K245" s="242"/>
      <c r="L245" s="45"/>
      <c r="M245" s="243" t="s">
        <v>1</v>
      </c>
      <c r="N245" s="244" t="s">
        <v>38</v>
      </c>
      <c r="O245" s="92"/>
      <c r="P245" s="245">
        <f>O245*H245</f>
        <v>0</v>
      </c>
      <c r="Q245" s="245">
        <v>0.00034000000000000002</v>
      </c>
      <c r="R245" s="245">
        <f>Q245*H245</f>
        <v>0.00034000000000000002</v>
      </c>
      <c r="S245" s="245">
        <v>0</v>
      </c>
      <c r="T245" s="24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7" t="s">
        <v>162</v>
      </c>
      <c r="AT245" s="247" t="s">
        <v>158</v>
      </c>
      <c r="AU245" s="247" t="s">
        <v>83</v>
      </c>
      <c r="AY245" s="18" t="s">
        <v>156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8" t="s">
        <v>81</v>
      </c>
      <c r="BK245" s="248">
        <f>ROUND(I245*H245,2)</f>
        <v>0</v>
      </c>
      <c r="BL245" s="18" t="s">
        <v>162</v>
      </c>
      <c r="BM245" s="247" t="s">
        <v>375</v>
      </c>
    </row>
    <row r="246" s="2" customFormat="1" ht="16.5" customHeight="1">
      <c r="A246" s="39"/>
      <c r="B246" s="40"/>
      <c r="C246" s="283" t="s">
        <v>376</v>
      </c>
      <c r="D246" s="283" t="s">
        <v>226</v>
      </c>
      <c r="E246" s="284" t="s">
        <v>377</v>
      </c>
      <c r="F246" s="285" t="s">
        <v>378</v>
      </c>
      <c r="G246" s="286" t="s">
        <v>291</v>
      </c>
      <c r="H246" s="287">
        <v>1</v>
      </c>
      <c r="I246" s="288"/>
      <c r="J246" s="289">
        <f>ROUND(I246*H246,2)</f>
        <v>0</v>
      </c>
      <c r="K246" s="290"/>
      <c r="L246" s="291"/>
      <c r="M246" s="292" t="s">
        <v>1</v>
      </c>
      <c r="N246" s="293" t="s">
        <v>38</v>
      </c>
      <c r="O246" s="92"/>
      <c r="P246" s="245">
        <f>O246*H246</f>
        <v>0</v>
      </c>
      <c r="Q246" s="245">
        <v>0.048000000000000001</v>
      </c>
      <c r="R246" s="245">
        <f>Q246*H246</f>
        <v>0.048000000000000001</v>
      </c>
      <c r="S246" s="245">
        <v>0</v>
      </c>
      <c r="T246" s="24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7" t="s">
        <v>203</v>
      </c>
      <c r="AT246" s="247" t="s">
        <v>226</v>
      </c>
      <c r="AU246" s="247" t="s">
        <v>83</v>
      </c>
      <c r="AY246" s="18" t="s">
        <v>156</v>
      </c>
      <c r="BE246" s="248">
        <f>IF(N246="základní",J246,0)</f>
        <v>0</v>
      </c>
      <c r="BF246" s="248">
        <f>IF(N246="snížená",J246,0)</f>
        <v>0</v>
      </c>
      <c r="BG246" s="248">
        <f>IF(N246="zákl. přenesená",J246,0)</f>
        <v>0</v>
      </c>
      <c r="BH246" s="248">
        <f>IF(N246="sníž. přenesená",J246,0)</f>
        <v>0</v>
      </c>
      <c r="BI246" s="248">
        <f>IF(N246="nulová",J246,0)</f>
        <v>0</v>
      </c>
      <c r="BJ246" s="18" t="s">
        <v>81</v>
      </c>
      <c r="BK246" s="248">
        <f>ROUND(I246*H246,2)</f>
        <v>0</v>
      </c>
      <c r="BL246" s="18" t="s">
        <v>162</v>
      </c>
      <c r="BM246" s="247" t="s">
        <v>379</v>
      </c>
    </row>
    <row r="247" s="2" customFormat="1" ht="21.75" customHeight="1">
      <c r="A247" s="39"/>
      <c r="B247" s="40"/>
      <c r="C247" s="235" t="s">
        <v>380</v>
      </c>
      <c r="D247" s="235" t="s">
        <v>158</v>
      </c>
      <c r="E247" s="236" t="s">
        <v>381</v>
      </c>
      <c r="F247" s="237" t="s">
        <v>382</v>
      </c>
      <c r="G247" s="238" t="s">
        <v>291</v>
      </c>
      <c r="H247" s="239">
        <v>3</v>
      </c>
      <c r="I247" s="240"/>
      <c r="J247" s="241">
        <f>ROUND(I247*H247,2)</f>
        <v>0</v>
      </c>
      <c r="K247" s="242"/>
      <c r="L247" s="45"/>
      <c r="M247" s="243" t="s">
        <v>1</v>
      </c>
      <c r="N247" s="244" t="s">
        <v>38</v>
      </c>
      <c r="O247" s="92"/>
      <c r="P247" s="245">
        <f>O247*H247</f>
        <v>0</v>
      </c>
      <c r="Q247" s="245">
        <v>0</v>
      </c>
      <c r="R247" s="245">
        <f>Q247*H247</f>
        <v>0</v>
      </c>
      <c r="S247" s="245">
        <v>0</v>
      </c>
      <c r="T247" s="24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7" t="s">
        <v>162</v>
      </c>
      <c r="AT247" s="247" t="s">
        <v>158</v>
      </c>
      <c r="AU247" s="247" t="s">
        <v>83</v>
      </c>
      <c r="AY247" s="18" t="s">
        <v>156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8" t="s">
        <v>81</v>
      </c>
      <c r="BK247" s="248">
        <f>ROUND(I247*H247,2)</f>
        <v>0</v>
      </c>
      <c r="BL247" s="18" t="s">
        <v>162</v>
      </c>
      <c r="BM247" s="247" t="s">
        <v>383</v>
      </c>
    </row>
    <row r="248" s="2" customFormat="1" ht="16.5" customHeight="1">
      <c r="A248" s="39"/>
      <c r="B248" s="40"/>
      <c r="C248" s="283" t="s">
        <v>384</v>
      </c>
      <c r="D248" s="283" t="s">
        <v>226</v>
      </c>
      <c r="E248" s="284" t="s">
        <v>385</v>
      </c>
      <c r="F248" s="285" t="s">
        <v>386</v>
      </c>
      <c r="G248" s="286" t="s">
        <v>291</v>
      </c>
      <c r="H248" s="287">
        <v>3</v>
      </c>
      <c r="I248" s="288"/>
      <c r="J248" s="289">
        <f>ROUND(I248*H248,2)</f>
        <v>0</v>
      </c>
      <c r="K248" s="290"/>
      <c r="L248" s="291"/>
      <c r="M248" s="292" t="s">
        <v>1</v>
      </c>
      <c r="N248" s="293" t="s">
        <v>38</v>
      </c>
      <c r="O248" s="92"/>
      <c r="P248" s="245">
        <f>O248*H248</f>
        <v>0</v>
      </c>
      <c r="Q248" s="245">
        <v>0.0019</v>
      </c>
      <c r="R248" s="245">
        <f>Q248*H248</f>
        <v>0.0057000000000000002</v>
      </c>
      <c r="S248" s="245">
        <v>0</v>
      </c>
      <c r="T248" s="246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7" t="s">
        <v>203</v>
      </c>
      <c r="AT248" s="247" t="s">
        <v>226</v>
      </c>
      <c r="AU248" s="247" t="s">
        <v>83</v>
      </c>
      <c r="AY248" s="18" t="s">
        <v>156</v>
      </c>
      <c r="BE248" s="248">
        <f>IF(N248="základní",J248,0)</f>
        <v>0</v>
      </c>
      <c r="BF248" s="248">
        <f>IF(N248="snížená",J248,0)</f>
        <v>0</v>
      </c>
      <c r="BG248" s="248">
        <f>IF(N248="zákl. přenesená",J248,0)</f>
        <v>0</v>
      </c>
      <c r="BH248" s="248">
        <f>IF(N248="sníž. přenesená",J248,0)</f>
        <v>0</v>
      </c>
      <c r="BI248" s="248">
        <f>IF(N248="nulová",J248,0)</f>
        <v>0</v>
      </c>
      <c r="BJ248" s="18" t="s">
        <v>81</v>
      </c>
      <c r="BK248" s="248">
        <f>ROUND(I248*H248,2)</f>
        <v>0</v>
      </c>
      <c r="BL248" s="18" t="s">
        <v>162</v>
      </c>
      <c r="BM248" s="247" t="s">
        <v>387</v>
      </c>
    </row>
    <row r="249" s="2" customFormat="1" ht="16.5" customHeight="1">
      <c r="A249" s="39"/>
      <c r="B249" s="40"/>
      <c r="C249" s="235" t="s">
        <v>388</v>
      </c>
      <c r="D249" s="235" t="s">
        <v>158</v>
      </c>
      <c r="E249" s="236" t="s">
        <v>389</v>
      </c>
      <c r="F249" s="237" t="s">
        <v>390</v>
      </c>
      <c r="G249" s="238" t="s">
        <v>180</v>
      </c>
      <c r="H249" s="239">
        <v>98</v>
      </c>
      <c r="I249" s="240"/>
      <c r="J249" s="241">
        <f>ROUND(I249*H249,2)</f>
        <v>0</v>
      </c>
      <c r="K249" s="242"/>
      <c r="L249" s="45"/>
      <c r="M249" s="243" t="s">
        <v>1</v>
      </c>
      <c r="N249" s="244" t="s">
        <v>38</v>
      </c>
      <c r="O249" s="92"/>
      <c r="P249" s="245">
        <f>O249*H249</f>
        <v>0</v>
      </c>
      <c r="Q249" s="245">
        <v>0</v>
      </c>
      <c r="R249" s="245">
        <f>Q249*H249</f>
        <v>0</v>
      </c>
      <c r="S249" s="245">
        <v>0</v>
      </c>
      <c r="T249" s="24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7" t="s">
        <v>162</v>
      </c>
      <c r="AT249" s="247" t="s">
        <v>158</v>
      </c>
      <c r="AU249" s="247" t="s">
        <v>83</v>
      </c>
      <c r="AY249" s="18" t="s">
        <v>156</v>
      </c>
      <c r="BE249" s="248">
        <f>IF(N249="základní",J249,0)</f>
        <v>0</v>
      </c>
      <c r="BF249" s="248">
        <f>IF(N249="snížená",J249,0)</f>
        <v>0</v>
      </c>
      <c r="BG249" s="248">
        <f>IF(N249="zákl. přenesená",J249,0)</f>
        <v>0</v>
      </c>
      <c r="BH249" s="248">
        <f>IF(N249="sníž. přenesená",J249,0)</f>
        <v>0</v>
      </c>
      <c r="BI249" s="248">
        <f>IF(N249="nulová",J249,0)</f>
        <v>0</v>
      </c>
      <c r="BJ249" s="18" t="s">
        <v>81</v>
      </c>
      <c r="BK249" s="248">
        <f>ROUND(I249*H249,2)</f>
        <v>0</v>
      </c>
      <c r="BL249" s="18" t="s">
        <v>162</v>
      </c>
      <c r="BM249" s="247" t="s">
        <v>391</v>
      </c>
    </row>
    <row r="250" s="2" customFormat="1" ht="21.75" customHeight="1">
      <c r="A250" s="39"/>
      <c r="B250" s="40"/>
      <c r="C250" s="235" t="s">
        <v>392</v>
      </c>
      <c r="D250" s="235" t="s">
        <v>158</v>
      </c>
      <c r="E250" s="236" t="s">
        <v>393</v>
      </c>
      <c r="F250" s="237" t="s">
        <v>394</v>
      </c>
      <c r="G250" s="238" t="s">
        <v>180</v>
      </c>
      <c r="H250" s="239">
        <v>114.40000000000001</v>
      </c>
      <c r="I250" s="240"/>
      <c r="J250" s="241">
        <f>ROUND(I250*H250,2)</f>
        <v>0</v>
      </c>
      <c r="K250" s="242"/>
      <c r="L250" s="45"/>
      <c r="M250" s="243" t="s">
        <v>1</v>
      </c>
      <c r="N250" s="244" t="s">
        <v>38</v>
      </c>
      <c r="O250" s="92"/>
      <c r="P250" s="245">
        <f>O250*H250</f>
        <v>0</v>
      </c>
      <c r="Q250" s="245">
        <v>0</v>
      </c>
      <c r="R250" s="245">
        <f>Q250*H250</f>
        <v>0</v>
      </c>
      <c r="S250" s="245">
        <v>0</v>
      </c>
      <c r="T250" s="24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7" t="s">
        <v>162</v>
      </c>
      <c r="AT250" s="247" t="s">
        <v>158</v>
      </c>
      <c r="AU250" s="247" t="s">
        <v>83</v>
      </c>
      <c r="AY250" s="18" t="s">
        <v>156</v>
      </c>
      <c r="BE250" s="248">
        <f>IF(N250="základní",J250,0)</f>
        <v>0</v>
      </c>
      <c r="BF250" s="248">
        <f>IF(N250="snížená",J250,0)</f>
        <v>0</v>
      </c>
      <c r="BG250" s="248">
        <f>IF(N250="zákl. přenesená",J250,0)</f>
        <v>0</v>
      </c>
      <c r="BH250" s="248">
        <f>IF(N250="sníž. přenesená",J250,0)</f>
        <v>0</v>
      </c>
      <c r="BI250" s="248">
        <f>IF(N250="nulová",J250,0)</f>
        <v>0</v>
      </c>
      <c r="BJ250" s="18" t="s">
        <v>81</v>
      </c>
      <c r="BK250" s="248">
        <f>ROUND(I250*H250,2)</f>
        <v>0</v>
      </c>
      <c r="BL250" s="18" t="s">
        <v>162</v>
      </c>
      <c r="BM250" s="247" t="s">
        <v>395</v>
      </c>
    </row>
    <row r="251" s="13" customFormat="1">
      <c r="A251" s="13"/>
      <c r="B251" s="249"/>
      <c r="C251" s="250"/>
      <c r="D251" s="251" t="s">
        <v>164</v>
      </c>
      <c r="E251" s="252" t="s">
        <v>1</v>
      </c>
      <c r="F251" s="253" t="s">
        <v>396</v>
      </c>
      <c r="G251" s="250"/>
      <c r="H251" s="254">
        <v>114.40000000000001</v>
      </c>
      <c r="I251" s="255"/>
      <c r="J251" s="250"/>
      <c r="K251" s="250"/>
      <c r="L251" s="256"/>
      <c r="M251" s="257"/>
      <c r="N251" s="258"/>
      <c r="O251" s="258"/>
      <c r="P251" s="258"/>
      <c r="Q251" s="258"/>
      <c r="R251" s="258"/>
      <c r="S251" s="258"/>
      <c r="T251" s="25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0" t="s">
        <v>164</v>
      </c>
      <c r="AU251" s="260" t="s">
        <v>83</v>
      </c>
      <c r="AV251" s="13" t="s">
        <v>83</v>
      </c>
      <c r="AW251" s="13" t="s">
        <v>30</v>
      </c>
      <c r="AX251" s="13" t="s">
        <v>81</v>
      </c>
      <c r="AY251" s="260" t="s">
        <v>156</v>
      </c>
    </row>
    <row r="252" s="2" customFormat="1" ht="16.5" customHeight="1">
      <c r="A252" s="39"/>
      <c r="B252" s="40"/>
      <c r="C252" s="235" t="s">
        <v>397</v>
      </c>
      <c r="D252" s="235" t="s">
        <v>158</v>
      </c>
      <c r="E252" s="236" t="s">
        <v>398</v>
      </c>
      <c r="F252" s="237" t="s">
        <v>399</v>
      </c>
      <c r="G252" s="238" t="s">
        <v>291</v>
      </c>
      <c r="H252" s="239">
        <v>4</v>
      </c>
      <c r="I252" s="240"/>
      <c r="J252" s="241">
        <f>ROUND(I252*H252,2)</f>
        <v>0</v>
      </c>
      <c r="K252" s="242"/>
      <c r="L252" s="45"/>
      <c r="M252" s="243" t="s">
        <v>1</v>
      </c>
      <c r="N252" s="244" t="s">
        <v>38</v>
      </c>
      <c r="O252" s="92"/>
      <c r="P252" s="245">
        <f>O252*H252</f>
        <v>0</v>
      </c>
      <c r="Q252" s="245">
        <v>0.12303</v>
      </c>
      <c r="R252" s="245">
        <f>Q252*H252</f>
        <v>0.49212</v>
      </c>
      <c r="S252" s="245">
        <v>0</v>
      </c>
      <c r="T252" s="24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7" t="s">
        <v>162</v>
      </c>
      <c r="AT252" s="247" t="s">
        <v>158</v>
      </c>
      <c r="AU252" s="247" t="s">
        <v>83</v>
      </c>
      <c r="AY252" s="18" t="s">
        <v>156</v>
      </c>
      <c r="BE252" s="248">
        <f>IF(N252="základní",J252,0)</f>
        <v>0</v>
      </c>
      <c r="BF252" s="248">
        <f>IF(N252="snížená",J252,0)</f>
        <v>0</v>
      </c>
      <c r="BG252" s="248">
        <f>IF(N252="zákl. přenesená",J252,0)</f>
        <v>0</v>
      </c>
      <c r="BH252" s="248">
        <f>IF(N252="sníž. přenesená",J252,0)</f>
        <v>0</v>
      </c>
      <c r="BI252" s="248">
        <f>IF(N252="nulová",J252,0)</f>
        <v>0</v>
      </c>
      <c r="BJ252" s="18" t="s">
        <v>81</v>
      </c>
      <c r="BK252" s="248">
        <f>ROUND(I252*H252,2)</f>
        <v>0</v>
      </c>
      <c r="BL252" s="18" t="s">
        <v>162</v>
      </c>
      <c r="BM252" s="247" t="s">
        <v>400</v>
      </c>
    </row>
    <row r="253" s="2" customFormat="1" ht="21.75" customHeight="1">
      <c r="A253" s="39"/>
      <c r="B253" s="40"/>
      <c r="C253" s="283" t="s">
        <v>401</v>
      </c>
      <c r="D253" s="283" t="s">
        <v>226</v>
      </c>
      <c r="E253" s="284" t="s">
        <v>402</v>
      </c>
      <c r="F253" s="285" t="s">
        <v>403</v>
      </c>
      <c r="G253" s="286" t="s">
        <v>291</v>
      </c>
      <c r="H253" s="287">
        <v>3</v>
      </c>
      <c r="I253" s="288"/>
      <c r="J253" s="289">
        <f>ROUND(I253*H253,2)</f>
        <v>0</v>
      </c>
      <c r="K253" s="290"/>
      <c r="L253" s="291"/>
      <c r="M253" s="292" t="s">
        <v>1</v>
      </c>
      <c r="N253" s="293" t="s">
        <v>38</v>
      </c>
      <c r="O253" s="92"/>
      <c r="P253" s="245">
        <f>O253*H253</f>
        <v>0</v>
      </c>
      <c r="Q253" s="245">
        <v>0.013299999999999999</v>
      </c>
      <c r="R253" s="245">
        <f>Q253*H253</f>
        <v>0.039899999999999998</v>
      </c>
      <c r="S253" s="245">
        <v>0</v>
      </c>
      <c r="T253" s="24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7" t="s">
        <v>203</v>
      </c>
      <c r="AT253" s="247" t="s">
        <v>226</v>
      </c>
      <c r="AU253" s="247" t="s">
        <v>83</v>
      </c>
      <c r="AY253" s="18" t="s">
        <v>156</v>
      </c>
      <c r="BE253" s="248">
        <f>IF(N253="základní",J253,0)</f>
        <v>0</v>
      </c>
      <c r="BF253" s="248">
        <f>IF(N253="snížená",J253,0)</f>
        <v>0</v>
      </c>
      <c r="BG253" s="248">
        <f>IF(N253="zákl. přenesená",J253,0)</f>
        <v>0</v>
      </c>
      <c r="BH253" s="248">
        <f>IF(N253="sníž. přenesená",J253,0)</f>
        <v>0</v>
      </c>
      <c r="BI253" s="248">
        <f>IF(N253="nulová",J253,0)</f>
        <v>0</v>
      </c>
      <c r="BJ253" s="18" t="s">
        <v>81</v>
      </c>
      <c r="BK253" s="248">
        <f>ROUND(I253*H253,2)</f>
        <v>0</v>
      </c>
      <c r="BL253" s="18" t="s">
        <v>162</v>
      </c>
      <c r="BM253" s="247" t="s">
        <v>404</v>
      </c>
    </row>
    <row r="254" s="2" customFormat="1" ht="16.5" customHeight="1">
      <c r="A254" s="39"/>
      <c r="B254" s="40"/>
      <c r="C254" s="283" t="s">
        <v>405</v>
      </c>
      <c r="D254" s="283" t="s">
        <v>226</v>
      </c>
      <c r="E254" s="284" t="s">
        <v>406</v>
      </c>
      <c r="F254" s="285" t="s">
        <v>407</v>
      </c>
      <c r="G254" s="286" t="s">
        <v>291</v>
      </c>
      <c r="H254" s="287">
        <v>1</v>
      </c>
      <c r="I254" s="288"/>
      <c r="J254" s="289">
        <f>ROUND(I254*H254,2)</f>
        <v>0</v>
      </c>
      <c r="K254" s="290"/>
      <c r="L254" s="291"/>
      <c r="M254" s="292" t="s">
        <v>1</v>
      </c>
      <c r="N254" s="293" t="s">
        <v>38</v>
      </c>
      <c r="O254" s="92"/>
      <c r="P254" s="245">
        <f>O254*H254</f>
        <v>0</v>
      </c>
      <c r="Q254" s="245">
        <v>0.013299999999999999</v>
      </c>
      <c r="R254" s="245">
        <f>Q254*H254</f>
        <v>0.013299999999999999</v>
      </c>
      <c r="S254" s="245">
        <v>0</v>
      </c>
      <c r="T254" s="24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7" t="s">
        <v>203</v>
      </c>
      <c r="AT254" s="247" t="s">
        <v>226</v>
      </c>
      <c r="AU254" s="247" t="s">
        <v>83</v>
      </c>
      <c r="AY254" s="18" t="s">
        <v>156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8" t="s">
        <v>81</v>
      </c>
      <c r="BK254" s="248">
        <f>ROUND(I254*H254,2)</f>
        <v>0</v>
      </c>
      <c r="BL254" s="18" t="s">
        <v>162</v>
      </c>
      <c r="BM254" s="247" t="s">
        <v>408</v>
      </c>
    </row>
    <row r="255" s="2" customFormat="1" ht="21.75" customHeight="1">
      <c r="A255" s="39"/>
      <c r="B255" s="40"/>
      <c r="C255" s="283" t="s">
        <v>409</v>
      </c>
      <c r="D255" s="283" t="s">
        <v>226</v>
      </c>
      <c r="E255" s="284" t="s">
        <v>410</v>
      </c>
      <c r="F255" s="285" t="s">
        <v>411</v>
      </c>
      <c r="G255" s="286" t="s">
        <v>291</v>
      </c>
      <c r="H255" s="287">
        <v>4</v>
      </c>
      <c r="I255" s="288"/>
      <c r="J255" s="289">
        <f>ROUND(I255*H255,2)</f>
        <v>0</v>
      </c>
      <c r="K255" s="290"/>
      <c r="L255" s="291"/>
      <c r="M255" s="292" t="s">
        <v>1</v>
      </c>
      <c r="N255" s="293" t="s">
        <v>38</v>
      </c>
      <c r="O255" s="92"/>
      <c r="P255" s="245">
        <f>O255*H255</f>
        <v>0</v>
      </c>
      <c r="Q255" s="245">
        <v>0.00089999999999999998</v>
      </c>
      <c r="R255" s="245">
        <f>Q255*H255</f>
        <v>0.0035999999999999999</v>
      </c>
      <c r="S255" s="245">
        <v>0</v>
      </c>
      <c r="T255" s="24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7" t="s">
        <v>203</v>
      </c>
      <c r="AT255" s="247" t="s">
        <v>226</v>
      </c>
      <c r="AU255" s="247" t="s">
        <v>83</v>
      </c>
      <c r="AY255" s="18" t="s">
        <v>156</v>
      </c>
      <c r="BE255" s="248">
        <f>IF(N255="základní",J255,0)</f>
        <v>0</v>
      </c>
      <c r="BF255" s="248">
        <f>IF(N255="snížená",J255,0)</f>
        <v>0</v>
      </c>
      <c r="BG255" s="248">
        <f>IF(N255="zákl. přenesená",J255,0)</f>
        <v>0</v>
      </c>
      <c r="BH255" s="248">
        <f>IF(N255="sníž. přenesená",J255,0)</f>
        <v>0</v>
      </c>
      <c r="BI255" s="248">
        <f>IF(N255="nulová",J255,0)</f>
        <v>0</v>
      </c>
      <c r="BJ255" s="18" t="s">
        <v>81</v>
      </c>
      <c r="BK255" s="248">
        <f>ROUND(I255*H255,2)</f>
        <v>0</v>
      </c>
      <c r="BL255" s="18" t="s">
        <v>162</v>
      </c>
      <c r="BM255" s="247" t="s">
        <v>412</v>
      </c>
    </row>
    <row r="256" s="2" customFormat="1" ht="16.5" customHeight="1">
      <c r="A256" s="39"/>
      <c r="B256" s="40"/>
      <c r="C256" s="235" t="s">
        <v>413</v>
      </c>
      <c r="D256" s="235" t="s">
        <v>158</v>
      </c>
      <c r="E256" s="236" t="s">
        <v>414</v>
      </c>
      <c r="F256" s="237" t="s">
        <v>415</v>
      </c>
      <c r="G256" s="238" t="s">
        <v>291</v>
      </c>
      <c r="H256" s="239">
        <v>1</v>
      </c>
      <c r="I256" s="240"/>
      <c r="J256" s="241">
        <f>ROUND(I256*H256,2)</f>
        <v>0</v>
      </c>
      <c r="K256" s="242"/>
      <c r="L256" s="45"/>
      <c r="M256" s="243" t="s">
        <v>1</v>
      </c>
      <c r="N256" s="244" t="s">
        <v>38</v>
      </c>
      <c r="O256" s="92"/>
      <c r="P256" s="245">
        <f>O256*H256</f>
        <v>0</v>
      </c>
      <c r="Q256" s="245">
        <v>0.32906000000000002</v>
      </c>
      <c r="R256" s="245">
        <f>Q256*H256</f>
        <v>0.32906000000000002</v>
      </c>
      <c r="S256" s="245">
        <v>0</v>
      </c>
      <c r="T256" s="24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7" t="s">
        <v>162</v>
      </c>
      <c r="AT256" s="247" t="s">
        <v>158</v>
      </c>
      <c r="AU256" s="247" t="s">
        <v>83</v>
      </c>
      <c r="AY256" s="18" t="s">
        <v>156</v>
      </c>
      <c r="BE256" s="248">
        <f>IF(N256="základní",J256,0)</f>
        <v>0</v>
      </c>
      <c r="BF256" s="248">
        <f>IF(N256="snížená",J256,0)</f>
        <v>0</v>
      </c>
      <c r="BG256" s="248">
        <f>IF(N256="zákl. přenesená",J256,0)</f>
        <v>0</v>
      </c>
      <c r="BH256" s="248">
        <f>IF(N256="sníž. přenesená",J256,0)</f>
        <v>0</v>
      </c>
      <c r="BI256" s="248">
        <f>IF(N256="nulová",J256,0)</f>
        <v>0</v>
      </c>
      <c r="BJ256" s="18" t="s">
        <v>81</v>
      </c>
      <c r="BK256" s="248">
        <f>ROUND(I256*H256,2)</f>
        <v>0</v>
      </c>
      <c r="BL256" s="18" t="s">
        <v>162</v>
      </c>
      <c r="BM256" s="247" t="s">
        <v>416</v>
      </c>
    </row>
    <row r="257" s="2" customFormat="1" ht="16.5" customHeight="1">
      <c r="A257" s="39"/>
      <c r="B257" s="40"/>
      <c r="C257" s="283" t="s">
        <v>417</v>
      </c>
      <c r="D257" s="283" t="s">
        <v>226</v>
      </c>
      <c r="E257" s="284" t="s">
        <v>418</v>
      </c>
      <c r="F257" s="285" t="s">
        <v>419</v>
      </c>
      <c r="G257" s="286" t="s">
        <v>291</v>
      </c>
      <c r="H257" s="287">
        <v>1</v>
      </c>
      <c r="I257" s="288"/>
      <c r="J257" s="289">
        <f>ROUND(I257*H257,2)</f>
        <v>0</v>
      </c>
      <c r="K257" s="290"/>
      <c r="L257" s="291"/>
      <c r="M257" s="292" t="s">
        <v>1</v>
      </c>
      <c r="N257" s="293" t="s">
        <v>38</v>
      </c>
      <c r="O257" s="92"/>
      <c r="P257" s="245">
        <f>O257*H257</f>
        <v>0</v>
      </c>
      <c r="Q257" s="245">
        <v>0.029499999999999998</v>
      </c>
      <c r="R257" s="245">
        <f>Q257*H257</f>
        <v>0.029499999999999998</v>
      </c>
      <c r="S257" s="245">
        <v>0</v>
      </c>
      <c r="T257" s="246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7" t="s">
        <v>203</v>
      </c>
      <c r="AT257" s="247" t="s">
        <v>226</v>
      </c>
      <c r="AU257" s="247" t="s">
        <v>83</v>
      </c>
      <c r="AY257" s="18" t="s">
        <v>156</v>
      </c>
      <c r="BE257" s="248">
        <f>IF(N257="základní",J257,0)</f>
        <v>0</v>
      </c>
      <c r="BF257" s="248">
        <f>IF(N257="snížená",J257,0)</f>
        <v>0</v>
      </c>
      <c r="BG257" s="248">
        <f>IF(N257="zákl. přenesená",J257,0)</f>
        <v>0</v>
      </c>
      <c r="BH257" s="248">
        <f>IF(N257="sníž. přenesená",J257,0)</f>
        <v>0</v>
      </c>
      <c r="BI257" s="248">
        <f>IF(N257="nulová",J257,0)</f>
        <v>0</v>
      </c>
      <c r="BJ257" s="18" t="s">
        <v>81</v>
      </c>
      <c r="BK257" s="248">
        <f>ROUND(I257*H257,2)</f>
        <v>0</v>
      </c>
      <c r="BL257" s="18" t="s">
        <v>162</v>
      </c>
      <c r="BM257" s="247" t="s">
        <v>420</v>
      </c>
    </row>
    <row r="258" s="2" customFormat="1" ht="16.5" customHeight="1">
      <c r="A258" s="39"/>
      <c r="B258" s="40"/>
      <c r="C258" s="283" t="s">
        <v>421</v>
      </c>
      <c r="D258" s="283" t="s">
        <v>226</v>
      </c>
      <c r="E258" s="284" t="s">
        <v>422</v>
      </c>
      <c r="F258" s="285" t="s">
        <v>423</v>
      </c>
      <c r="G258" s="286" t="s">
        <v>291</v>
      </c>
      <c r="H258" s="287">
        <v>1</v>
      </c>
      <c r="I258" s="288"/>
      <c r="J258" s="289">
        <f>ROUND(I258*H258,2)</f>
        <v>0</v>
      </c>
      <c r="K258" s="290"/>
      <c r="L258" s="291"/>
      <c r="M258" s="292" t="s">
        <v>1</v>
      </c>
      <c r="N258" s="293" t="s">
        <v>38</v>
      </c>
      <c r="O258" s="92"/>
      <c r="P258" s="245">
        <f>O258*H258</f>
        <v>0</v>
      </c>
      <c r="Q258" s="245">
        <v>0.0019</v>
      </c>
      <c r="R258" s="245">
        <f>Q258*H258</f>
        <v>0.0019</v>
      </c>
      <c r="S258" s="245">
        <v>0</v>
      </c>
      <c r="T258" s="246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7" t="s">
        <v>203</v>
      </c>
      <c r="AT258" s="247" t="s">
        <v>226</v>
      </c>
      <c r="AU258" s="247" t="s">
        <v>83</v>
      </c>
      <c r="AY258" s="18" t="s">
        <v>156</v>
      </c>
      <c r="BE258" s="248">
        <f>IF(N258="základní",J258,0)</f>
        <v>0</v>
      </c>
      <c r="BF258" s="248">
        <f>IF(N258="snížená",J258,0)</f>
        <v>0</v>
      </c>
      <c r="BG258" s="248">
        <f>IF(N258="zákl. přenesená",J258,0)</f>
        <v>0</v>
      </c>
      <c r="BH258" s="248">
        <f>IF(N258="sníž. přenesená",J258,0)</f>
        <v>0</v>
      </c>
      <c r="BI258" s="248">
        <f>IF(N258="nulová",J258,0)</f>
        <v>0</v>
      </c>
      <c r="BJ258" s="18" t="s">
        <v>81</v>
      </c>
      <c r="BK258" s="248">
        <f>ROUND(I258*H258,2)</f>
        <v>0</v>
      </c>
      <c r="BL258" s="18" t="s">
        <v>162</v>
      </c>
      <c r="BM258" s="247" t="s">
        <v>424</v>
      </c>
    </row>
    <row r="259" s="2" customFormat="1" ht="16.5" customHeight="1">
      <c r="A259" s="39"/>
      <c r="B259" s="40"/>
      <c r="C259" s="235" t="s">
        <v>425</v>
      </c>
      <c r="D259" s="235" t="s">
        <v>158</v>
      </c>
      <c r="E259" s="236" t="s">
        <v>426</v>
      </c>
      <c r="F259" s="237" t="s">
        <v>427</v>
      </c>
      <c r="G259" s="238" t="s">
        <v>180</v>
      </c>
      <c r="H259" s="239">
        <v>114.84999999999999</v>
      </c>
      <c r="I259" s="240"/>
      <c r="J259" s="241">
        <f>ROUND(I259*H259,2)</f>
        <v>0</v>
      </c>
      <c r="K259" s="242"/>
      <c r="L259" s="45"/>
      <c r="M259" s="243" t="s">
        <v>1</v>
      </c>
      <c r="N259" s="244" t="s">
        <v>38</v>
      </c>
      <c r="O259" s="92"/>
      <c r="P259" s="245">
        <f>O259*H259</f>
        <v>0</v>
      </c>
      <c r="Q259" s="245">
        <v>0.00019000000000000001</v>
      </c>
      <c r="R259" s="245">
        <f>Q259*H259</f>
        <v>0.021821500000000001</v>
      </c>
      <c r="S259" s="245">
        <v>0</v>
      </c>
      <c r="T259" s="24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7" t="s">
        <v>162</v>
      </c>
      <c r="AT259" s="247" t="s">
        <v>158</v>
      </c>
      <c r="AU259" s="247" t="s">
        <v>83</v>
      </c>
      <c r="AY259" s="18" t="s">
        <v>156</v>
      </c>
      <c r="BE259" s="248">
        <f>IF(N259="základní",J259,0)</f>
        <v>0</v>
      </c>
      <c r="BF259" s="248">
        <f>IF(N259="snížená",J259,0)</f>
        <v>0</v>
      </c>
      <c r="BG259" s="248">
        <f>IF(N259="zákl. přenesená",J259,0)</f>
        <v>0</v>
      </c>
      <c r="BH259" s="248">
        <f>IF(N259="sníž. přenesená",J259,0)</f>
        <v>0</v>
      </c>
      <c r="BI259" s="248">
        <f>IF(N259="nulová",J259,0)</f>
        <v>0</v>
      </c>
      <c r="BJ259" s="18" t="s">
        <v>81</v>
      </c>
      <c r="BK259" s="248">
        <f>ROUND(I259*H259,2)</f>
        <v>0</v>
      </c>
      <c r="BL259" s="18" t="s">
        <v>162</v>
      </c>
      <c r="BM259" s="247" t="s">
        <v>428</v>
      </c>
    </row>
    <row r="260" s="13" customFormat="1">
      <c r="A260" s="13"/>
      <c r="B260" s="249"/>
      <c r="C260" s="250"/>
      <c r="D260" s="251" t="s">
        <v>164</v>
      </c>
      <c r="E260" s="252" t="s">
        <v>1</v>
      </c>
      <c r="F260" s="253" t="s">
        <v>429</v>
      </c>
      <c r="G260" s="250"/>
      <c r="H260" s="254">
        <v>114.84999999999999</v>
      </c>
      <c r="I260" s="255"/>
      <c r="J260" s="250"/>
      <c r="K260" s="250"/>
      <c r="L260" s="256"/>
      <c r="M260" s="257"/>
      <c r="N260" s="258"/>
      <c r="O260" s="258"/>
      <c r="P260" s="258"/>
      <c r="Q260" s="258"/>
      <c r="R260" s="258"/>
      <c r="S260" s="258"/>
      <c r="T260" s="25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0" t="s">
        <v>164</v>
      </c>
      <c r="AU260" s="260" t="s">
        <v>83</v>
      </c>
      <c r="AV260" s="13" t="s">
        <v>83</v>
      </c>
      <c r="AW260" s="13" t="s">
        <v>30</v>
      </c>
      <c r="AX260" s="13" t="s">
        <v>81</v>
      </c>
      <c r="AY260" s="260" t="s">
        <v>156</v>
      </c>
    </row>
    <row r="261" s="2" customFormat="1" ht="21.75" customHeight="1">
      <c r="A261" s="39"/>
      <c r="B261" s="40"/>
      <c r="C261" s="235" t="s">
        <v>430</v>
      </c>
      <c r="D261" s="235" t="s">
        <v>158</v>
      </c>
      <c r="E261" s="236" t="s">
        <v>431</v>
      </c>
      <c r="F261" s="237" t="s">
        <v>432</v>
      </c>
      <c r="G261" s="238" t="s">
        <v>180</v>
      </c>
      <c r="H261" s="239">
        <v>114.84999999999999</v>
      </c>
      <c r="I261" s="240"/>
      <c r="J261" s="241">
        <f>ROUND(I261*H261,2)</f>
        <v>0</v>
      </c>
      <c r="K261" s="242"/>
      <c r="L261" s="45"/>
      <c r="M261" s="243" t="s">
        <v>1</v>
      </c>
      <c r="N261" s="244" t="s">
        <v>38</v>
      </c>
      <c r="O261" s="92"/>
      <c r="P261" s="245">
        <f>O261*H261</f>
        <v>0</v>
      </c>
      <c r="Q261" s="245">
        <v>6.9999999999999994E-05</v>
      </c>
      <c r="R261" s="245">
        <f>Q261*H261</f>
        <v>0.008039499999999998</v>
      </c>
      <c r="S261" s="245">
        <v>0</v>
      </c>
      <c r="T261" s="246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7" t="s">
        <v>162</v>
      </c>
      <c r="AT261" s="247" t="s">
        <v>158</v>
      </c>
      <c r="AU261" s="247" t="s">
        <v>83</v>
      </c>
      <c r="AY261" s="18" t="s">
        <v>156</v>
      </c>
      <c r="BE261" s="248">
        <f>IF(N261="základní",J261,0)</f>
        <v>0</v>
      </c>
      <c r="BF261" s="248">
        <f>IF(N261="snížená",J261,0)</f>
        <v>0</v>
      </c>
      <c r="BG261" s="248">
        <f>IF(N261="zákl. přenesená",J261,0)</f>
        <v>0</v>
      </c>
      <c r="BH261" s="248">
        <f>IF(N261="sníž. přenesená",J261,0)</f>
        <v>0</v>
      </c>
      <c r="BI261" s="248">
        <f>IF(N261="nulová",J261,0)</f>
        <v>0</v>
      </c>
      <c r="BJ261" s="18" t="s">
        <v>81</v>
      </c>
      <c r="BK261" s="248">
        <f>ROUND(I261*H261,2)</f>
        <v>0</v>
      </c>
      <c r="BL261" s="18" t="s">
        <v>162</v>
      </c>
      <c r="BM261" s="247" t="s">
        <v>433</v>
      </c>
    </row>
    <row r="262" s="12" customFormat="1" ht="22.8" customHeight="1">
      <c r="A262" s="12"/>
      <c r="B262" s="219"/>
      <c r="C262" s="220"/>
      <c r="D262" s="221" t="s">
        <v>72</v>
      </c>
      <c r="E262" s="233" t="s">
        <v>208</v>
      </c>
      <c r="F262" s="233" t="s">
        <v>434</v>
      </c>
      <c r="G262" s="220"/>
      <c r="H262" s="220"/>
      <c r="I262" s="223"/>
      <c r="J262" s="234">
        <f>BK262</f>
        <v>0</v>
      </c>
      <c r="K262" s="220"/>
      <c r="L262" s="225"/>
      <c r="M262" s="226"/>
      <c r="N262" s="227"/>
      <c r="O262" s="227"/>
      <c r="P262" s="228">
        <f>SUM(P263:P270)</f>
        <v>0</v>
      </c>
      <c r="Q262" s="227"/>
      <c r="R262" s="228">
        <f>SUM(R263:R270)</f>
        <v>0.66927060000000005</v>
      </c>
      <c r="S262" s="227"/>
      <c r="T262" s="229">
        <f>SUM(T263:T270)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30" t="s">
        <v>81</v>
      </c>
      <c r="AT262" s="231" t="s">
        <v>72</v>
      </c>
      <c r="AU262" s="231" t="s">
        <v>81</v>
      </c>
      <c r="AY262" s="230" t="s">
        <v>156</v>
      </c>
      <c r="BK262" s="232">
        <f>SUM(BK263:BK270)</f>
        <v>0</v>
      </c>
    </row>
    <row r="263" s="2" customFormat="1" ht="33" customHeight="1">
      <c r="A263" s="39"/>
      <c r="B263" s="40"/>
      <c r="C263" s="235" t="s">
        <v>435</v>
      </c>
      <c r="D263" s="235" t="s">
        <v>158</v>
      </c>
      <c r="E263" s="236" t="s">
        <v>436</v>
      </c>
      <c r="F263" s="237" t="s">
        <v>437</v>
      </c>
      <c r="G263" s="238" t="s">
        <v>180</v>
      </c>
      <c r="H263" s="239">
        <v>3</v>
      </c>
      <c r="I263" s="240"/>
      <c r="J263" s="241">
        <f>ROUND(I263*H263,2)</f>
        <v>0</v>
      </c>
      <c r="K263" s="242"/>
      <c r="L263" s="45"/>
      <c r="M263" s="243" t="s">
        <v>1</v>
      </c>
      <c r="N263" s="244" t="s">
        <v>38</v>
      </c>
      <c r="O263" s="92"/>
      <c r="P263" s="245">
        <f>O263*H263</f>
        <v>0</v>
      </c>
      <c r="Q263" s="245">
        <v>0.15540000000000001</v>
      </c>
      <c r="R263" s="245">
        <f>Q263*H263</f>
        <v>0.46620000000000006</v>
      </c>
      <c r="S263" s="245">
        <v>0</v>
      </c>
      <c r="T263" s="246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7" t="s">
        <v>162</v>
      </c>
      <c r="AT263" s="247" t="s">
        <v>158</v>
      </c>
      <c r="AU263" s="247" t="s">
        <v>83</v>
      </c>
      <c r="AY263" s="18" t="s">
        <v>156</v>
      </c>
      <c r="BE263" s="248">
        <f>IF(N263="základní",J263,0)</f>
        <v>0</v>
      </c>
      <c r="BF263" s="248">
        <f>IF(N263="snížená",J263,0)</f>
        <v>0</v>
      </c>
      <c r="BG263" s="248">
        <f>IF(N263="zákl. přenesená",J263,0)</f>
        <v>0</v>
      </c>
      <c r="BH263" s="248">
        <f>IF(N263="sníž. přenesená",J263,0)</f>
        <v>0</v>
      </c>
      <c r="BI263" s="248">
        <f>IF(N263="nulová",J263,0)</f>
        <v>0</v>
      </c>
      <c r="BJ263" s="18" t="s">
        <v>81</v>
      </c>
      <c r="BK263" s="248">
        <f>ROUND(I263*H263,2)</f>
        <v>0</v>
      </c>
      <c r="BL263" s="18" t="s">
        <v>162</v>
      </c>
      <c r="BM263" s="247" t="s">
        <v>438</v>
      </c>
    </row>
    <row r="264" s="13" customFormat="1">
      <c r="A264" s="13"/>
      <c r="B264" s="249"/>
      <c r="C264" s="250"/>
      <c r="D264" s="251" t="s">
        <v>164</v>
      </c>
      <c r="E264" s="252" t="s">
        <v>1</v>
      </c>
      <c r="F264" s="253" t="s">
        <v>439</v>
      </c>
      <c r="G264" s="250"/>
      <c r="H264" s="254">
        <v>3</v>
      </c>
      <c r="I264" s="255"/>
      <c r="J264" s="250"/>
      <c r="K264" s="250"/>
      <c r="L264" s="256"/>
      <c r="M264" s="257"/>
      <c r="N264" s="258"/>
      <c r="O264" s="258"/>
      <c r="P264" s="258"/>
      <c r="Q264" s="258"/>
      <c r="R264" s="258"/>
      <c r="S264" s="258"/>
      <c r="T264" s="25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0" t="s">
        <v>164</v>
      </c>
      <c r="AU264" s="260" t="s">
        <v>83</v>
      </c>
      <c r="AV264" s="13" t="s">
        <v>83</v>
      </c>
      <c r="AW264" s="13" t="s">
        <v>30</v>
      </c>
      <c r="AX264" s="13" t="s">
        <v>81</v>
      </c>
      <c r="AY264" s="260" t="s">
        <v>156</v>
      </c>
    </row>
    <row r="265" s="2" customFormat="1" ht="21.75" customHeight="1">
      <c r="A265" s="39"/>
      <c r="B265" s="40"/>
      <c r="C265" s="235" t="s">
        <v>440</v>
      </c>
      <c r="D265" s="235" t="s">
        <v>158</v>
      </c>
      <c r="E265" s="236" t="s">
        <v>441</v>
      </c>
      <c r="F265" s="237" t="s">
        <v>442</v>
      </c>
      <c r="G265" s="238" t="s">
        <v>192</v>
      </c>
      <c r="H265" s="239">
        <v>0.089999999999999997</v>
      </c>
      <c r="I265" s="240"/>
      <c r="J265" s="241">
        <f>ROUND(I265*H265,2)</f>
        <v>0</v>
      </c>
      <c r="K265" s="242"/>
      <c r="L265" s="45"/>
      <c r="M265" s="243" t="s">
        <v>1</v>
      </c>
      <c r="N265" s="244" t="s">
        <v>38</v>
      </c>
      <c r="O265" s="92"/>
      <c r="P265" s="245">
        <f>O265*H265</f>
        <v>0</v>
      </c>
      <c r="Q265" s="245">
        <v>2.2563399999999998</v>
      </c>
      <c r="R265" s="245">
        <f>Q265*H265</f>
        <v>0.20307059999999996</v>
      </c>
      <c r="S265" s="245">
        <v>0</v>
      </c>
      <c r="T265" s="24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7" t="s">
        <v>162</v>
      </c>
      <c r="AT265" s="247" t="s">
        <v>158</v>
      </c>
      <c r="AU265" s="247" t="s">
        <v>83</v>
      </c>
      <c r="AY265" s="18" t="s">
        <v>156</v>
      </c>
      <c r="BE265" s="248">
        <f>IF(N265="základní",J265,0)</f>
        <v>0</v>
      </c>
      <c r="BF265" s="248">
        <f>IF(N265="snížená",J265,0)</f>
        <v>0</v>
      </c>
      <c r="BG265" s="248">
        <f>IF(N265="zákl. přenesená",J265,0)</f>
        <v>0</v>
      </c>
      <c r="BH265" s="248">
        <f>IF(N265="sníž. přenesená",J265,0)</f>
        <v>0</v>
      </c>
      <c r="BI265" s="248">
        <f>IF(N265="nulová",J265,0)</f>
        <v>0</v>
      </c>
      <c r="BJ265" s="18" t="s">
        <v>81</v>
      </c>
      <c r="BK265" s="248">
        <f>ROUND(I265*H265,2)</f>
        <v>0</v>
      </c>
      <c r="BL265" s="18" t="s">
        <v>162</v>
      </c>
      <c r="BM265" s="247" t="s">
        <v>443</v>
      </c>
    </row>
    <row r="266" s="13" customFormat="1">
      <c r="A266" s="13"/>
      <c r="B266" s="249"/>
      <c r="C266" s="250"/>
      <c r="D266" s="251" t="s">
        <v>164</v>
      </c>
      <c r="E266" s="252" t="s">
        <v>1</v>
      </c>
      <c r="F266" s="253" t="s">
        <v>444</v>
      </c>
      <c r="G266" s="250"/>
      <c r="H266" s="254">
        <v>0.089999999999999997</v>
      </c>
      <c r="I266" s="255"/>
      <c r="J266" s="250"/>
      <c r="K266" s="250"/>
      <c r="L266" s="256"/>
      <c r="M266" s="257"/>
      <c r="N266" s="258"/>
      <c r="O266" s="258"/>
      <c r="P266" s="258"/>
      <c r="Q266" s="258"/>
      <c r="R266" s="258"/>
      <c r="S266" s="258"/>
      <c r="T266" s="25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0" t="s">
        <v>164</v>
      </c>
      <c r="AU266" s="260" t="s">
        <v>83</v>
      </c>
      <c r="AV266" s="13" t="s">
        <v>83</v>
      </c>
      <c r="AW266" s="13" t="s">
        <v>30</v>
      </c>
      <c r="AX266" s="13" t="s">
        <v>81</v>
      </c>
      <c r="AY266" s="260" t="s">
        <v>156</v>
      </c>
    </row>
    <row r="267" s="2" customFormat="1" ht="16.5" customHeight="1">
      <c r="A267" s="39"/>
      <c r="B267" s="40"/>
      <c r="C267" s="235" t="s">
        <v>445</v>
      </c>
      <c r="D267" s="235" t="s">
        <v>158</v>
      </c>
      <c r="E267" s="236" t="s">
        <v>446</v>
      </c>
      <c r="F267" s="237" t="s">
        <v>447</v>
      </c>
      <c r="G267" s="238" t="s">
        <v>180</v>
      </c>
      <c r="H267" s="239">
        <v>220.59999999999999</v>
      </c>
      <c r="I267" s="240"/>
      <c r="J267" s="241">
        <f>ROUND(I267*H267,2)</f>
        <v>0</v>
      </c>
      <c r="K267" s="242"/>
      <c r="L267" s="45"/>
      <c r="M267" s="243" t="s">
        <v>1</v>
      </c>
      <c r="N267" s="244" t="s">
        <v>38</v>
      </c>
      <c r="O267" s="92"/>
      <c r="P267" s="245">
        <f>O267*H267</f>
        <v>0</v>
      </c>
      <c r="Q267" s="245">
        <v>0</v>
      </c>
      <c r="R267" s="245">
        <f>Q267*H267</f>
        <v>0</v>
      </c>
      <c r="S267" s="245">
        <v>0</v>
      </c>
      <c r="T267" s="246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7" t="s">
        <v>162</v>
      </c>
      <c r="AT267" s="247" t="s">
        <v>158</v>
      </c>
      <c r="AU267" s="247" t="s">
        <v>83</v>
      </c>
      <c r="AY267" s="18" t="s">
        <v>156</v>
      </c>
      <c r="BE267" s="248">
        <f>IF(N267="základní",J267,0)</f>
        <v>0</v>
      </c>
      <c r="BF267" s="248">
        <f>IF(N267="snížená",J267,0)</f>
        <v>0</v>
      </c>
      <c r="BG267" s="248">
        <f>IF(N267="zákl. přenesená",J267,0)</f>
        <v>0</v>
      </c>
      <c r="BH267" s="248">
        <f>IF(N267="sníž. přenesená",J267,0)</f>
        <v>0</v>
      </c>
      <c r="BI267" s="248">
        <f>IF(N267="nulová",J267,0)</f>
        <v>0</v>
      </c>
      <c r="BJ267" s="18" t="s">
        <v>81</v>
      </c>
      <c r="BK267" s="248">
        <f>ROUND(I267*H267,2)</f>
        <v>0</v>
      </c>
      <c r="BL267" s="18" t="s">
        <v>162</v>
      </c>
      <c r="BM267" s="247" t="s">
        <v>448</v>
      </c>
    </row>
    <row r="268" s="13" customFormat="1">
      <c r="A268" s="13"/>
      <c r="B268" s="249"/>
      <c r="C268" s="250"/>
      <c r="D268" s="251" t="s">
        <v>164</v>
      </c>
      <c r="E268" s="252" t="s">
        <v>1</v>
      </c>
      <c r="F268" s="253" t="s">
        <v>449</v>
      </c>
      <c r="G268" s="250"/>
      <c r="H268" s="254">
        <v>196</v>
      </c>
      <c r="I268" s="255"/>
      <c r="J268" s="250"/>
      <c r="K268" s="250"/>
      <c r="L268" s="256"/>
      <c r="M268" s="257"/>
      <c r="N268" s="258"/>
      <c r="O268" s="258"/>
      <c r="P268" s="258"/>
      <c r="Q268" s="258"/>
      <c r="R268" s="258"/>
      <c r="S268" s="258"/>
      <c r="T268" s="25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60" t="s">
        <v>164</v>
      </c>
      <c r="AU268" s="260" t="s">
        <v>83</v>
      </c>
      <c r="AV268" s="13" t="s">
        <v>83</v>
      </c>
      <c r="AW268" s="13" t="s">
        <v>30</v>
      </c>
      <c r="AX268" s="13" t="s">
        <v>73</v>
      </c>
      <c r="AY268" s="260" t="s">
        <v>156</v>
      </c>
    </row>
    <row r="269" s="13" customFormat="1">
      <c r="A269" s="13"/>
      <c r="B269" s="249"/>
      <c r="C269" s="250"/>
      <c r="D269" s="251" t="s">
        <v>164</v>
      </c>
      <c r="E269" s="252" t="s">
        <v>1</v>
      </c>
      <c r="F269" s="253" t="s">
        <v>450</v>
      </c>
      <c r="G269" s="250"/>
      <c r="H269" s="254">
        <v>24.600000000000001</v>
      </c>
      <c r="I269" s="255"/>
      <c r="J269" s="250"/>
      <c r="K269" s="250"/>
      <c r="L269" s="256"/>
      <c r="M269" s="257"/>
      <c r="N269" s="258"/>
      <c r="O269" s="258"/>
      <c r="P269" s="258"/>
      <c r="Q269" s="258"/>
      <c r="R269" s="258"/>
      <c r="S269" s="258"/>
      <c r="T269" s="25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0" t="s">
        <v>164</v>
      </c>
      <c r="AU269" s="260" t="s">
        <v>83</v>
      </c>
      <c r="AV269" s="13" t="s">
        <v>83</v>
      </c>
      <c r="AW269" s="13" t="s">
        <v>30</v>
      </c>
      <c r="AX269" s="13" t="s">
        <v>73</v>
      </c>
      <c r="AY269" s="260" t="s">
        <v>156</v>
      </c>
    </row>
    <row r="270" s="14" customFormat="1">
      <c r="A270" s="14"/>
      <c r="B270" s="261"/>
      <c r="C270" s="262"/>
      <c r="D270" s="251" t="s">
        <v>164</v>
      </c>
      <c r="E270" s="263" t="s">
        <v>1</v>
      </c>
      <c r="F270" s="264" t="s">
        <v>166</v>
      </c>
      <c r="G270" s="262"/>
      <c r="H270" s="265">
        <v>220.59999999999999</v>
      </c>
      <c r="I270" s="266"/>
      <c r="J270" s="262"/>
      <c r="K270" s="262"/>
      <c r="L270" s="267"/>
      <c r="M270" s="268"/>
      <c r="N270" s="269"/>
      <c r="O270" s="269"/>
      <c r="P270" s="269"/>
      <c r="Q270" s="269"/>
      <c r="R270" s="269"/>
      <c r="S270" s="269"/>
      <c r="T270" s="27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71" t="s">
        <v>164</v>
      </c>
      <c r="AU270" s="271" t="s">
        <v>83</v>
      </c>
      <c r="AV270" s="14" t="s">
        <v>162</v>
      </c>
      <c r="AW270" s="14" t="s">
        <v>30</v>
      </c>
      <c r="AX270" s="14" t="s">
        <v>81</v>
      </c>
      <c r="AY270" s="271" t="s">
        <v>156</v>
      </c>
    </row>
    <row r="271" s="12" customFormat="1" ht="22.8" customHeight="1">
      <c r="A271" s="12"/>
      <c r="B271" s="219"/>
      <c r="C271" s="220"/>
      <c r="D271" s="221" t="s">
        <v>72</v>
      </c>
      <c r="E271" s="233" t="s">
        <v>451</v>
      </c>
      <c r="F271" s="233" t="s">
        <v>452</v>
      </c>
      <c r="G271" s="220"/>
      <c r="H271" s="220"/>
      <c r="I271" s="223"/>
      <c r="J271" s="234">
        <f>BK271</f>
        <v>0</v>
      </c>
      <c r="K271" s="220"/>
      <c r="L271" s="225"/>
      <c r="M271" s="226"/>
      <c r="N271" s="227"/>
      <c r="O271" s="227"/>
      <c r="P271" s="228">
        <f>SUM(P272:P277)</f>
        <v>0</v>
      </c>
      <c r="Q271" s="227"/>
      <c r="R271" s="228">
        <f>SUM(R272:R277)</f>
        <v>0</v>
      </c>
      <c r="S271" s="227"/>
      <c r="T271" s="229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30" t="s">
        <v>81</v>
      </c>
      <c r="AT271" s="231" t="s">
        <v>72</v>
      </c>
      <c r="AU271" s="231" t="s">
        <v>81</v>
      </c>
      <c r="AY271" s="230" t="s">
        <v>156</v>
      </c>
      <c r="BK271" s="232">
        <f>SUM(BK272:BK277)</f>
        <v>0</v>
      </c>
    </row>
    <row r="272" s="2" customFormat="1" ht="21.75" customHeight="1">
      <c r="A272" s="39"/>
      <c r="B272" s="40"/>
      <c r="C272" s="235" t="s">
        <v>453</v>
      </c>
      <c r="D272" s="235" t="s">
        <v>158</v>
      </c>
      <c r="E272" s="236" t="s">
        <v>454</v>
      </c>
      <c r="F272" s="237" t="s">
        <v>455</v>
      </c>
      <c r="G272" s="238" t="s">
        <v>216</v>
      </c>
      <c r="H272" s="239">
        <v>52.432000000000002</v>
      </c>
      <c r="I272" s="240"/>
      <c r="J272" s="241">
        <f>ROUND(I272*H272,2)</f>
        <v>0</v>
      </c>
      <c r="K272" s="242"/>
      <c r="L272" s="45"/>
      <c r="M272" s="243" t="s">
        <v>1</v>
      </c>
      <c r="N272" s="244" t="s">
        <v>38</v>
      </c>
      <c r="O272" s="92"/>
      <c r="P272" s="245">
        <f>O272*H272</f>
        <v>0</v>
      </c>
      <c r="Q272" s="245">
        <v>0</v>
      </c>
      <c r="R272" s="245">
        <f>Q272*H272</f>
        <v>0</v>
      </c>
      <c r="S272" s="245">
        <v>0</v>
      </c>
      <c r="T272" s="24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7" t="s">
        <v>162</v>
      </c>
      <c r="AT272" s="247" t="s">
        <v>158</v>
      </c>
      <c r="AU272" s="247" t="s">
        <v>83</v>
      </c>
      <c r="AY272" s="18" t="s">
        <v>156</v>
      </c>
      <c r="BE272" s="248">
        <f>IF(N272="základní",J272,0)</f>
        <v>0</v>
      </c>
      <c r="BF272" s="248">
        <f>IF(N272="snížená",J272,0)</f>
        <v>0</v>
      </c>
      <c r="BG272" s="248">
        <f>IF(N272="zákl. přenesená",J272,0)</f>
        <v>0</v>
      </c>
      <c r="BH272" s="248">
        <f>IF(N272="sníž. přenesená",J272,0)</f>
        <v>0</v>
      </c>
      <c r="BI272" s="248">
        <f>IF(N272="nulová",J272,0)</f>
        <v>0</v>
      </c>
      <c r="BJ272" s="18" t="s">
        <v>81</v>
      </c>
      <c r="BK272" s="248">
        <f>ROUND(I272*H272,2)</f>
        <v>0</v>
      </c>
      <c r="BL272" s="18" t="s">
        <v>162</v>
      </c>
      <c r="BM272" s="247" t="s">
        <v>456</v>
      </c>
    </row>
    <row r="273" s="2" customFormat="1" ht="21.75" customHeight="1">
      <c r="A273" s="39"/>
      <c r="B273" s="40"/>
      <c r="C273" s="235" t="s">
        <v>457</v>
      </c>
      <c r="D273" s="235" t="s">
        <v>158</v>
      </c>
      <c r="E273" s="236" t="s">
        <v>458</v>
      </c>
      <c r="F273" s="237" t="s">
        <v>459</v>
      </c>
      <c r="G273" s="238" t="s">
        <v>216</v>
      </c>
      <c r="H273" s="239">
        <v>471.88799999999998</v>
      </c>
      <c r="I273" s="240"/>
      <c r="J273" s="241">
        <f>ROUND(I273*H273,2)</f>
        <v>0</v>
      </c>
      <c r="K273" s="242"/>
      <c r="L273" s="45"/>
      <c r="M273" s="243" t="s">
        <v>1</v>
      </c>
      <c r="N273" s="244" t="s">
        <v>38</v>
      </c>
      <c r="O273" s="92"/>
      <c r="P273" s="245">
        <f>O273*H273</f>
        <v>0</v>
      </c>
      <c r="Q273" s="245">
        <v>0</v>
      </c>
      <c r="R273" s="245">
        <f>Q273*H273</f>
        <v>0</v>
      </c>
      <c r="S273" s="245">
        <v>0</v>
      </c>
      <c r="T273" s="246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7" t="s">
        <v>162</v>
      </c>
      <c r="AT273" s="247" t="s">
        <v>158</v>
      </c>
      <c r="AU273" s="247" t="s">
        <v>83</v>
      </c>
      <c r="AY273" s="18" t="s">
        <v>156</v>
      </c>
      <c r="BE273" s="248">
        <f>IF(N273="základní",J273,0)</f>
        <v>0</v>
      </c>
      <c r="BF273" s="248">
        <f>IF(N273="snížená",J273,0)</f>
        <v>0</v>
      </c>
      <c r="BG273" s="248">
        <f>IF(N273="zákl. přenesená",J273,0)</f>
        <v>0</v>
      </c>
      <c r="BH273" s="248">
        <f>IF(N273="sníž. přenesená",J273,0)</f>
        <v>0</v>
      </c>
      <c r="BI273" s="248">
        <f>IF(N273="nulová",J273,0)</f>
        <v>0</v>
      </c>
      <c r="BJ273" s="18" t="s">
        <v>81</v>
      </c>
      <c r="BK273" s="248">
        <f>ROUND(I273*H273,2)</f>
        <v>0</v>
      </c>
      <c r="BL273" s="18" t="s">
        <v>162</v>
      </c>
      <c r="BM273" s="247" t="s">
        <v>460</v>
      </c>
    </row>
    <row r="274" s="13" customFormat="1">
      <c r="A274" s="13"/>
      <c r="B274" s="249"/>
      <c r="C274" s="250"/>
      <c r="D274" s="251" t="s">
        <v>164</v>
      </c>
      <c r="E274" s="250"/>
      <c r="F274" s="253" t="s">
        <v>461</v>
      </c>
      <c r="G274" s="250"/>
      <c r="H274" s="254">
        <v>471.88799999999998</v>
      </c>
      <c r="I274" s="255"/>
      <c r="J274" s="250"/>
      <c r="K274" s="250"/>
      <c r="L274" s="256"/>
      <c r="M274" s="257"/>
      <c r="N274" s="258"/>
      <c r="O274" s="258"/>
      <c r="P274" s="258"/>
      <c r="Q274" s="258"/>
      <c r="R274" s="258"/>
      <c r="S274" s="258"/>
      <c r="T274" s="25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0" t="s">
        <v>164</v>
      </c>
      <c r="AU274" s="260" t="s">
        <v>83</v>
      </c>
      <c r="AV274" s="13" t="s">
        <v>83</v>
      </c>
      <c r="AW274" s="13" t="s">
        <v>4</v>
      </c>
      <c r="AX274" s="13" t="s">
        <v>81</v>
      </c>
      <c r="AY274" s="260" t="s">
        <v>156</v>
      </c>
    </row>
    <row r="275" s="2" customFormat="1" ht="33" customHeight="1">
      <c r="A275" s="39"/>
      <c r="B275" s="40"/>
      <c r="C275" s="235" t="s">
        <v>462</v>
      </c>
      <c r="D275" s="235" t="s">
        <v>158</v>
      </c>
      <c r="E275" s="236" t="s">
        <v>463</v>
      </c>
      <c r="F275" s="237" t="s">
        <v>464</v>
      </c>
      <c r="G275" s="238" t="s">
        <v>216</v>
      </c>
      <c r="H275" s="239">
        <v>9.7279999999999998</v>
      </c>
      <c r="I275" s="240"/>
      <c r="J275" s="241">
        <f>ROUND(I275*H275,2)</f>
        <v>0</v>
      </c>
      <c r="K275" s="242"/>
      <c r="L275" s="45"/>
      <c r="M275" s="243" t="s">
        <v>1</v>
      </c>
      <c r="N275" s="244" t="s">
        <v>38</v>
      </c>
      <c r="O275" s="92"/>
      <c r="P275" s="245">
        <f>O275*H275</f>
        <v>0</v>
      </c>
      <c r="Q275" s="245">
        <v>0</v>
      </c>
      <c r="R275" s="245">
        <f>Q275*H275</f>
        <v>0</v>
      </c>
      <c r="S275" s="245">
        <v>0</v>
      </c>
      <c r="T275" s="246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7" t="s">
        <v>162</v>
      </c>
      <c r="AT275" s="247" t="s">
        <v>158</v>
      </c>
      <c r="AU275" s="247" t="s">
        <v>83</v>
      </c>
      <c r="AY275" s="18" t="s">
        <v>156</v>
      </c>
      <c r="BE275" s="248">
        <f>IF(N275="základní",J275,0)</f>
        <v>0</v>
      </c>
      <c r="BF275" s="248">
        <f>IF(N275="snížená",J275,0)</f>
        <v>0</v>
      </c>
      <c r="BG275" s="248">
        <f>IF(N275="zákl. přenesená",J275,0)</f>
        <v>0</v>
      </c>
      <c r="BH275" s="248">
        <f>IF(N275="sníž. přenesená",J275,0)</f>
        <v>0</v>
      </c>
      <c r="BI275" s="248">
        <f>IF(N275="nulová",J275,0)</f>
        <v>0</v>
      </c>
      <c r="BJ275" s="18" t="s">
        <v>81</v>
      </c>
      <c r="BK275" s="248">
        <f>ROUND(I275*H275,2)</f>
        <v>0</v>
      </c>
      <c r="BL275" s="18" t="s">
        <v>162</v>
      </c>
      <c r="BM275" s="247" t="s">
        <v>465</v>
      </c>
    </row>
    <row r="276" s="2" customFormat="1" ht="21.75" customHeight="1">
      <c r="A276" s="39"/>
      <c r="B276" s="40"/>
      <c r="C276" s="235" t="s">
        <v>466</v>
      </c>
      <c r="D276" s="235" t="s">
        <v>158</v>
      </c>
      <c r="E276" s="236" t="s">
        <v>467</v>
      </c>
      <c r="F276" s="237" t="s">
        <v>215</v>
      </c>
      <c r="G276" s="238" t="s">
        <v>216</v>
      </c>
      <c r="H276" s="239">
        <v>42.704000000000001</v>
      </c>
      <c r="I276" s="240"/>
      <c r="J276" s="241">
        <f>ROUND(I276*H276,2)</f>
        <v>0</v>
      </c>
      <c r="K276" s="242"/>
      <c r="L276" s="45"/>
      <c r="M276" s="243" t="s">
        <v>1</v>
      </c>
      <c r="N276" s="244" t="s">
        <v>38</v>
      </c>
      <c r="O276" s="92"/>
      <c r="P276" s="245">
        <f>O276*H276</f>
        <v>0</v>
      </c>
      <c r="Q276" s="245">
        <v>0</v>
      </c>
      <c r="R276" s="245">
        <f>Q276*H276</f>
        <v>0</v>
      </c>
      <c r="S276" s="245">
        <v>0</v>
      </c>
      <c r="T276" s="246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7" t="s">
        <v>162</v>
      </c>
      <c r="AT276" s="247" t="s">
        <v>158</v>
      </c>
      <c r="AU276" s="247" t="s">
        <v>83</v>
      </c>
      <c r="AY276" s="18" t="s">
        <v>156</v>
      </c>
      <c r="BE276" s="248">
        <f>IF(N276="základní",J276,0)</f>
        <v>0</v>
      </c>
      <c r="BF276" s="248">
        <f>IF(N276="snížená",J276,0)</f>
        <v>0</v>
      </c>
      <c r="BG276" s="248">
        <f>IF(N276="zákl. přenesená",J276,0)</f>
        <v>0</v>
      </c>
      <c r="BH276" s="248">
        <f>IF(N276="sníž. přenesená",J276,0)</f>
        <v>0</v>
      </c>
      <c r="BI276" s="248">
        <f>IF(N276="nulová",J276,0)</f>
        <v>0</v>
      </c>
      <c r="BJ276" s="18" t="s">
        <v>81</v>
      </c>
      <c r="BK276" s="248">
        <f>ROUND(I276*H276,2)</f>
        <v>0</v>
      </c>
      <c r="BL276" s="18" t="s">
        <v>162</v>
      </c>
      <c r="BM276" s="247" t="s">
        <v>468</v>
      </c>
    </row>
    <row r="277" s="13" customFormat="1">
      <c r="A277" s="13"/>
      <c r="B277" s="249"/>
      <c r="C277" s="250"/>
      <c r="D277" s="251" t="s">
        <v>164</v>
      </c>
      <c r="E277" s="252" t="s">
        <v>1</v>
      </c>
      <c r="F277" s="253" t="s">
        <v>469</v>
      </c>
      <c r="G277" s="250"/>
      <c r="H277" s="254">
        <v>42.704000000000001</v>
      </c>
      <c r="I277" s="255"/>
      <c r="J277" s="250"/>
      <c r="K277" s="250"/>
      <c r="L277" s="256"/>
      <c r="M277" s="257"/>
      <c r="N277" s="258"/>
      <c r="O277" s="258"/>
      <c r="P277" s="258"/>
      <c r="Q277" s="258"/>
      <c r="R277" s="258"/>
      <c r="S277" s="258"/>
      <c r="T277" s="25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0" t="s">
        <v>164</v>
      </c>
      <c r="AU277" s="260" t="s">
        <v>83</v>
      </c>
      <c r="AV277" s="13" t="s">
        <v>83</v>
      </c>
      <c r="AW277" s="13" t="s">
        <v>30</v>
      </c>
      <c r="AX277" s="13" t="s">
        <v>81</v>
      </c>
      <c r="AY277" s="260" t="s">
        <v>156</v>
      </c>
    </row>
    <row r="278" s="12" customFormat="1" ht="22.8" customHeight="1">
      <c r="A278" s="12"/>
      <c r="B278" s="219"/>
      <c r="C278" s="220"/>
      <c r="D278" s="221" t="s">
        <v>72</v>
      </c>
      <c r="E278" s="233" t="s">
        <v>470</v>
      </c>
      <c r="F278" s="233" t="s">
        <v>471</v>
      </c>
      <c r="G278" s="220"/>
      <c r="H278" s="220"/>
      <c r="I278" s="223"/>
      <c r="J278" s="234">
        <f>BK278</f>
        <v>0</v>
      </c>
      <c r="K278" s="220"/>
      <c r="L278" s="225"/>
      <c r="M278" s="226"/>
      <c r="N278" s="227"/>
      <c r="O278" s="227"/>
      <c r="P278" s="228">
        <f>P279</f>
        <v>0</v>
      </c>
      <c r="Q278" s="227"/>
      <c r="R278" s="228">
        <f>R279</f>
        <v>0</v>
      </c>
      <c r="S278" s="227"/>
      <c r="T278" s="229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30" t="s">
        <v>81</v>
      </c>
      <c r="AT278" s="231" t="s">
        <v>72</v>
      </c>
      <c r="AU278" s="231" t="s">
        <v>81</v>
      </c>
      <c r="AY278" s="230" t="s">
        <v>156</v>
      </c>
      <c r="BK278" s="232">
        <f>BK279</f>
        <v>0</v>
      </c>
    </row>
    <row r="279" s="2" customFormat="1" ht="21.75" customHeight="1">
      <c r="A279" s="39"/>
      <c r="B279" s="40"/>
      <c r="C279" s="235" t="s">
        <v>472</v>
      </c>
      <c r="D279" s="235" t="s">
        <v>158</v>
      </c>
      <c r="E279" s="236" t="s">
        <v>473</v>
      </c>
      <c r="F279" s="237" t="s">
        <v>474</v>
      </c>
      <c r="G279" s="238" t="s">
        <v>216</v>
      </c>
      <c r="H279" s="239">
        <v>331.64600000000002</v>
      </c>
      <c r="I279" s="240"/>
      <c r="J279" s="241">
        <f>ROUND(I279*H279,2)</f>
        <v>0</v>
      </c>
      <c r="K279" s="242"/>
      <c r="L279" s="45"/>
      <c r="M279" s="243" t="s">
        <v>1</v>
      </c>
      <c r="N279" s="244" t="s">
        <v>38</v>
      </c>
      <c r="O279" s="92"/>
      <c r="P279" s="245">
        <f>O279*H279</f>
        <v>0</v>
      </c>
      <c r="Q279" s="245">
        <v>0</v>
      </c>
      <c r="R279" s="245">
        <f>Q279*H279</f>
        <v>0</v>
      </c>
      <c r="S279" s="245">
        <v>0</v>
      </c>
      <c r="T279" s="24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7" t="s">
        <v>162</v>
      </c>
      <c r="AT279" s="247" t="s">
        <v>158</v>
      </c>
      <c r="AU279" s="247" t="s">
        <v>83</v>
      </c>
      <c r="AY279" s="18" t="s">
        <v>156</v>
      </c>
      <c r="BE279" s="248">
        <f>IF(N279="základní",J279,0)</f>
        <v>0</v>
      </c>
      <c r="BF279" s="248">
        <f>IF(N279="snížená",J279,0)</f>
        <v>0</v>
      </c>
      <c r="BG279" s="248">
        <f>IF(N279="zákl. přenesená",J279,0)</f>
        <v>0</v>
      </c>
      <c r="BH279" s="248">
        <f>IF(N279="sníž. přenesená",J279,0)</f>
        <v>0</v>
      </c>
      <c r="BI279" s="248">
        <f>IF(N279="nulová",J279,0)</f>
        <v>0</v>
      </c>
      <c r="BJ279" s="18" t="s">
        <v>81</v>
      </c>
      <c r="BK279" s="248">
        <f>ROUND(I279*H279,2)</f>
        <v>0</v>
      </c>
      <c r="BL279" s="18" t="s">
        <v>162</v>
      </c>
      <c r="BM279" s="247" t="s">
        <v>475</v>
      </c>
    </row>
    <row r="280" s="12" customFormat="1" ht="25.92" customHeight="1">
      <c r="A280" s="12"/>
      <c r="B280" s="219"/>
      <c r="C280" s="220"/>
      <c r="D280" s="221" t="s">
        <v>72</v>
      </c>
      <c r="E280" s="222" t="s">
        <v>133</v>
      </c>
      <c r="F280" s="222" t="s">
        <v>476</v>
      </c>
      <c r="G280" s="220"/>
      <c r="H280" s="220"/>
      <c r="I280" s="223"/>
      <c r="J280" s="224">
        <f>BK280</f>
        <v>0</v>
      </c>
      <c r="K280" s="220"/>
      <c r="L280" s="225"/>
      <c r="M280" s="226"/>
      <c r="N280" s="227"/>
      <c r="O280" s="227"/>
      <c r="P280" s="228">
        <f>P281+P284+P287</f>
        <v>0</v>
      </c>
      <c r="Q280" s="227"/>
      <c r="R280" s="228">
        <f>R281+R284+R287</f>
        <v>0</v>
      </c>
      <c r="S280" s="227"/>
      <c r="T280" s="229">
        <f>T281+T284+T287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30" t="s">
        <v>183</v>
      </c>
      <c r="AT280" s="231" t="s">
        <v>72</v>
      </c>
      <c r="AU280" s="231" t="s">
        <v>73</v>
      </c>
      <c r="AY280" s="230" t="s">
        <v>156</v>
      </c>
      <c r="BK280" s="232">
        <f>BK281+BK284+BK287</f>
        <v>0</v>
      </c>
    </row>
    <row r="281" s="12" customFormat="1" ht="22.8" customHeight="1">
      <c r="A281" s="12"/>
      <c r="B281" s="219"/>
      <c r="C281" s="220"/>
      <c r="D281" s="221" t="s">
        <v>72</v>
      </c>
      <c r="E281" s="233" t="s">
        <v>477</v>
      </c>
      <c r="F281" s="233" t="s">
        <v>478</v>
      </c>
      <c r="G281" s="220"/>
      <c r="H281" s="220"/>
      <c r="I281" s="223"/>
      <c r="J281" s="234">
        <f>BK281</f>
        <v>0</v>
      </c>
      <c r="K281" s="220"/>
      <c r="L281" s="225"/>
      <c r="M281" s="226"/>
      <c r="N281" s="227"/>
      <c r="O281" s="227"/>
      <c r="P281" s="228">
        <f>SUM(P282:P283)</f>
        <v>0</v>
      </c>
      <c r="Q281" s="227"/>
      <c r="R281" s="228">
        <f>SUM(R282:R283)</f>
        <v>0</v>
      </c>
      <c r="S281" s="227"/>
      <c r="T281" s="229">
        <f>SUM(T282:T283)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0" t="s">
        <v>162</v>
      </c>
      <c r="AT281" s="231" t="s">
        <v>72</v>
      </c>
      <c r="AU281" s="231" t="s">
        <v>81</v>
      </c>
      <c r="AY281" s="230" t="s">
        <v>156</v>
      </c>
      <c r="BK281" s="232">
        <f>SUM(BK282:BK283)</f>
        <v>0</v>
      </c>
    </row>
    <row r="282" s="2" customFormat="1" ht="16.5" customHeight="1">
      <c r="A282" s="39"/>
      <c r="B282" s="40"/>
      <c r="C282" s="235" t="s">
        <v>479</v>
      </c>
      <c r="D282" s="235" t="s">
        <v>158</v>
      </c>
      <c r="E282" s="236" t="s">
        <v>480</v>
      </c>
      <c r="F282" s="237" t="s">
        <v>481</v>
      </c>
      <c r="G282" s="238" t="s">
        <v>482</v>
      </c>
      <c r="H282" s="239">
        <v>3</v>
      </c>
      <c r="I282" s="240"/>
      <c r="J282" s="241">
        <f>ROUND(I282*H282,2)</f>
        <v>0</v>
      </c>
      <c r="K282" s="242"/>
      <c r="L282" s="45"/>
      <c r="M282" s="243" t="s">
        <v>1</v>
      </c>
      <c r="N282" s="244" t="s">
        <v>38</v>
      </c>
      <c r="O282" s="92"/>
      <c r="P282" s="245">
        <f>O282*H282</f>
        <v>0</v>
      </c>
      <c r="Q282" s="245">
        <v>0</v>
      </c>
      <c r="R282" s="245">
        <f>Q282*H282</f>
        <v>0</v>
      </c>
      <c r="S282" s="245">
        <v>0</v>
      </c>
      <c r="T282" s="24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7" t="s">
        <v>483</v>
      </c>
      <c r="AT282" s="247" t="s">
        <v>158</v>
      </c>
      <c r="AU282" s="247" t="s">
        <v>83</v>
      </c>
      <c r="AY282" s="18" t="s">
        <v>156</v>
      </c>
      <c r="BE282" s="248">
        <f>IF(N282="základní",J282,0)</f>
        <v>0</v>
      </c>
      <c r="BF282" s="248">
        <f>IF(N282="snížená",J282,0)</f>
        <v>0</v>
      </c>
      <c r="BG282" s="248">
        <f>IF(N282="zákl. přenesená",J282,0)</f>
        <v>0</v>
      </c>
      <c r="BH282" s="248">
        <f>IF(N282="sníž. přenesená",J282,0)</f>
        <v>0</v>
      </c>
      <c r="BI282" s="248">
        <f>IF(N282="nulová",J282,0)</f>
        <v>0</v>
      </c>
      <c r="BJ282" s="18" t="s">
        <v>81</v>
      </c>
      <c r="BK282" s="248">
        <f>ROUND(I282*H282,2)</f>
        <v>0</v>
      </c>
      <c r="BL282" s="18" t="s">
        <v>483</v>
      </c>
      <c r="BM282" s="247" t="s">
        <v>484</v>
      </c>
    </row>
    <row r="283" s="13" customFormat="1">
      <c r="A283" s="13"/>
      <c r="B283" s="249"/>
      <c r="C283" s="250"/>
      <c r="D283" s="251" t="s">
        <v>164</v>
      </c>
      <c r="E283" s="252" t="s">
        <v>1</v>
      </c>
      <c r="F283" s="253" t="s">
        <v>485</v>
      </c>
      <c r="G283" s="250"/>
      <c r="H283" s="254">
        <v>3</v>
      </c>
      <c r="I283" s="255"/>
      <c r="J283" s="250"/>
      <c r="K283" s="250"/>
      <c r="L283" s="256"/>
      <c r="M283" s="257"/>
      <c r="N283" s="258"/>
      <c r="O283" s="258"/>
      <c r="P283" s="258"/>
      <c r="Q283" s="258"/>
      <c r="R283" s="258"/>
      <c r="S283" s="258"/>
      <c r="T283" s="25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0" t="s">
        <v>164</v>
      </c>
      <c r="AU283" s="260" t="s">
        <v>83</v>
      </c>
      <c r="AV283" s="13" t="s">
        <v>83</v>
      </c>
      <c r="AW283" s="13" t="s">
        <v>30</v>
      </c>
      <c r="AX283" s="13" t="s">
        <v>81</v>
      </c>
      <c r="AY283" s="260" t="s">
        <v>156</v>
      </c>
    </row>
    <row r="284" s="12" customFormat="1" ht="22.8" customHeight="1">
      <c r="A284" s="12"/>
      <c r="B284" s="219"/>
      <c r="C284" s="220"/>
      <c r="D284" s="221" t="s">
        <v>72</v>
      </c>
      <c r="E284" s="233" t="s">
        <v>486</v>
      </c>
      <c r="F284" s="233" t="s">
        <v>487</v>
      </c>
      <c r="G284" s="220"/>
      <c r="H284" s="220"/>
      <c r="I284" s="223"/>
      <c r="J284" s="234">
        <f>BK284</f>
        <v>0</v>
      </c>
      <c r="K284" s="220"/>
      <c r="L284" s="225"/>
      <c r="M284" s="226"/>
      <c r="N284" s="227"/>
      <c r="O284" s="227"/>
      <c r="P284" s="228">
        <f>SUM(P285:P286)</f>
        <v>0</v>
      </c>
      <c r="Q284" s="227"/>
      <c r="R284" s="228">
        <f>SUM(R285:R286)</f>
        <v>0</v>
      </c>
      <c r="S284" s="227"/>
      <c r="T284" s="229">
        <f>SUM(T285:T286)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30" t="s">
        <v>183</v>
      </c>
      <c r="AT284" s="231" t="s">
        <v>72</v>
      </c>
      <c r="AU284" s="231" t="s">
        <v>81</v>
      </c>
      <c r="AY284" s="230" t="s">
        <v>156</v>
      </c>
      <c r="BK284" s="232">
        <f>SUM(BK285:BK286)</f>
        <v>0</v>
      </c>
    </row>
    <row r="285" s="2" customFormat="1" ht="16.5" customHeight="1">
      <c r="A285" s="39"/>
      <c r="B285" s="40"/>
      <c r="C285" s="235" t="s">
        <v>488</v>
      </c>
      <c r="D285" s="235" t="s">
        <v>158</v>
      </c>
      <c r="E285" s="236" t="s">
        <v>489</v>
      </c>
      <c r="F285" s="237" t="s">
        <v>490</v>
      </c>
      <c r="G285" s="238" t="s">
        <v>491</v>
      </c>
      <c r="H285" s="239">
        <v>1</v>
      </c>
      <c r="I285" s="240"/>
      <c r="J285" s="241">
        <f>ROUND(I285*H285,2)</f>
        <v>0</v>
      </c>
      <c r="K285" s="242"/>
      <c r="L285" s="45"/>
      <c r="M285" s="243" t="s">
        <v>1</v>
      </c>
      <c r="N285" s="244" t="s">
        <v>38</v>
      </c>
      <c r="O285" s="92"/>
      <c r="P285" s="245">
        <f>O285*H285</f>
        <v>0</v>
      </c>
      <c r="Q285" s="245">
        <v>0</v>
      </c>
      <c r="R285" s="245">
        <f>Q285*H285</f>
        <v>0</v>
      </c>
      <c r="S285" s="245">
        <v>0</v>
      </c>
      <c r="T285" s="246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7" t="s">
        <v>492</v>
      </c>
      <c r="AT285" s="247" t="s">
        <v>158</v>
      </c>
      <c r="AU285" s="247" t="s">
        <v>83</v>
      </c>
      <c r="AY285" s="18" t="s">
        <v>156</v>
      </c>
      <c r="BE285" s="248">
        <f>IF(N285="základní",J285,0)</f>
        <v>0</v>
      </c>
      <c r="BF285" s="248">
        <f>IF(N285="snížená",J285,0)</f>
        <v>0</v>
      </c>
      <c r="BG285" s="248">
        <f>IF(N285="zákl. přenesená",J285,0)</f>
        <v>0</v>
      </c>
      <c r="BH285" s="248">
        <f>IF(N285="sníž. přenesená",J285,0)</f>
        <v>0</v>
      </c>
      <c r="BI285" s="248">
        <f>IF(N285="nulová",J285,0)</f>
        <v>0</v>
      </c>
      <c r="BJ285" s="18" t="s">
        <v>81</v>
      </c>
      <c r="BK285" s="248">
        <f>ROUND(I285*H285,2)</f>
        <v>0</v>
      </c>
      <c r="BL285" s="18" t="s">
        <v>492</v>
      </c>
      <c r="BM285" s="247" t="s">
        <v>493</v>
      </c>
    </row>
    <row r="286" s="2" customFormat="1" ht="16.5" customHeight="1">
      <c r="A286" s="39"/>
      <c r="B286" s="40"/>
      <c r="C286" s="235" t="s">
        <v>494</v>
      </c>
      <c r="D286" s="235" t="s">
        <v>158</v>
      </c>
      <c r="E286" s="236" t="s">
        <v>495</v>
      </c>
      <c r="F286" s="237" t="s">
        <v>496</v>
      </c>
      <c r="G286" s="238" t="s">
        <v>491</v>
      </c>
      <c r="H286" s="239">
        <v>1</v>
      </c>
      <c r="I286" s="240"/>
      <c r="J286" s="241">
        <f>ROUND(I286*H286,2)</f>
        <v>0</v>
      </c>
      <c r="K286" s="242"/>
      <c r="L286" s="45"/>
      <c r="M286" s="243" t="s">
        <v>1</v>
      </c>
      <c r="N286" s="244" t="s">
        <v>38</v>
      </c>
      <c r="O286" s="92"/>
      <c r="P286" s="245">
        <f>O286*H286</f>
        <v>0</v>
      </c>
      <c r="Q286" s="245">
        <v>0</v>
      </c>
      <c r="R286" s="245">
        <f>Q286*H286</f>
        <v>0</v>
      </c>
      <c r="S286" s="245">
        <v>0</v>
      </c>
      <c r="T286" s="246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7" t="s">
        <v>492</v>
      </c>
      <c r="AT286" s="247" t="s">
        <v>158</v>
      </c>
      <c r="AU286" s="247" t="s">
        <v>83</v>
      </c>
      <c r="AY286" s="18" t="s">
        <v>156</v>
      </c>
      <c r="BE286" s="248">
        <f>IF(N286="základní",J286,0)</f>
        <v>0</v>
      </c>
      <c r="BF286" s="248">
        <f>IF(N286="snížená",J286,0)</f>
        <v>0</v>
      </c>
      <c r="BG286" s="248">
        <f>IF(N286="zákl. přenesená",J286,0)</f>
        <v>0</v>
      </c>
      <c r="BH286" s="248">
        <f>IF(N286="sníž. přenesená",J286,0)</f>
        <v>0</v>
      </c>
      <c r="BI286" s="248">
        <f>IF(N286="nulová",J286,0)</f>
        <v>0</v>
      </c>
      <c r="BJ286" s="18" t="s">
        <v>81</v>
      </c>
      <c r="BK286" s="248">
        <f>ROUND(I286*H286,2)</f>
        <v>0</v>
      </c>
      <c r="BL286" s="18" t="s">
        <v>492</v>
      </c>
      <c r="BM286" s="247" t="s">
        <v>497</v>
      </c>
    </row>
    <row r="287" s="12" customFormat="1" ht="22.8" customHeight="1">
      <c r="A287" s="12"/>
      <c r="B287" s="219"/>
      <c r="C287" s="220"/>
      <c r="D287" s="221" t="s">
        <v>72</v>
      </c>
      <c r="E287" s="233" t="s">
        <v>498</v>
      </c>
      <c r="F287" s="233" t="s">
        <v>499</v>
      </c>
      <c r="G287" s="220"/>
      <c r="H287" s="220"/>
      <c r="I287" s="223"/>
      <c r="J287" s="234">
        <f>BK287</f>
        <v>0</v>
      </c>
      <c r="K287" s="220"/>
      <c r="L287" s="225"/>
      <c r="M287" s="226"/>
      <c r="N287" s="227"/>
      <c r="O287" s="227"/>
      <c r="P287" s="228">
        <f>SUM(P288:P289)</f>
        <v>0</v>
      </c>
      <c r="Q287" s="227"/>
      <c r="R287" s="228">
        <f>SUM(R288:R289)</f>
        <v>0</v>
      </c>
      <c r="S287" s="227"/>
      <c r="T287" s="229">
        <f>SUM(T288:T289)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30" t="s">
        <v>183</v>
      </c>
      <c r="AT287" s="231" t="s">
        <v>72</v>
      </c>
      <c r="AU287" s="231" t="s">
        <v>81</v>
      </c>
      <c r="AY287" s="230" t="s">
        <v>156</v>
      </c>
      <c r="BK287" s="232">
        <f>SUM(BK288:BK289)</f>
        <v>0</v>
      </c>
    </row>
    <row r="288" s="2" customFormat="1" ht="16.5" customHeight="1">
      <c r="A288" s="39"/>
      <c r="B288" s="40"/>
      <c r="C288" s="235" t="s">
        <v>500</v>
      </c>
      <c r="D288" s="235" t="s">
        <v>158</v>
      </c>
      <c r="E288" s="236" t="s">
        <v>501</v>
      </c>
      <c r="F288" s="237" t="s">
        <v>502</v>
      </c>
      <c r="G288" s="238" t="s">
        <v>503</v>
      </c>
      <c r="H288" s="239">
        <v>3</v>
      </c>
      <c r="I288" s="240"/>
      <c r="J288" s="241">
        <f>ROUND(I288*H288,2)</f>
        <v>0</v>
      </c>
      <c r="K288" s="242"/>
      <c r="L288" s="45"/>
      <c r="M288" s="243" t="s">
        <v>1</v>
      </c>
      <c r="N288" s="244" t="s">
        <v>38</v>
      </c>
      <c r="O288" s="92"/>
      <c r="P288" s="245">
        <f>O288*H288</f>
        <v>0</v>
      </c>
      <c r="Q288" s="245">
        <v>0</v>
      </c>
      <c r="R288" s="245">
        <f>Q288*H288</f>
        <v>0</v>
      </c>
      <c r="S288" s="245">
        <v>0</v>
      </c>
      <c r="T288" s="24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7" t="s">
        <v>492</v>
      </c>
      <c r="AT288" s="247" t="s">
        <v>158</v>
      </c>
      <c r="AU288" s="247" t="s">
        <v>83</v>
      </c>
      <c r="AY288" s="18" t="s">
        <v>156</v>
      </c>
      <c r="BE288" s="248">
        <f>IF(N288="základní",J288,0)</f>
        <v>0</v>
      </c>
      <c r="BF288" s="248">
        <f>IF(N288="snížená",J288,0)</f>
        <v>0</v>
      </c>
      <c r="BG288" s="248">
        <f>IF(N288="zákl. přenesená",J288,0)</f>
        <v>0</v>
      </c>
      <c r="BH288" s="248">
        <f>IF(N288="sníž. přenesená",J288,0)</f>
        <v>0</v>
      </c>
      <c r="BI288" s="248">
        <f>IF(N288="nulová",J288,0)</f>
        <v>0</v>
      </c>
      <c r="BJ288" s="18" t="s">
        <v>81</v>
      </c>
      <c r="BK288" s="248">
        <f>ROUND(I288*H288,2)</f>
        <v>0</v>
      </c>
      <c r="BL288" s="18" t="s">
        <v>492</v>
      </c>
      <c r="BM288" s="247" t="s">
        <v>504</v>
      </c>
    </row>
    <row r="289" s="2" customFormat="1" ht="16.5" customHeight="1">
      <c r="A289" s="39"/>
      <c r="B289" s="40"/>
      <c r="C289" s="235" t="s">
        <v>505</v>
      </c>
      <c r="D289" s="235" t="s">
        <v>158</v>
      </c>
      <c r="E289" s="236" t="s">
        <v>506</v>
      </c>
      <c r="F289" s="237" t="s">
        <v>507</v>
      </c>
      <c r="G289" s="238" t="s">
        <v>491</v>
      </c>
      <c r="H289" s="239">
        <v>1</v>
      </c>
      <c r="I289" s="240"/>
      <c r="J289" s="241">
        <f>ROUND(I289*H289,2)</f>
        <v>0</v>
      </c>
      <c r="K289" s="242"/>
      <c r="L289" s="45"/>
      <c r="M289" s="294" t="s">
        <v>1</v>
      </c>
      <c r="N289" s="295" t="s">
        <v>38</v>
      </c>
      <c r="O289" s="296"/>
      <c r="P289" s="297">
        <f>O289*H289</f>
        <v>0</v>
      </c>
      <c r="Q289" s="297">
        <v>0</v>
      </c>
      <c r="R289" s="297">
        <f>Q289*H289</f>
        <v>0</v>
      </c>
      <c r="S289" s="297">
        <v>0</v>
      </c>
      <c r="T289" s="29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7" t="s">
        <v>492</v>
      </c>
      <c r="AT289" s="247" t="s">
        <v>158</v>
      </c>
      <c r="AU289" s="247" t="s">
        <v>83</v>
      </c>
      <c r="AY289" s="18" t="s">
        <v>156</v>
      </c>
      <c r="BE289" s="248">
        <f>IF(N289="základní",J289,0)</f>
        <v>0</v>
      </c>
      <c r="BF289" s="248">
        <f>IF(N289="snížená",J289,0)</f>
        <v>0</v>
      </c>
      <c r="BG289" s="248">
        <f>IF(N289="zákl. přenesená",J289,0)</f>
        <v>0</v>
      </c>
      <c r="BH289" s="248">
        <f>IF(N289="sníž. přenesená",J289,0)</f>
        <v>0</v>
      </c>
      <c r="BI289" s="248">
        <f>IF(N289="nulová",J289,0)</f>
        <v>0</v>
      </c>
      <c r="BJ289" s="18" t="s">
        <v>81</v>
      </c>
      <c r="BK289" s="248">
        <f>ROUND(I289*H289,2)</f>
        <v>0</v>
      </c>
      <c r="BL289" s="18" t="s">
        <v>492</v>
      </c>
      <c r="BM289" s="247" t="s">
        <v>508</v>
      </c>
    </row>
    <row r="290" s="2" customFormat="1" ht="6.96" customHeight="1">
      <c r="A290" s="39"/>
      <c r="B290" s="67"/>
      <c r="C290" s="68"/>
      <c r="D290" s="68"/>
      <c r="E290" s="68"/>
      <c r="F290" s="68"/>
      <c r="G290" s="68"/>
      <c r="H290" s="68"/>
      <c r="I290" s="68"/>
      <c r="J290" s="68"/>
      <c r="K290" s="68"/>
      <c r="L290" s="45"/>
      <c r="M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</row>
  </sheetData>
  <sheetProtection sheet="1" autoFilter="0" formatColumns="0" formatRows="0" objects="1" scenarios="1" spinCount="100000" saltValue="TEdKepYiIc4WG704I5UligFDuGL/37ccl4Y8yJSjMDqslqzZ46rWXLJbl2LibfSloR79MFXpbJM/I1muYUxZyw==" hashValue="ZR4r1eaV/HURfMK0sJDlOhYjWiqyxHSDCfPz/pNH0G4ea+o/ltFxVIu5TNt9ANaNuxPXbHQglhpbxN8dv54dJg==" algorithmName="SHA-512" password="CC35"/>
  <autoFilter ref="C138:K289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509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J112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ROUND((SUM(BE112:BE119) + SUM(BE139:BE266)),  2)</f>
        <v>0</v>
      </c>
      <c r="G35" s="39"/>
      <c r="H35" s="39"/>
      <c r="I35" s="158">
        <v>0.20999999999999999</v>
      </c>
      <c r="J35" s="157">
        <f>ROUND(((SUM(BE112:BE119) + SUM(BE139:BE266))*I35),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ROUND((SUM(BF112:BF119) + SUM(BF139:BF266)),  2)</f>
        <v>0</v>
      </c>
      <c r="G36" s="39"/>
      <c r="H36" s="39"/>
      <c r="I36" s="158">
        <v>0.14999999999999999</v>
      </c>
      <c r="J36" s="157">
        <f>ROUND(((SUM(BF112:BF119) + SUM(BF139:BF266))*I36),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ROUND((SUM(BG112:BG119) + SUM(BG139:BG266)),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ROUND((SUM(BH112:BH119) + SUM(BH139:BH266)),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ROUND((SUM(BI112:BI119) + SUM(BI139:BI266)),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649-01b - Vodovod Va1-2.etapa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J183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J188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J193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J199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124</v>
      </c>
      <c r="E103" s="191"/>
      <c r="F103" s="191"/>
      <c r="G103" s="191"/>
      <c r="H103" s="191"/>
      <c r="I103" s="191"/>
      <c r="J103" s="192">
        <f>J242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125</v>
      </c>
      <c r="E104" s="191"/>
      <c r="F104" s="191"/>
      <c r="G104" s="191"/>
      <c r="H104" s="191"/>
      <c r="I104" s="191"/>
      <c r="J104" s="192">
        <f>J250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126</v>
      </c>
      <c r="E105" s="191"/>
      <c r="F105" s="191"/>
      <c r="G105" s="191"/>
      <c r="H105" s="191"/>
      <c r="I105" s="191"/>
      <c r="J105" s="192">
        <f>J255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2"/>
      <c r="C106" s="183"/>
      <c r="D106" s="184" t="s">
        <v>510</v>
      </c>
      <c r="E106" s="185"/>
      <c r="F106" s="185"/>
      <c r="G106" s="185"/>
      <c r="H106" s="185"/>
      <c r="I106" s="185"/>
      <c r="J106" s="186">
        <f>J257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9" customFormat="1" ht="24.96" customHeight="1">
      <c r="A107" s="9"/>
      <c r="B107" s="182"/>
      <c r="C107" s="183"/>
      <c r="D107" s="184" t="s">
        <v>127</v>
      </c>
      <c r="E107" s="185"/>
      <c r="F107" s="185"/>
      <c r="G107" s="185"/>
      <c r="H107" s="185"/>
      <c r="I107" s="185"/>
      <c r="J107" s="186">
        <f>J260</f>
        <v>0</v>
      </c>
      <c r="K107" s="183"/>
      <c r="L107" s="18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8"/>
      <c r="C108" s="189"/>
      <c r="D108" s="190" t="s">
        <v>129</v>
      </c>
      <c r="E108" s="191"/>
      <c r="F108" s="191"/>
      <c r="G108" s="191"/>
      <c r="H108" s="191"/>
      <c r="I108" s="191"/>
      <c r="J108" s="192">
        <f>J261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8"/>
      <c r="C109" s="189"/>
      <c r="D109" s="190" t="s">
        <v>130</v>
      </c>
      <c r="E109" s="191"/>
      <c r="F109" s="191"/>
      <c r="G109" s="191"/>
      <c r="H109" s="191"/>
      <c r="I109" s="191"/>
      <c r="J109" s="192">
        <f>J264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29.28" customHeight="1">
      <c r="A112" s="39"/>
      <c r="B112" s="40"/>
      <c r="C112" s="181" t="s">
        <v>131</v>
      </c>
      <c r="D112" s="41"/>
      <c r="E112" s="41"/>
      <c r="F112" s="41"/>
      <c r="G112" s="41"/>
      <c r="H112" s="41"/>
      <c r="I112" s="41"/>
      <c r="J112" s="194">
        <f>ROUND(J113 + J114 + J115 + J116 + J117 + J118,2)</f>
        <v>0</v>
      </c>
      <c r="K112" s="41"/>
      <c r="L112" s="64"/>
      <c r="N112" s="195" t="s">
        <v>37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18" customHeight="1">
      <c r="A113" s="39"/>
      <c r="B113" s="40"/>
      <c r="C113" s="41"/>
      <c r="D113" s="196" t="s">
        <v>132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134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135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136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137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7" t="s">
        <v>138</v>
      </c>
      <c r="E118" s="41"/>
      <c r="F118" s="41"/>
      <c r="G118" s="41"/>
      <c r="H118" s="41"/>
      <c r="I118" s="41"/>
      <c r="J118" s="198">
        <f>ROUND(J30*T118,2)</f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139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29.28" customHeight="1">
      <c r="A120" s="39"/>
      <c r="B120" s="40"/>
      <c r="C120" s="205" t="s">
        <v>140</v>
      </c>
      <c r="D120" s="179"/>
      <c r="E120" s="179"/>
      <c r="F120" s="179"/>
      <c r="G120" s="179"/>
      <c r="H120" s="179"/>
      <c r="I120" s="179"/>
      <c r="J120" s="206">
        <f>ROUND(J96+J112,2)</f>
        <v>0</v>
      </c>
      <c r="K120" s="179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/>
    <row r="123" hidden="1"/>
    <row r="124" hidden="1"/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141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6.25" customHeight="1">
      <c r="A129" s="39"/>
      <c r="B129" s="40"/>
      <c r="C129" s="41"/>
      <c r="D129" s="41"/>
      <c r="E129" s="177" t="str">
        <f>E7</f>
        <v>Rekonstrukce jednotné kanalizace a přeložka vodovodu v lokalitě Sadová Rtyně v Podkrkonoší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109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649-01b - Vodovod Va1-2.etapa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15. 9. 2020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7"/>
      <c r="B138" s="208"/>
      <c r="C138" s="209" t="s">
        <v>142</v>
      </c>
      <c r="D138" s="210" t="s">
        <v>58</v>
      </c>
      <c r="E138" s="210" t="s">
        <v>54</v>
      </c>
      <c r="F138" s="210" t="s">
        <v>55</v>
      </c>
      <c r="G138" s="210" t="s">
        <v>143</v>
      </c>
      <c r="H138" s="210" t="s">
        <v>144</v>
      </c>
      <c r="I138" s="210" t="s">
        <v>145</v>
      </c>
      <c r="J138" s="211" t="s">
        <v>115</v>
      </c>
      <c r="K138" s="212" t="s">
        <v>146</v>
      </c>
      <c r="L138" s="213"/>
      <c r="M138" s="101" t="s">
        <v>1</v>
      </c>
      <c r="N138" s="102" t="s">
        <v>37</v>
      </c>
      <c r="O138" s="102" t="s">
        <v>147</v>
      </c>
      <c r="P138" s="102" t="s">
        <v>148</v>
      </c>
      <c r="Q138" s="102" t="s">
        <v>149</v>
      </c>
      <c r="R138" s="102" t="s">
        <v>150</v>
      </c>
      <c r="S138" s="102" t="s">
        <v>151</v>
      </c>
      <c r="T138" s="103" t="s">
        <v>152</v>
      </c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="2" customFormat="1" ht="22.8" customHeight="1">
      <c r="A139" s="39"/>
      <c r="B139" s="40"/>
      <c r="C139" s="108" t="s">
        <v>153</v>
      </c>
      <c r="D139" s="41"/>
      <c r="E139" s="41"/>
      <c r="F139" s="41"/>
      <c r="G139" s="41"/>
      <c r="H139" s="41"/>
      <c r="I139" s="41"/>
      <c r="J139" s="214">
        <f>BK139</f>
        <v>0</v>
      </c>
      <c r="K139" s="41"/>
      <c r="L139" s="45"/>
      <c r="M139" s="104"/>
      <c r="N139" s="215"/>
      <c r="O139" s="105"/>
      <c r="P139" s="216">
        <f>P140+P257+P260</f>
        <v>0</v>
      </c>
      <c r="Q139" s="105"/>
      <c r="R139" s="216">
        <f>R140+R257+R260</f>
        <v>24.228195680000002</v>
      </c>
      <c r="S139" s="105"/>
      <c r="T139" s="217">
        <f>T140+T257+T260</f>
        <v>1.3100000000000001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117</v>
      </c>
      <c r="BK139" s="218">
        <f>BK140+BK257+BK260</f>
        <v>0</v>
      </c>
    </row>
    <row r="140" s="12" customFormat="1" ht="25.92" customHeight="1">
      <c r="A140" s="12"/>
      <c r="B140" s="219"/>
      <c r="C140" s="220"/>
      <c r="D140" s="221" t="s">
        <v>72</v>
      </c>
      <c r="E140" s="222" t="s">
        <v>154</v>
      </c>
      <c r="F140" s="222" t="s">
        <v>155</v>
      </c>
      <c r="G140" s="220"/>
      <c r="H140" s="220"/>
      <c r="I140" s="223"/>
      <c r="J140" s="224">
        <f>BK140</f>
        <v>0</v>
      </c>
      <c r="K140" s="220"/>
      <c r="L140" s="225"/>
      <c r="M140" s="226"/>
      <c r="N140" s="227"/>
      <c r="O140" s="227"/>
      <c r="P140" s="228">
        <f>P141+P183+P188+P193+P199+P242+P250+P255</f>
        <v>0</v>
      </c>
      <c r="Q140" s="227"/>
      <c r="R140" s="228">
        <f>R141+R183+R188+R193+R199+R242+R250+R255</f>
        <v>24.228195680000002</v>
      </c>
      <c r="S140" s="227"/>
      <c r="T140" s="229">
        <f>T141+T183+T188+T193+T199+T242+T250+T255</f>
        <v>1.3100000000000001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73</v>
      </c>
      <c r="AY140" s="230" t="s">
        <v>156</v>
      </c>
      <c r="BK140" s="232">
        <f>BK141+BK183+BK188+BK193+BK199+BK242+BK250+BK255</f>
        <v>0</v>
      </c>
    </row>
    <row r="141" s="12" customFormat="1" ht="22.8" customHeight="1">
      <c r="A141" s="12"/>
      <c r="B141" s="219"/>
      <c r="C141" s="220"/>
      <c r="D141" s="221" t="s">
        <v>72</v>
      </c>
      <c r="E141" s="233" t="s">
        <v>81</v>
      </c>
      <c r="F141" s="233" t="s">
        <v>157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SUM(P142:P182)</f>
        <v>0</v>
      </c>
      <c r="Q141" s="227"/>
      <c r="R141" s="228">
        <f>SUM(R142:R182)</f>
        <v>13.354700000000001</v>
      </c>
      <c r="S141" s="227"/>
      <c r="T141" s="229">
        <f>SUM(T142:T182)</f>
        <v>1.3100000000000001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81</v>
      </c>
      <c r="AY141" s="230" t="s">
        <v>156</v>
      </c>
      <c r="BK141" s="232">
        <f>SUM(BK142:BK182)</f>
        <v>0</v>
      </c>
    </row>
    <row r="142" s="2" customFormat="1" ht="21.75" customHeight="1">
      <c r="A142" s="39"/>
      <c r="B142" s="40"/>
      <c r="C142" s="235" t="s">
        <v>81</v>
      </c>
      <c r="D142" s="235" t="s">
        <v>158</v>
      </c>
      <c r="E142" s="236" t="s">
        <v>159</v>
      </c>
      <c r="F142" s="237" t="s">
        <v>160</v>
      </c>
      <c r="G142" s="238" t="s">
        <v>161</v>
      </c>
      <c r="H142" s="239">
        <v>1</v>
      </c>
      <c r="I142" s="240"/>
      <c r="J142" s="241">
        <f>ROUND(I142*H142,2)</f>
        <v>0</v>
      </c>
      <c r="K142" s="242"/>
      <c r="L142" s="45"/>
      <c r="M142" s="243" t="s">
        <v>1</v>
      </c>
      <c r="N142" s="244" t="s">
        <v>38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0.255</v>
      </c>
      <c r="T142" s="246">
        <f>S142*H142</f>
        <v>0.255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162</v>
      </c>
      <c r="AT142" s="247" t="s">
        <v>158</v>
      </c>
      <c r="AU142" s="247" t="s">
        <v>83</v>
      </c>
      <c r="AY142" s="18" t="s">
        <v>156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8" t="s">
        <v>81</v>
      </c>
      <c r="BK142" s="248">
        <f>ROUND(I142*H142,2)</f>
        <v>0</v>
      </c>
      <c r="BL142" s="18" t="s">
        <v>162</v>
      </c>
      <c r="BM142" s="247" t="s">
        <v>511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512</v>
      </c>
      <c r="G143" s="250"/>
      <c r="H143" s="254">
        <v>1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81</v>
      </c>
      <c r="AY143" s="260" t="s">
        <v>156</v>
      </c>
    </row>
    <row r="144" s="2" customFormat="1" ht="21.75" customHeight="1">
      <c r="A144" s="39"/>
      <c r="B144" s="40"/>
      <c r="C144" s="235" t="s">
        <v>83</v>
      </c>
      <c r="D144" s="235" t="s">
        <v>158</v>
      </c>
      <c r="E144" s="236" t="s">
        <v>167</v>
      </c>
      <c r="F144" s="237" t="s">
        <v>168</v>
      </c>
      <c r="G144" s="238" t="s">
        <v>161</v>
      </c>
      <c r="H144" s="239">
        <v>1</v>
      </c>
      <c r="I144" s="240"/>
      <c r="J144" s="241">
        <f>ROUND(I144*H144,2)</f>
        <v>0</v>
      </c>
      <c r="K144" s="242"/>
      <c r="L144" s="45"/>
      <c r="M144" s="243" t="s">
        <v>1</v>
      </c>
      <c r="N144" s="244" t="s">
        <v>38</v>
      </c>
      <c r="O144" s="92"/>
      <c r="P144" s="245">
        <f>O144*H144</f>
        <v>0</v>
      </c>
      <c r="Q144" s="245">
        <v>0</v>
      </c>
      <c r="R144" s="245">
        <f>Q144*H144</f>
        <v>0</v>
      </c>
      <c r="S144" s="245">
        <v>0.44</v>
      </c>
      <c r="T144" s="246">
        <f>S144*H144</f>
        <v>0.44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7" t="s">
        <v>162</v>
      </c>
      <c r="AT144" s="247" t="s">
        <v>158</v>
      </c>
      <c r="AU144" s="247" t="s">
        <v>83</v>
      </c>
      <c r="AY144" s="18" t="s">
        <v>156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8" t="s">
        <v>81</v>
      </c>
      <c r="BK144" s="248">
        <f>ROUND(I144*H144,2)</f>
        <v>0</v>
      </c>
      <c r="BL144" s="18" t="s">
        <v>162</v>
      </c>
      <c r="BM144" s="247" t="s">
        <v>513</v>
      </c>
    </row>
    <row r="145" s="13" customFormat="1">
      <c r="A145" s="13"/>
      <c r="B145" s="249"/>
      <c r="C145" s="250"/>
      <c r="D145" s="251" t="s">
        <v>164</v>
      </c>
      <c r="E145" s="252" t="s">
        <v>1</v>
      </c>
      <c r="F145" s="253" t="s">
        <v>514</v>
      </c>
      <c r="G145" s="250"/>
      <c r="H145" s="254">
        <v>1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164</v>
      </c>
      <c r="AU145" s="260" t="s">
        <v>83</v>
      </c>
      <c r="AV145" s="13" t="s">
        <v>83</v>
      </c>
      <c r="AW145" s="13" t="s">
        <v>30</v>
      </c>
      <c r="AX145" s="13" t="s">
        <v>81</v>
      </c>
      <c r="AY145" s="260" t="s">
        <v>156</v>
      </c>
    </row>
    <row r="146" s="2" customFormat="1" ht="16.5" customHeight="1">
      <c r="A146" s="39"/>
      <c r="B146" s="40"/>
      <c r="C146" s="235" t="s">
        <v>162</v>
      </c>
      <c r="D146" s="235" t="s">
        <v>158</v>
      </c>
      <c r="E146" s="236" t="s">
        <v>178</v>
      </c>
      <c r="F146" s="237" t="s">
        <v>179</v>
      </c>
      <c r="G146" s="238" t="s">
        <v>180</v>
      </c>
      <c r="H146" s="239">
        <v>3</v>
      </c>
      <c r="I146" s="240"/>
      <c r="J146" s="241">
        <f>ROUND(I146*H146,2)</f>
        <v>0</v>
      </c>
      <c r="K146" s="242"/>
      <c r="L146" s="45"/>
      <c r="M146" s="243" t="s">
        <v>1</v>
      </c>
      <c r="N146" s="244" t="s">
        <v>38</v>
      </c>
      <c r="O146" s="92"/>
      <c r="P146" s="245">
        <f>O146*H146</f>
        <v>0</v>
      </c>
      <c r="Q146" s="245">
        <v>0</v>
      </c>
      <c r="R146" s="245">
        <f>Q146*H146</f>
        <v>0</v>
      </c>
      <c r="S146" s="245">
        <v>0.20499999999999999</v>
      </c>
      <c r="T146" s="246">
        <f>S146*H146</f>
        <v>0.61499999999999999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7" t="s">
        <v>162</v>
      </c>
      <c r="AT146" s="247" t="s">
        <v>158</v>
      </c>
      <c r="AU146" s="247" t="s">
        <v>83</v>
      </c>
      <c r="AY146" s="18" t="s">
        <v>156</v>
      </c>
      <c r="BE146" s="248">
        <f>IF(N146="základní",J146,0)</f>
        <v>0</v>
      </c>
      <c r="BF146" s="248">
        <f>IF(N146="snížená",J146,0)</f>
        <v>0</v>
      </c>
      <c r="BG146" s="248">
        <f>IF(N146="zákl. přenesená",J146,0)</f>
        <v>0</v>
      </c>
      <c r="BH146" s="248">
        <f>IF(N146="sníž. přenesená",J146,0)</f>
        <v>0</v>
      </c>
      <c r="BI146" s="248">
        <f>IF(N146="nulová",J146,0)</f>
        <v>0</v>
      </c>
      <c r="BJ146" s="18" t="s">
        <v>81</v>
      </c>
      <c r="BK146" s="248">
        <f>ROUND(I146*H146,2)</f>
        <v>0</v>
      </c>
      <c r="BL146" s="18" t="s">
        <v>162</v>
      </c>
      <c r="BM146" s="247" t="s">
        <v>515</v>
      </c>
    </row>
    <row r="147" s="13" customFormat="1">
      <c r="A147" s="13"/>
      <c r="B147" s="249"/>
      <c r="C147" s="250"/>
      <c r="D147" s="251" t="s">
        <v>164</v>
      </c>
      <c r="E147" s="252" t="s">
        <v>1</v>
      </c>
      <c r="F147" s="253" t="s">
        <v>182</v>
      </c>
      <c r="G147" s="250"/>
      <c r="H147" s="254">
        <v>3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164</v>
      </c>
      <c r="AU147" s="260" t="s">
        <v>83</v>
      </c>
      <c r="AV147" s="13" t="s">
        <v>83</v>
      </c>
      <c r="AW147" s="13" t="s">
        <v>30</v>
      </c>
      <c r="AX147" s="13" t="s">
        <v>81</v>
      </c>
      <c r="AY147" s="260" t="s">
        <v>156</v>
      </c>
    </row>
    <row r="148" s="2" customFormat="1" ht="21.75" customHeight="1">
      <c r="A148" s="39"/>
      <c r="B148" s="40"/>
      <c r="C148" s="235" t="s">
        <v>183</v>
      </c>
      <c r="D148" s="235" t="s">
        <v>158</v>
      </c>
      <c r="E148" s="236" t="s">
        <v>184</v>
      </c>
      <c r="F148" s="237" t="s">
        <v>185</v>
      </c>
      <c r="G148" s="238" t="s">
        <v>180</v>
      </c>
      <c r="H148" s="239">
        <v>3</v>
      </c>
      <c r="I148" s="240"/>
      <c r="J148" s="241">
        <f>ROUND(I148*H148,2)</f>
        <v>0</v>
      </c>
      <c r="K148" s="242"/>
      <c r="L148" s="45"/>
      <c r="M148" s="243" t="s">
        <v>1</v>
      </c>
      <c r="N148" s="244" t="s">
        <v>38</v>
      </c>
      <c r="O148" s="92"/>
      <c r="P148" s="245">
        <f>O148*H148</f>
        <v>0</v>
      </c>
      <c r="Q148" s="245">
        <v>0.036900000000000002</v>
      </c>
      <c r="R148" s="245">
        <f>Q148*H148</f>
        <v>0.11070000000000001</v>
      </c>
      <c r="S148" s="245">
        <v>0</v>
      </c>
      <c r="T148" s="24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7" t="s">
        <v>162</v>
      </c>
      <c r="AT148" s="247" t="s">
        <v>158</v>
      </c>
      <c r="AU148" s="247" t="s">
        <v>83</v>
      </c>
      <c r="AY148" s="18" t="s">
        <v>156</v>
      </c>
      <c r="BE148" s="248">
        <f>IF(N148="základní",J148,0)</f>
        <v>0</v>
      </c>
      <c r="BF148" s="248">
        <f>IF(N148="snížená",J148,0)</f>
        <v>0</v>
      </c>
      <c r="BG148" s="248">
        <f>IF(N148="zákl. přenesená",J148,0)</f>
        <v>0</v>
      </c>
      <c r="BH148" s="248">
        <f>IF(N148="sníž. přenesená",J148,0)</f>
        <v>0</v>
      </c>
      <c r="BI148" s="248">
        <f>IF(N148="nulová",J148,0)</f>
        <v>0</v>
      </c>
      <c r="BJ148" s="18" t="s">
        <v>81</v>
      </c>
      <c r="BK148" s="248">
        <f>ROUND(I148*H148,2)</f>
        <v>0</v>
      </c>
      <c r="BL148" s="18" t="s">
        <v>162</v>
      </c>
      <c r="BM148" s="247" t="s">
        <v>516</v>
      </c>
    </row>
    <row r="149" s="13" customFormat="1">
      <c r="A149" s="13"/>
      <c r="B149" s="249"/>
      <c r="C149" s="250"/>
      <c r="D149" s="251" t="s">
        <v>164</v>
      </c>
      <c r="E149" s="252" t="s">
        <v>1</v>
      </c>
      <c r="F149" s="253" t="s">
        <v>188</v>
      </c>
      <c r="G149" s="250"/>
      <c r="H149" s="254">
        <v>3</v>
      </c>
      <c r="I149" s="255"/>
      <c r="J149" s="250"/>
      <c r="K149" s="250"/>
      <c r="L149" s="256"/>
      <c r="M149" s="257"/>
      <c r="N149" s="258"/>
      <c r="O149" s="258"/>
      <c r="P149" s="258"/>
      <c r="Q149" s="258"/>
      <c r="R149" s="258"/>
      <c r="S149" s="258"/>
      <c r="T149" s="25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0" t="s">
        <v>164</v>
      </c>
      <c r="AU149" s="260" t="s">
        <v>83</v>
      </c>
      <c r="AV149" s="13" t="s">
        <v>83</v>
      </c>
      <c r="AW149" s="13" t="s">
        <v>30</v>
      </c>
      <c r="AX149" s="13" t="s">
        <v>73</v>
      </c>
      <c r="AY149" s="260" t="s">
        <v>156</v>
      </c>
    </row>
    <row r="150" s="14" customFormat="1">
      <c r="A150" s="14"/>
      <c r="B150" s="261"/>
      <c r="C150" s="262"/>
      <c r="D150" s="251" t="s">
        <v>164</v>
      </c>
      <c r="E150" s="263" t="s">
        <v>1</v>
      </c>
      <c r="F150" s="264" t="s">
        <v>166</v>
      </c>
      <c r="G150" s="262"/>
      <c r="H150" s="265">
        <v>3</v>
      </c>
      <c r="I150" s="266"/>
      <c r="J150" s="262"/>
      <c r="K150" s="262"/>
      <c r="L150" s="267"/>
      <c r="M150" s="268"/>
      <c r="N150" s="269"/>
      <c r="O150" s="269"/>
      <c r="P150" s="269"/>
      <c r="Q150" s="269"/>
      <c r="R150" s="269"/>
      <c r="S150" s="269"/>
      <c r="T150" s="27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1" t="s">
        <v>164</v>
      </c>
      <c r="AU150" s="271" t="s">
        <v>83</v>
      </c>
      <c r="AV150" s="14" t="s">
        <v>162</v>
      </c>
      <c r="AW150" s="14" t="s">
        <v>30</v>
      </c>
      <c r="AX150" s="14" t="s">
        <v>81</v>
      </c>
      <c r="AY150" s="271" t="s">
        <v>156</v>
      </c>
    </row>
    <row r="151" s="2" customFormat="1" ht="21.75" customHeight="1">
      <c r="A151" s="39"/>
      <c r="B151" s="40"/>
      <c r="C151" s="235" t="s">
        <v>189</v>
      </c>
      <c r="D151" s="235" t="s">
        <v>158</v>
      </c>
      <c r="E151" s="236" t="s">
        <v>190</v>
      </c>
      <c r="F151" s="237" t="s">
        <v>191</v>
      </c>
      <c r="G151" s="238" t="s">
        <v>192</v>
      </c>
      <c r="H151" s="239">
        <v>3</v>
      </c>
      <c r="I151" s="240"/>
      <c r="J151" s="241">
        <f>ROUND(I151*H151,2)</f>
        <v>0</v>
      </c>
      <c r="K151" s="242"/>
      <c r="L151" s="45"/>
      <c r="M151" s="243" t="s">
        <v>1</v>
      </c>
      <c r="N151" s="244" t="s">
        <v>38</v>
      </c>
      <c r="O151" s="92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7" t="s">
        <v>162</v>
      </c>
      <c r="AT151" s="247" t="s">
        <v>158</v>
      </c>
      <c r="AU151" s="247" t="s">
        <v>83</v>
      </c>
      <c r="AY151" s="18" t="s">
        <v>156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8" t="s">
        <v>81</v>
      </c>
      <c r="BK151" s="248">
        <f>ROUND(I151*H151,2)</f>
        <v>0</v>
      </c>
      <c r="BL151" s="18" t="s">
        <v>162</v>
      </c>
      <c r="BM151" s="247" t="s">
        <v>517</v>
      </c>
    </row>
    <row r="152" s="13" customFormat="1">
      <c r="A152" s="13"/>
      <c r="B152" s="249"/>
      <c r="C152" s="250"/>
      <c r="D152" s="251" t="s">
        <v>164</v>
      </c>
      <c r="E152" s="252" t="s">
        <v>1</v>
      </c>
      <c r="F152" s="253" t="s">
        <v>194</v>
      </c>
      <c r="G152" s="250"/>
      <c r="H152" s="254">
        <v>3</v>
      </c>
      <c r="I152" s="255"/>
      <c r="J152" s="250"/>
      <c r="K152" s="250"/>
      <c r="L152" s="256"/>
      <c r="M152" s="257"/>
      <c r="N152" s="258"/>
      <c r="O152" s="258"/>
      <c r="P152" s="258"/>
      <c r="Q152" s="258"/>
      <c r="R152" s="258"/>
      <c r="S152" s="258"/>
      <c r="T152" s="25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0" t="s">
        <v>164</v>
      </c>
      <c r="AU152" s="260" t="s">
        <v>83</v>
      </c>
      <c r="AV152" s="13" t="s">
        <v>83</v>
      </c>
      <c r="AW152" s="13" t="s">
        <v>30</v>
      </c>
      <c r="AX152" s="13" t="s">
        <v>81</v>
      </c>
      <c r="AY152" s="260" t="s">
        <v>156</v>
      </c>
    </row>
    <row r="153" s="2" customFormat="1" ht="33" customHeight="1">
      <c r="A153" s="39"/>
      <c r="B153" s="40"/>
      <c r="C153" s="235" t="s">
        <v>195</v>
      </c>
      <c r="D153" s="235" t="s">
        <v>158</v>
      </c>
      <c r="E153" s="236" t="s">
        <v>196</v>
      </c>
      <c r="F153" s="237" t="s">
        <v>197</v>
      </c>
      <c r="G153" s="238" t="s">
        <v>192</v>
      </c>
      <c r="H153" s="239">
        <v>73.807000000000002</v>
      </c>
      <c r="I153" s="240"/>
      <c r="J153" s="241">
        <f>ROUND(I153*H153,2)</f>
        <v>0</v>
      </c>
      <c r="K153" s="242"/>
      <c r="L153" s="45"/>
      <c r="M153" s="243" t="s">
        <v>1</v>
      </c>
      <c r="N153" s="244" t="s">
        <v>38</v>
      </c>
      <c r="O153" s="92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7" t="s">
        <v>162</v>
      </c>
      <c r="AT153" s="247" t="s">
        <v>158</v>
      </c>
      <c r="AU153" s="247" t="s">
        <v>83</v>
      </c>
      <c r="AY153" s="18" t="s">
        <v>156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8" t="s">
        <v>81</v>
      </c>
      <c r="BK153" s="248">
        <f>ROUND(I153*H153,2)</f>
        <v>0</v>
      </c>
      <c r="BL153" s="18" t="s">
        <v>162</v>
      </c>
      <c r="BM153" s="247" t="s">
        <v>518</v>
      </c>
    </row>
    <row r="154" s="13" customFormat="1">
      <c r="A154" s="13"/>
      <c r="B154" s="249"/>
      <c r="C154" s="250"/>
      <c r="D154" s="251" t="s">
        <v>164</v>
      </c>
      <c r="E154" s="252" t="s">
        <v>1</v>
      </c>
      <c r="F154" s="253" t="s">
        <v>519</v>
      </c>
      <c r="G154" s="250"/>
      <c r="H154" s="254">
        <v>3.5419999999999998</v>
      </c>
      <c r="I154" s="255"/>
      <c r="J154" s="250"/>
      <c r="K154" s="250"/>
      <c r="L154" s="256"/>
      <c r="M154" s="257"/>
      <c r="N154" s="258"/>
      <c r="O154" s="258"/>
      <c r="P154" s="258"/>
      <c r="Q154" s="258"/>
      <c r="R154" s="258"/>
      <c r="S154" s="258"/>
      <c r="T154" s="25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0" t="s">
        <v>164</v>
      </c>
      <c r="AU154" s="260" t="s">
        <v>83</v>
      </c>
      <c r="AV154" s="13" t="s">
        <v>83</v>
      </c>
      <c r="AW154" s="13" t="s">
        <v>30</v>
      </c>
      <c r="AX154" s="13" t="s">
        <v>73</v>
      </c>
      <c r="AY154" s="260" t="s">
        <v>156</v>
      </c>
    </row>
    <row r="155" s="13" customFormat="1">
      <c r="A155" s="13"/>
      <c r="B155" s="249"/>
      <c r="C155" s="250"/>
      <c r="D155" s="251" t="s">
        <v>164</v>
      </c>
      <c r="E155" s="252" t="s">
        <v>1</v>
      </c>
      <c r="F155" s="253" t="s">
        <v>520</v>
      </c>
      <c r="G155" s="250"/>
      <c r="H155" s="254">
        <v>1.7</v>
      </c>
      <c r="I155" s="255"/>
      <c r="J155" s="250"/>
      <c r="K155" s="250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164</v>
      </c>
      <c r="AU155" s="260" t="s">
        <v>83</v>
      </c>
      <c r="AV155" s="13" t="s">
        <v>83</v>
      </c>
      <c r="AW155" s="13" t="s">
        <v>30</v>
      </c>
      <c r="AX155" s="13" t="s">
        <v>73</v>
      </c>
      <c r="AY155" s="260" t="s">
        <v>156</v>
      </c>
    </row>
    <row r="156" s="13" customFormat="1">
      <c r="A156" s="13"/>
      <c r="B156" s="249"/>
      <c r="C156" s="250"/>
      <c r="D156" s="251" t="s">
        <v>164</v>
      </c>
      <c r="E156" s="252" t="s">
        <v>1</v>
      </c>
      <c r="F156" s="253" t="s">
        <v>521</v>
      </c>
      <c r="G156" s="250"/>
      <c r="H156" s="254">
        <v>71.564999999999998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164</v>
      </c>
      <c r="AU156" s="260" t="s">
        <v>83</v>
      </c>
      <c r="AV156" s="13" t="s">
        <v>83</v>
      </c>
      <c r="AW156" s="13" t="s">
        <v>30</v>
      </c>
      <c r="AX156" s="13" t="s">
        <v>73</v>
      </c>
      <c r="AY156" s="260" t="s">
        <v>156</v>
      </c>
    </row>
    <row r="157" s="15" customFormat="1">
      <c r="A157" s="15"/>
      <c r="B157" s="272"/>
      <c r="C157" s="273"/>
      <c r="D157" s="251" t="s">
        <v>164</v>
      </c>
      <c r="E157" s="274" t="s">
        <v>1</v>
      </c>
      <c r="F157" s="275" t="s">
        <v>201</v>
      </c>
      <c r="G157" s="273"/>
      <c r="H157" s="276">
        <v>76.807000000000002</v>
      </c>
      <c r="I157" s="277"/>
      <c r="J157" s="273"/>
      <c r="K157" s="273"/>
      <c r="L157" s="278"/>
      <c r="M157" s="279"/>
      <c r="N157" s="280"/>
      <c r="O157" s="280"/>
      <c r="P157" s="280"/>
      <c r="Q157" s="280"/>
      <c r="R157" s="280"/>
      <c r="S157" s="280"/>
      <c r="T157" s="28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82" t="s">
        <v>164</v>
      </c>
      <c r="AU157" s="282" t="s">
        <v>83</v>
      </c>
      <c r="AV157" s="15" t="s">
        <v>172</v>
      </c>
      <c r="AW157" s="15" t="s">
        <v>30</v>
      </c>
      <c r="AX157" s="15" t="s">
        <v>73</v>
      </c>
      <c r="AY157" s="282" t="s">
        <v>156</v>
      </c>
    </row>
    <row r="158" s="13" customFormat="1">
      <c r="A158" s="13"/>
      <c r="B158" s="249"/>
      <c r="C158" s="250"/>
      <c r="D158" s="251" t="s">
        <v>164</v>
      </c>
      <c r="E158" s="252" t="s">
        <v>1</v>
      </c>
      <c r="F158" s="253" t="s">
        <v>202</v>
      </c>
      <c r="G158" s="250"/>
      <c r="H158" s="254">
        <v>-3</v>
      </c>
      <c r="I158" s="255"/>
      <c r="J158" s="250"/>
      <c r="K158" s="250"/>
      <c r="L158" s="256"/>
      <c r="M158" s="257"/>
      <c r="N158" s="258"/>
      <c r="O158" s="258"/>
      <c r="P158" s="258"/>
      <c r="Q158" s="258"/>
      <c r="R158" s="258"/>
      <c r="S158" s="258"/>
      <c r="T158" s="25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0" t="s">
        <v>164</v>
      </c>
      <c r="AU158" s="260" t="s">
        <v>83</v>
      </c>
      <c r="AV158" s="13" t="s">
        <v>83</v>
      </c>
      <c r="AW158" s="13" t="s">
        <v>30</v>
      </c>
      <c r="AX158" s="13" t="s">
        <v>73</v>
      </c>
      <c r="AY158" s="260" t="s">
        <v>156</v>
      </c>
    </row>
    <row r="159" s="14" customFormat="1">
      <c r="A159" s="14"/>
      <c r="B159" s="261"/>
      <c r="C159" s="262"/>
      <c r="D159" s="251" t="s">
        <v>164</v>
      </c>
      <c r="E159" s="263" t="s">
        <v>1</v>
      </c>
      <c r="F159" s="264" t="s">
        <v>166</v>
      </c>
      <c r="G159" s="262"/>
      <c r="H159" s="265">
        <v>73.807000000000002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1" t="s">
        <v>164</v>
      </c>
      <c r="AU159" s="271" t="s">
        <v>83</v>
      </c>
      <c r="AV159" s="14" t="s">
        <v>162</v>
      </c>
      <c r="AW159" s="14" t="s">
        <v>30</v>
      </c>
      <c r="AX159" s="14" t="s">
        <v>81</v>
      </c>
      <c r="AY159" s="271" t="s">
        <v>156</v>
      </c>
    </row>
    <row r="160" s="2" customFormat="1" ht="21.75" customHeight="1">
      <c r="A160" s="39"/>
      <c r="B160" s="40"/>
      <c r="C160" s="235" t="s">
        <v>203</v>
      </c>
      <c r="D160" s="235" t="s">
        <v>158</v>
      </c>
      <c r="E160" s="236" t="s">
        <v>204</v>
      </c>
      <c r="F160" s="237" t="s">
        <v>205</v>
      </c>
      <c r="G160" s="238" t="s">
        <v>192</v>
      </c>
      <c r="H160" s="239">
        <v>3</v>
      </c>
      <c r="I160" s="240"/>
      <c r="J160" s="241">
        <f>ROUND(I160*H160,2)</f>
        <v>0</v>
      </c>
      <c r="K160" s="242"/>
      <c r="L160" s="45"/>
      <c r="M160" s="243" t="s">
        <v>1</v>
      </c>
      <c r="N160" s="244" t="s">
        <v>38</v>
      </c>
      <c r="O160" s="92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7" t="s">
        <v>162</v>
      </c>
      <c r="AT160" s="247" t="s">
        <v>158</v>
      </c>
      <c r="AU160" s="247" t="s">
        <v>83</v>
      </c>
      <c r="AY160" s="18" t="s">
        <v>156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8" t="s">
        <v>81</v>
      </c>
      <c r="BK160" s="248">
        <f>ROUND(I160*H160,2)</f>
        <v>0</v>
      </c>
      <c r="BL160" s="18" t="s">
        <v>162</v>
      </c>
      <c r="BM160" s="247" t="s">
        <v>522</v>
      </c>
    </row>
    <row r="161" s="13" customFormat="1">
      <c r="A161" s="13"/>
      <c r="B161" s="249"/>
      <c r="C161" s="250"/>
      <c r="D161" s="251" t="s">
        <v>164</v>
      </c>
      <c r="E161" s="252" t="s">
        <v>1</v>
      </c>
      <c r="F161" s="253" t="s">
        <v>207</v>
      </c>
      <c r="G161" s="250"/>
      <c r="H161" s="254">
        <v>3</v>
      </c>
      <c r="I161" s="255"/>
      <c r="J161" s="250"/>
      <c r="K161" s="250"/>
      <c r="L161" s="256"/>
      <c r="M161" s="257"/>
      <c r="N161" s="258"/>
      <c r="O161" s="258"/>
      <c r="P161" s="258"/>
      <c r="Q161" s="258"/>
      <c r="R161" s="258"/>
      <c r="S161" s="258"/>
      <c r="T161" s="25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0" t="s">
        <v>164</v>
      </c>
      <c r="AU161" s="260" t="s">
        <v>83</v>
      </c>
      <c r="AV161" s="13" t="s">
        <v>83</v>
      </c>
      <c r="AW161" s="13" t="s">
        <v>30</v>
      </c>
      <c r="AX161" s="13" t="s">
        <v>81</v>
      </c>
      <c r="AY161" s="260" t="s">
        <v>156</v>
      </c>
    </row>
    <row r="162" s="2" customFormat="1" ht="33" customHeight="1">
      <c r="A162" s="39"/>
      <c r="B162" s="40"/>
      <c r="C162" s="235" t="s">
        <v>208</v>
      </c>
      <c r="D162" s="235" t="s">
        <v>158</v>
      </c>
      <c r="E162" s="236" t="s">
        <v>209</v>
      </c>
      <c r="F162" s="237" t="s">
        <v>210</v>
      </c>
      <c r="G162" s="238" t="s">
        <v>192</v>
      </c>
      <c r="H162" s="239">
        <v>22.766999999999999</v>
      </c>
      <c r="I162" s="240"/>
      <c r="J162" s="241">
        <f>ROUND(I162*H162,2)</f>
        <v>0</v>
      </c>
      <c r="K162" s="242"/>
      <c r="L162" s="45"/>
      <c r="M162" s="243" t="s">
        <v>1</v>
      </c>
      <c r="N162" s="244" t="s">
        <v>38</v>
      </c>
      <c r="O162" s="92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7" t="s">
        <v>162</v>
      </c>
      <c r="AT162" s="247" t="s">
        <v>158</v>
      </c>
      <c r="AU162" s="247" t="s">
        <v>83</v>
      </c>
      <c r="AY162" s="18" t="s">
        <v>156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8" t="s">
        <v>81</v>
      </c>
      <c r="BK162" s="248">
        <f>ROUND(I162*H162,2)</f>
        <v>0</v>
      </c>
      <c r="BL162" s="18" t="s">
        <v>162</v>
      </c>
      <c r="BM162" s="247" t="s">
        <v>523</v>
      </c>
    </row>
    <row r="163" s="13" customFormat="1">
      <c r="A163" s="13"/>
      <c r="B163" s="249"/>
      <c r="C163" s="250"/>
      <c r="D163" s="251" t="s">
        <v>164</v>
      </c>
      <c r="E163" s="252" t="s">
        <v>1</v>
      </c>
      <c r="F163" s="253" t="s">
        <v>524</v>
      </c>
      <c r="G163" s="250"/>
      <c r="H163" s="254">
        <v>76.807000000000002</v>
      </c>
      <c r="I163" s="255"/>
      <c r="J163" s="250"/>
      <c r="K163" s="250"/>
      <c r="L163" s="256"/>
      <c r="M163" s="257"/>
      <c r="N163" s="258"/>
      <c r="O163" s="258"/>
      <c r="P163" s="258"/>
      <c r="Q163" s="258"/>
      <c r="R163" s="258"/>
      <c r="S163" s="258"/>
      <c r="T163" s="25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0" t="s">
        <v>164</v>
      </c>
      <c r="AU163" s="260" t="s">
        <v>83</v>
      </c>
      <c r="AV163" s="13" t="s">
        <v>83</v>
      </c>
      <c r="AW163" s="13" t="s">
        <v>30</v>
      </c>
      <c r="AX163" s="13" t="s">
        <v>73</v>
      </c>
      <c r="AY163" s="260" t="s">
        <v>156</v>
      </c>
    </row>
    <row r="164" s="13" customFormat="1">
      <c r="A164" s="13"/>
      <c r="B164" s="249"/>
      <c r="C164" s="250"/>
      <c r="D164" s="251" t="s">
        <v>164</v>
      </c>
      <c r="E164" s="252" t="s">
        <v>1</v>
      </c>
      <c r="F164" s="253" t="s">
        <v>525</v>
      </c>
      <c r="G164" s="250"/>
      <c r="H164" s="254">
        <v>-54.039999999999999</v>
      </c>
      <c r="I164" s="255"/>
      <c r="J164" s="250"/>
      <c r="K164" s="250"/>
      <c r="L164" s="256"/>
      <c r="M164" s="257"/>
      <c r="N164" s="258"/>
      <c r="O164" s="258"/>
      <c r="P164" s="258"/>
      <c r="Q164" s="258"/>
      <c r="R164" s="258"/>
      <c r="S164" s="258"/>
      <c r="T164" s="25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0" t="s">
        <v>164</v>
      </c>
      <c r="AU164" s="260" t="s">
        <v>83</v>
      </c>
      <c r="AV164" s="13" t="s">
        <v>83</v>
      </c>
      <c r="AW164" s="13" t="s">
        <v>30</v>
      </c>
      <c r="AX164" s="13" t="s">
        <v>73</v>
      </c>
      <c r="AY164" s="260" t="s">
        <v>156</v>
      </c>
    </row>
    <row r="165" s="14" customFormat="1">
      <c r="A165" s="14"/>
      <c r="B165" s="261"/>
      <c r="C165" s="262"/>
      <c r="D165" s="251" t="s">
        <v>164</v>
      </c>
      <c r="E165" s="263" t="s">
        <v>1</v>
      </c>
      <c r="F165" s="264" t="s">
        <v>166</v>
      </c>
      <c r="G165" s="262"/>
      <c r="H165" s="265">
        <v>22.766999999999999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71" t="s">
        <v>164</v>
      </c>
      <c r="AU165" s="271" t="s">
        <v>83</v>
      </c>
      <c r="AV165" s="14" t="s">
        <v>162</v>
      </c>
      <c r="AW165" s="14" t="s">
        <v>30</v>
      </c>
      <c r="AX165" s="14" t="s">
        <v>81</v>
      </c>
      <c r="AY165" s="271" t="s">
        <v>156</v>
      </c>
    </row>
    <row r="166" s="2" customFormat="1" ht="21.75" customHeight="1">
      <c r="A166" s="39"/>
      <c r="B166" s="40"/>
      <c r="C166" s="235" t="s">
        <v>213</v>
      </c>
      <c r="D166" s="235" t="s">
        <v>158</v>
      </c>
      <c r="E166" s="236" t="s">
        <v>214</v>
      </c>
      <c r="F166" s="237" t="s">
        <v>215</v>
      </c>
      <c r="G166" s="238" t="s">
        <v>216</v>
      </c>
      <c r="H166" s="239">
        <v>41.890999999999998</v>
      </c>
      <c r="I166" s="240"/>
      <c r="J166" s="241">
        <f>ROUND(I166*H166,2)</f>
        <v>0</v>
      </c>
      <c r="K166" s="242"/>
      <c r="L166" s="45"/>
      <c r="M166" s="243" t="s">
        <v>1</v>
      </c>
      <c r="N166" s="244" t="s">
        <v>38</v>
      </c>
      <c r="O166" s="92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7" t="s">
        <v>162</v>
      </c>
      <c r="AT166" s="247" t="s">
        <v>158</v>
      </c>
      <c r="AU166" s="247" t="s">
        <v>83</v>
      </c>
      <c r="AY166" s="18" t="s">
        <v>156</v>
      </c>
      <c r="BE166" s="248">
        <f>IF(N166="základní",J166,0)</f>
        <v>0</v>
      </c>
      <c r="BF166" s="248">
        <f>IF(N166="snížená",J166,0)</f>
        <v>0</v>
      </c>
      <c r="BG166" s="248">
        <f>IF(N166="zákl. přenesená",J166,0)</f>
        <v>0</v>
      </c>
      <c r="BH166" s="248">
        <f>IF(N166="sníž. přenesená",J166,0)</f>
        <v>0</v>
      </c>
      <c r="BI166" s="248">
        <f>IF(N166="nulová",J166,0)</f>
        <v>0</v>
      </c>
      <c r="BJ166" s="18" t="s">
        <v>81</v>
      </c>
      <c r="BK166" s="248">
        <f>ROUND(I166*H166,2)</f>
        <v>0</v>
      </c>
      <c r="BL166" s="18" t="s">
        <v>162</v>
      </c>
      <c r="BM166" s="247" t="s">
        <v>526</v>
      </c>
    </row>
    <row r="167" s="13" customFormat="1">
      <c r="A167" s="13"/>
      <c r="B167" s="249"/>
      <c r="C167" s="250"/>
      <c r="D167" s="251" t="s">
        <v>164</v>
      </c>
      <c r="E167" s="250"/>
      <c r="F167" s="253" t="s">
        <v>527</v>
      </c>
      <c r="G167" s="250"/>
      <c r="H167" s="254">
        <v>41.890999999999998</v>
      </c>
      <c r="I167" s="255"/>
      <c r="J167" s="250"/>
      <c r="K167" s="250"/>
      <c r="L167" s="256"/>
      <c r="M167" s="257"/>
      <c r="N167" s="258"/>
      <c r="O167" s="258"/>
      <c r="P167" s="258"/>
      <c r="Q167" s="258"/>
      <c r="R167" s="258"/>
      <c r="S167" s="258"/>
      <c r="T167" s="25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0" t="s">
        <v>164</v>
      </c>
      <c r="AU167" s="260" t="s">
        <v>83</v>
      </c>
      <c r="AV167" s="13" t="s">
        <v>83</v>
      </c>
      <c r="AW167" s="13" t="s">
        <v>4</v>
      </c>
      <c r="AX167" s="13" t="s">
        <v>81</v>
      </c>
      <c r="AY167" s="260" t="s">
        <v>156</v>
      </c>
    </row>
    <row r="168" s="2" customFormat="1" ht="21.75" customHeight="1">
      <c r="A168" s="39"/>
      <c r="B168" s="40"/>
      <c r="C168" s="235" t="s">
        <v>219</v>
      </c>
      <c r="D168" s="235" t="s">
        <v>158</v>
      </c>
      <c r="E168" s="236" t="s">
        <v>220</v>
      </c>
      <c r="F168" s="237" t="s">
        <v>221</v>
      </c>
      <c r="G168" s="238" t="s">
        <v>192</v>
      </c>
      <c r="H168" s="239">
        <v>56.293999999999997</v>
      </c>
      <c r="I168" s="240"/>
      <c r="J168" s="241">
        <f>ROUND(I168*H168,2)</f>
        <v>0</v>
      </c>
      <c r="K168" s="242"/>
      <c r="L168" s="45"/>
      <c r="M168" s="243" t="s">
        <v>1</v>
      </c>
      <c r="N168" s="244" t="s">
        <v>38</v>
      </c>
      <c r="O168" s="92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7" t="s">
        <v>162</v>
      </c>
      <c r="AT168" s="247" t="s">
        <v>158</v>
      </c>
      <c r="AU168" s="247" t="s">
        <v>83</v>
      </c>
      <c r="AY168" s="18" t="s">
        <v>156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8" t="s">
        <v>81</v>
      </c>
      <c r="BK168" s="248">
        <f>ROUND(I168*H168,2)</f>
        <v>0</v>
      </c>
      <c r="BL168" s="18" t="s">
        <v>162</v>
      </c>
      <c r="BM168" s="247" t="s">
        <v>528</v>
      </c>
    </row>
    <row r="169" s="13" customFormat="1">
      <c r="A169" s="13"/>
      <c r="B169" s="249"/>
      <c r="C169" s="250"/>
      <c r="D169" s="251" t="s">
        <v>164</v>
      </c>
      <c r="E169" s="252" t="s">
        <v>1</v>
      </c>
      <c r="F169" s="253" t="s">
        <v>529</v>
      </c>
      <c r="G169" s="250"/>
      <c r="H169" s="254">
        <v>2.254</v>
      </c>
      <c r="I169" s="255"/>
      <c r="J169" s="250"/>
      <c r="K169" s="250"/>
      <c r="L169" s="256"/>
      <c r="M169" s="257"/>
      <c r="N169" s="258"/>
      <c r="O169" s="258"/>
      <c r="P169" s="258"/>
      <c r="Q169" s="258"/>
      <c r="R169" s="258"/>
      <c r="S169" s="258"/>
      <c r="T169" s="25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0" t="s">
        <v>164</v>
      </c>
      <c r="AU169" s="260" t="s">
        <v>83</v>
      </c>
      <c r="AV169" s="13" t="s">
        <v>83</v>
      </c>
      <c r="AW169" s="13" t="s">
        <v>30</v>
      </c>
      <c r="AX169" s="13" t="s">
        <v>73</v>
      </c>
      <c r="AY169" s="260" t="s">
        <v>156</v>
      </c>
    </row>
    <row r="170" s="15" customFormat="1">
      <c r="A170" s="15"/>
      <c r="B170" s="272"/>
      <c r="C170" s="273"/>
      <c r="D170" s="251" t="s">
        <v>164</v>
      </c>
      <c r="E170" s="274" t="s">
        <v>1</v>
      </c>
      <c r="F170" s="275" t="s">
        <v>201</v>
      </c>
      <c r="G170" s="273"/>
      <c r="H170" s="276">
        <v>2.254</v>
      </c>
      <c r="I170" s="277"/>
      <c r="J170" s="273"/>
      <c r="K170" s="273"/>
      <c r="L170" s="278"/>
      <c r="M170" s="279"/>
      <c r="N170" s="280"/>
      <c r="O170" s="280"/>
      <c r="P170" s="280"/>
      <c r="Q170" s="280"/>
      <c r="R170" s="280"/>
      <c r="S170" s="280"/>
      <c r="T170" s="28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2" t="s">
        <v>164</v>
      </c>
      <c r="AU170" s="282" t="s">
        <v>83</v>
      </c>
      <c r="AV170" s="15" t="s">
        <v>172</v>
      </c>
      <c r="AW170" s="15" t="s">
        <v>30</v>
      </c>
      <c r="AX170" s="15" t="s">
        <v>73</v>
      </c>
      <c r="AY170" s="282" t="s">
        <v>156</v>
      </c>
    </row>
    <row r="171" s="13" customFormat="1">
      <c r="A171" s="13"/>
      <c r="B171" s="249"/>
      <c r="C171" s="250"/>
      <c r="D171" s="251" t="s">
        <v>164</v>
      </c>
      <c r="E171" s="252" t="s">
        <v>1</v>
      </c>
      <c r="F171" s="253" t="s">
        <v>530</v>
      </c>
      <c r="G171" s="250"/>
      <c r="H171" s="254">
        <v>54.039999999999999</v>
      </c>
      <c r="I171" s="255"/>
      <c r="J171" s="250"/>
      <c r="K171" s="250"/>
      <c r="L171" s="256"/>
      <c r="M171" s="257"/>
      <c r="N171" s="258"/>
      <c r="O171" s="258"/>
      <c r="P171" s="258"/>
      <c r="Q171" s="258"/>
      <c r="R171" s="258"/>
      <c r="S171" s="258"/>
      <c r="T171" s="25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0" t="s">
        <v>164</v>
      </c>
      <c r="AU171" s="260" t="s">
        <v>83</v>
      </c>
      <c r="AV171" s="13" t="s">
        <v>83</v>
      </c>
      <c r="AW171" s="13" t="s">
        <v>30</v>
      </c>
      <c r="AX171" s="13" t="s">
        <v>73</v>
      </c>
      <c r="AY171" s="260" t="s">
        <v>156</v>
      </c>
    </row>
    <row r="172" s="14" customFormat="1">
      <c r="A172" s="14"/>
      <c r="B172" s="261"/>
      <c r="C172" s="262"/>
      <c r="D172" s="251" t="s">
        <v>164</v>
      </c>
      <c r="E172" s="263" t="s">
        <v>1</v>
      </c>
      <c r="F172" s="264" t="s">
        <v>166</v>
      </c>
      <c r="G172" s="262"/>
      <c r="H172" s="265">
        <v>56.293999999999997</v>
      </c>
      <c r="I172" s="266"/>
      <c r="J172" s="262"/>
      <c r="K172" s="262"/>
      <c r="L172" s="267"/>
      <c r="M172" s="268"/>
      <c r="N172" s="269"/>
      <c r="O172" s="269"/>
      <c r="P172" s="269"/>
      <c r="Q172" s="269"/>
      <c r="R172" s="269"/>
      <c r="S172" s="269"/>
      <c r="T172" s="27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71" t="s">
        <v>164</v>
      </c>
      <c r="AU172" s="271" t="s">
        <v>83</v>
      </c>
      <c r="AV172" s="14" t="s">
        <v>162</v>
      </c>
      <c r="AW172" s="14" t="s">
        <v>30</v>
      </c>
      <c r="AX172" s="14" t="s">
        <v>81</v>
      </c>
      <c r="AY172" s="271" t="s">
        <v>156</v>
      </c>
    </row>
    <row r="173" s="2" customFormat="1" ht="16.5" customHeight="1">
      <c r="A173" s="39"/>
      <c r="B173" s="40"/>
      <c r="C173" s="283" t="s">
        <v>225</v>
      </c>
      <c r="D173" s="283" t="s">
        <v>226</v>
      </c>
      <c r="E173" s="284" t="s">
        <v>227</v>
      </c>
      <c r="F173" s="285" t="s">
        <v>228</v>
      </c>
      <c r="G173" s="286" t="s">
        <v>216</v>
      </c>
      <c r="H173" s="287">
        <v>2.254</v>
      </c>
      <c r="I173" s="288"/>
      <c r="J173" s="289">
        <f>ROUND(I173*H173,2)</f>
        <v>0</v>
      </c>
      <c r="K173" s="290"/>
      <c r="L173" s="291"/>
      <c r="M173" s="292" t="s">
        <v>1</v>
      </c>
      <c r="N173" s="293" t="s">
        <v>38</v>
      </c>
      <c r="O173" s="92"/>
      <c r="P173" s="245">
        <f>O173*H173</f>
        <v>0</v>
      </c>
      <c r="Q173" s="245">
        <v>1</v>
      </c>
      <c r="R173" s="245">
        <f>Q173*H173</f>
        <v>2.254</v>
      </c>
      <c r="S173" s="245">
        <v>0</v>
      </c>
      <c r="T173" s="24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7" t="s">
        <v>203</v>
      </c>
      <c r="AT173" s="247" t="s">
        <v>226</v>
      </c>
      <c r="AU173" s="247" t="s">
        <v>83</v>
      </c>
      <c r="AY173" s="18" t="s">
        <v>156</v>
      </c>
      <c r="BE173" s="248">
        <f>IF(N173="základní",J173,0)</f>
        <v>0</v>
      </c>
      <c r="BF173" s="248">
        <f>IF(N173="snížená",J173,0)</f>
        <v>0</v>
      </c>
      <c r="BG173" s="248">
        <f>IF(N173="zákl. přenesená",J173,0)</f>
        <v>0</v>
      </c>
      <c r="BH173" s="248">
        <f>IF(N173="sníž. přenesená",J173,0)</f>
        <v>0</v>
      </c>
      <c r="BI173" s="248">
        <f>IF(N173="nulová",J173,0)</f>
        <v>0</v>
      </c>
      <c r="BJ173" s="18" t="s">
        <v>81</v>
      </c>
      <c r="BK173" s="248">
        <f>ROUND(I173*H173,2)</f>
        <v>0</v>
      </c>
      <c r="BL173" s="18" t="s">
        <v>162</v>
      </c>
      <c r="BM173" s="247" t="s">
        <v>531</v>
      </c>
    </row>
    <row r="174" s="2" customFormat="1" ht="16.5" customHeight="1">
      <c r="A174" s="39"/>
      <c r="B174" s="40"/>
      <c r="C174" s="283" t="s">
        <v>230</v>
      </c>
      <c r="D174" s="283" t="s">
        <v>226</v>
      </c>
      <c r="E174" s="284" t="s">
        <v>231</v>
      </c>
      <c r="F174" s="285" t="s">
        <v>232</v>
      </c>
      <c r="G174" s="286" t="s">
        <v>216</v>
      </c>
      <c r="H174" s="287">
        <v>2.254</v>
      </c>
      <c r="I174" s="288"/>
      <c r="J174" s="289">
        <f>ROUND(I174*H174,2)</f>
        <v>0</v>
      </c>
      <c r="K174" s="290"/>
      <c r="L174" s="291"/>
      <c r="M174" s="292" t="s">
        <v>1</v>
      </c>
      <c r="N174" s="293" t="s">
        <v>38</v>
      </c>
      <c r="O174" s="92"/>
      <c r="P174" s="245">
        <f>O174*H174</f>
        <v>0</v>
      </c>
      <c r="Q174" s="245">
        <v>1</v>
      </c>
      <c r="R174" s="245">
        <f>Q174*H174</f>
        <v>2.254</v>
      </c>
      <c r="S174" s="245">
        <v>0</v>
      </c>
      <c r="T174" s="24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7" t="s">
        <v>203</v>
      </c>
      <c r="AT174" s="247" t="s">
        <v>226</v>
      </c>
      <c r="AU174" s="247" t="s">
        <v>83</v>
      </c>
      <c r="AY174" s="18" t="s">
        <v>156</v>
      </c>
      <c r="BE174" s="248">
        <f>IF(N174="základní",J174,0)</f>
        <v>0</v>
      </c>
      <c r="BF174" s="248">
        <f>IF(N174="snížená",J174,0)</f>
        <v>0</v>
      </c>
      <c r="BG174" s="248">
        <f>IF(N174="zákl. přenesená",J174,0)</f>
        <v>0</v>
      </c>
      <c r="BH174" s="248">
        <f>IF(N174="sníž. přenesená",J174,0)</f>
        <v>0</v>
      </c>
      <c r="BI174" s="248">
        <f>IF(N174="nulová",J174,0)</f>
        <v>0</v>
      </c>
      <c r="BJ174" s="18" t="s">
        <v>81</v>
      </c>
      <c r="BK174" s="248">
        <f>ROUND(I174*H174,2)</f>
        <v>0</v>
      </c>
      <c r="BL174" s="18" t="s">
        <v>162</v>
      </c>
      <c r="BM174" s="247" t="s">
        <v>532</v>
      </c>
    </row>
    <row r="175" s="13" customFormat="1">
      <c r="A175" s="13"/>
      <c r="B175" s="249"/>
      <c r="C175" s="250"/>
      <c r="D175" s="251" t="s">
        <v>164</v>
      </c>
      <c r="E175" s="252" t="s">
        <v>1</v>
      </c>
      <c r="F175" s="253" t="s">
        <v>533</v>
      </c>
      <c r="G175" s="250"/>
      <c r="H175" s="254">
        <v>1.127</v>
      </c>
      <c r="I175" s="255"/>
      <c r="J175" s="250"/>
      <c r="K175" s="250"/>
      <c r="L175" s="256"/>
      <c r="M175" s="257"/>
      <c r="N175" s="258"/>
      <c r="O175" s="258"/>
      <c r="P175" s="258"/>
      <c r="Q175" s="258"/>
      <c r="R175" s="258"/>
      <c r="S175" s="258"/>
      <c r="T175" s="25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0" t="s">
        <v>164</v>
      </c>
      <c r="AU175" s="260" t="s">
        <v>83</v>
      </c>
      <c r="AV175" s="13" t="s">
        <v>83</v>
      </c>
      <c r="AW175" s="13" t="s">
        <v>30</v>
      </c>
      <c r="AX175" s="13" t="s">
        <v>81</v>
      </c>
      <c r="AY175" s="260" t="s">
        <v>156</v>
      </c>
    </row>
    <row r="176" s="13" customFormat="1">
      <c r="A176" s="13"/>
      <c r="B176" s="249"/>
      <c r="C176" s="250"/>
      <c r="D176" s="251" t="s">
        <v>164</v>
      </c>
      <c r="E176" s="250"/>
      <c r="F176" s="253" t="s">
        <v>534</v>
      </c>
      <c r="G176" s="250"/>
      <c r="H176" s="254">
        <v>2.254</v>
      </c>
      <c r="I176" s="255"/>
      <c r="J176" s="250"/>
      <c r="K176" s="250"/>
      <c r="L176" s="256"/>
      <c r="M176" s="257"/>
      <c r="N176" s="258"/>
      <c r="O176" s="258"/>
      <c r="P176" s="258"/>
      <c r="Q176" s="258"/>
      <c r="R176" s="258"/>
      <c r="S176" s="258"/>
      <c r="T176" s="25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0" t="s">
        <v>164</v>
      </c>
      <c r="AU176" s="260" t="s">
        <v>83</v>
      </c>
      <c r="AV176" s="13" t="s">
        <v>83</v>
      </c>
      <c r="AW176" s="13" t="s">
        <v>4</v>
      </c>
      <c r="AX176" s="13" t="s">
        <v>81</v>
      </c>
      <c r="AY176" s="260" t="s">
        <v>156</v>
      </c>
    </row>
    <row r="177" s="2" customFormat="1" ht="21.75" customHeight="1">
      <c r="A177" s="39"/>
      <c r="B177" s="40"/>
      <c r="C177" s="235" t="s">
        <v>237</v>
      </c>
      <c r="D177" s="235" t="s">
        <v>158</v>
      </c>
      <c r="E177" s="236" t="s">
        <v>238</v>
      </c>
      <c r="F177" s="237" t="s">
        <v>239</v>
      </c>
      <c r="G177" s="238" t="s">
        <v>192</v>
      </c>
      <c r="H177" s="239">
        <v>4.3680000000000003</v>
      </c>
      <c r="I177" s="240"/>
      <c r="J177" s="241">
        <f>ROUND(I177*H177,2)</f>
        <v>0</v>
      </c>
      <c r="K177" s="242"/>
      <c r="L177" s="45"/>
      <c r="M177" s="243" t="s">
        <v>1</v>
      </c>
      <c r="N177" s="244" t="s">
        <v>38</v>
      </c>
      <c r="O177" s="92"/>
      <c r="P177" s="245">
        <f>O177*H177</f>
        <v>0</v>
      </c>
      <c r="Q177" s="245">
        <v>0</v>
      </c>
      <c r="R177" s="245">
        <f>Q177*H177</f>
        <v>0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162</v>
      </c>
      <c r="AT177" s="247" t="s">
        <v>158</v>
      </c>
      <c r="AU177" s="247" t="s">
        <v>83</v>
      </c>
      <c r="AY177" s="18" t="s">
        <v>156</v>
      </c>
      <c r="BE177" s="248">
        <f>IF(N177="základní",J177,0)</f>
        <v>0</v>
      </c>
      <c r="BF177" s="248">
        <f>IF(N177="snížená",J177,0)</f>
        <v>0</v>
      </c>
      <c r="BG177" s="248">
        <f>IF(N177="zákl. přenesená",J177,0)</f>
        <v>0</v>
      </c>
      <c r="BH177" s="248">
        <f>IF(N177="sníž. přenesená",J177,0)</f>
        <v>0</v>
      </c>
      <c r="BI177" s="248">
        <f>IF(N177="nulová",J177,0)</f>
        <v>0</v>
      </c>
      <c r="BJ177" s="18" t="s">
        <v>81</v>
      </c>
      <c r="BK177" s="248">
        <f>ROUND(I177*H177,2)</f>
        <v>0</v>
      </c>
      <c r="BL177" s="18" t="s">
        <v>162</v>
      </c>
      <c r="BM177" s="247" t="s">
        <v>535</v>
      </c>
    </row>
    <row r="178" s="13" customFormat="1">
      <c r="A178" s="13"/>
      <c r="B178" s="249"/>
      <c r="C178" s="250"/>
      <c r="D178" s="251" t="s">
        <v>164</v>
      </c>
      <c r="E178" s="252" t="s">
        <v>1</v>
      </c>
      <c r="F178" s="253" t="s">
        <v>536</v>
      </c>
      <c r="G178" s="250"/>
      <c r="H178" s="254">
        <v>4</v>
      </c>
      <c r="I178" s="255"/>
      <c r="J178" s="250"/>
      <c r="K178" s="250"/>
      <c r="L178" s="256"/>
      <c r="M178" s="257"/>
      <c r="N178" s="258"/>
      <c r="O178" s="258"/>
      <c r="P178" s="258"/>
      <c r="Q178" s="258"/>
      <c r="R178" s="258"/>
      <c r="S178" s="258"/>
      <c r="T178" s="25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0" t="s">
        <v>164</v>
      </c>
      <c r="AU178" s="260" t="s">
        <v>83</v>
      </c>
      <c r="AV178" s="13" t="s">
        <v>83</v>
      </c>
      <c r="AW178" s="13" t="s">
        <v>30</v>
      </c>
      <c r="AX178" s="13" t="s">
        <v>73</v>
      </c>
      <c r="AY178" s="260" t="s">
        <v>156</v>
      </c>
    </row>
    <row r="179" s="13" customFormat="1">
      <c r="A179" s="13"/>
      <c r="B179" s="249"/>
      <c r="C179" s="250"/>
      <c r="D179" s="251" t="s">
        <v>164</v>
      </c>
      <c r="E179" s="252" t="s">
        <v>1</v>
      </c>
      <c r="F179" s="253" t="s">
        <v>537</v>
      </c>
      <c r="G179" s="250"/>
      <c r="H179" s="254">
        <v>0.36799999999999999</v>
      </c>
      <c r="I179" s="255"/>
      <c r="J179" s="250"/>
      <c r="K179" s="250"/>
      <c r="L179" s="256"/>
      <c r="M179" s="257"/>
      <c r="N179" s="258"/>
      <c r="O179" s="258"/>
      <c r="P179" s="258"/>
      <c r="Q179" s="258"/>
      <c r="R179" s="258"/>
      <c r="S179" s="258"/>
      <c r="T179" s="25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0" t="s">
        <v>164</v>
      </c>
      <c r="AU179" s="260" t="s">
        <v>83</v>
      </c>
      <c r="AV179" s="13" t="s">
        <v>83</v>
      </c>
      <c r="AW179" s="13" t="s">
        <v>30</v>
      </c>
      <c r="AX179" s="13" t="s">
        <v>73</v>
      </c>
      <c r="AY179" s="260" t="s">
        <v>156</v>
      </c>
    </row>
    <row r="180" s="14" customFormat="1">
      <c r="A180" s="14"/>
      <c r="B180" s="261"/>
      <c r="C180" s="262"/>
      <c r="D180" s="251" t="s">
        <v>164</v>
      </c>
      <c r="E180" s="263" t="s">
        <v>1</v>
      </c>
      <c r="F180" s="264" t="s">
        <v>166</v>
      </c>
      <c r="G180" s="262"/>
      <c r="H180" s="265">
        <v>4.3680000000000003</v>
      </c>
      <c r="I180" s="266"/>
      <c r="J180" s="262"/>
      <c r="K180" s="262"/>
      <c r="L180" s="267"/>
      <c r="M180" s="268"/>
      <c r="N180" s="269"/>
      <c r="O180" s="269"/>
      <c r="P180" s="269"/>
      <c r="Q180" s="269"/>
      <c r="R180" s="269"/>
      <c r="S180" s="269"/>
      <c r="T180" s="27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1" t="s">
        <v>164</v>
      </c>
      <c r="AU180" s="271" t="s">
        <v>83</v>
      </c>
      <c r="AV180" s="14" t="s">
        <v>162</v>
      </c>
      <c r="AW180" s="14" t="s">
        <v>30</v>
      </c>
      <c r="AX180" s="14" t="s">
        <v>81</v>
      </c>
      <c r="AY180" s="271" t="s">
        <v>156</v>
      </c>
    </row>
    <row r="181" s="2" customFormat="1" ht="16.5" customHeight="1">
      <c r="A181" s="39"/>
      <c r="B181" s="40"/>
      <c r="C181" s="283" t="s">
        <v>8</v>
      </c>
      <c r="D181" s="283" t="s">
        <v>226</v>
      </c>
      <c r="E181" s="284" t="s">
        <v>243</v>
      </c>
      <c r="F181" s="285" t="s">
        <v>244</v>
      </c>
      <c r="G181" s="286" t="s">
        <v>216</v>
      </c>
      <c r="H181" s="287">
        <v>8.7360000000000007</v>
      </c>
      <c r="I181" s="288"/>
      <c r="J181" s="289">
        <f>ROUND(I181*H181,2)</f>
        <v>0</v>
      </c>
      <c r="K181" s="290"/>
      <c r="L181" s="291"/>
      <c r="M181" s="292" t="s">
        <v>1</v>
      </c>
      <c r="N181" s="293" t="s">
        <v>38</v>
      </c>
      <c r="O181" s="92"/>
      <c r="P181" s="245">
        <f>O181*H181</f>
        <v>0</v>
      </c>
      <c r="Q181" s="245">
        <v>1</v>
      </c>
      <c r="R181" s="245">
        <f>Q181*H181</f>
        <v>8.7360000000000007</v>
      </c>
      <c r="S181" s="245">
        <v>0</v>
      </c>
      <c r="T181" s="24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7" t="s">
        <v>203</v>
      </c>
      <c r="AT181" s="247" t="s">
        <v>226</v>
      </c>
      <c r="AU181" s="247" t="s">
        <v>83</v>
      </c>
      <c r="AY181" s="18" t="s">
        <v>156</v>
      </c>
      <c r="BE181" s="248">
        <f>IF(N181="základní",J181,0)</f>
        <v>0</v>
      </c>
      <c r="BF181" s="248">
        <f>IF(N181="snížená",J181,0)</f>
        <v>0</v>
      </c>
      <c r="BG181" s="248">
        <f>IF(N181="zákl. přenesená",J181,0)</f>
        <v>0</v>
      </c>
      <c r="BH181" s="248">
        <f>IF(N181="sníž. přenesená",J181,0)</f>
        <v>0</v>
      </c>
      <c r="BI181" s="248">
        <f>IF(N181="nulová",J181,0)</f>
        <v>0</v>
      </c>
      <c r="BJ181" s="18" t="s">
        <v>81</v>
      </c>
      <c r="BK181" s="248">
        <f>ROUND(I181*H181,2)</f>
        <v>0</v>
      </c>
      <c r="BL181" s="18" t="s">
        <v>162</v>
      </c>
      <c r="BM181" s="247" t="s">
        <v>538</v>
      </c>
    </row>
    <row r="182" s="13" customFormat="1">
      <c r="A182" s="13"/>
      <c r="B182" s="249"/>
      <c r="C182" s="250"/>
      <c r="D182" s="251" t="s">
        <v>164</v>
      </c>
      <c r="E182" s="250"/>
      <c r="F182" s="253" t="s">
        <v>539</v>
      </c>
      <c r="G182" s="250"/>
      <c r="H182" s="254">
        <v>8.7360000000000007</v>
      </c>
      <c r="I182" s="255"/>
      <c r="J182" s="250"/>
      <c r="K182" s="250"/>
      <c r="L182" s="256"/>
      <c r="M182" s="257"/>
      <c r="N182" s="258"/>
      <c r="O182" s="258"/>
      <c r="P182" s="258"/>
      <c r="Q182" s="258"/>
      <c r="R182" s="258"/>
      <c r="S182" s="258"/>
      <c r="T182" s="25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0" t="s">
        <v>164</v>
      </c>
      <c r="AU182" s="260" t="s">
        <v>83</v>
      </c>
      <c r="AV182" s="13" t="s">
        <v>83</v>
      </c>
      <c r="AW182" s="13" t="s">
        <v>4</v>
      </c>
      <c r="AX182" s="13" t="s">
        <v>81</v>
      </c>
      <c r="AY182" s="260" t="s">
        <v>156</v>
      </c>
    </row>
    <row r="183" s="12" customFormat="1" ht="22.8" customHeight="1">
      <c r="A183" s="12"/>
      <c r="B183" s="219"/>
      <c r="C183" s="220"/>
      <c r="D183" s="221" t="s">
        <v>72</v>
      </c>
      <c r="E183" s="233" t="s">
        <v>83</v>
      </c>
      <c r="F183" s="233" t="s">
        <v>247</v>
      </c>
      <c r="G183" s="220"/>
      <c r="H183" s="220"/>
      <c r="I183" s="223"/>
      <c r="J183" s="234">
        <f>BK183</f>
        <v>0</v>
      </c>
      <c r="K183" s="220"/>
      <c r="L183" s="225"/>
      <c r="M183" s="226"/>
      <c r="N183" s="227"/>
      <c r="O183" s="227"/>
      <c r="P183" s="228">
        <f>SUM(P184:P187)</f>
        <v>0</v>
      </c>
      <c r="Q183" s="227"/>
      <c r="R183" s="228">
        <f>SUM(R184:R187)</f>
        <v>0.069946539999999988</v>
      </c>
      <c r="S183" s="227"/>
      <c r="T183" s="229">
        <f>SUM(T184:T187)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0" t="s">
        <v>81</v>
      </c>
      <c r="AT183" s="231" t="s">
        <v>72</v>
      </c>
      <c r="AU183" s="231" t="s">
        <v>81</v>
      </c>
      <c r="AY183" s="230" t="s">
        <v>156</v>
      </c>
      <c r="BK183" s="232">
        <f>SUM(BK184:BK187)</f>
        <v>0</v>
      </c>
    </row>
    <row r="184" s="2" customFormat="1" ht="21.75" customHeight="1">
      <c r="A184" s="39"/>
      <c r="B184" s="40"/>
      <c r="C184" s="235" t="s">
        <v>248</v>
      </c>
      <c r="D184" s="235" t="s">
        <v>158</v>
      </c>
      <c r="E184" s="236" t="s">
        <v>249</v>
      </c>
      <c r="F184" s="237" t="s">
        <v>250</v>
      </c>
      <c r="G184" s="238" t="s">
        <v>192</v>
      </c>
      <c r="H184" s="239">
        <v>0.031</v>
      </c>
      <c r="I184" s="240"/>
      <c r="J184" s="241">
        <f>ROUND(I184*H184,2)</f>
        <v>0</v>
      </c>
      <c r="K184" s="242"/>
      <c r="L184" s="45"/>
      <c r="M184" s="243" t="s">
        <v>1</v>
      </c>
      <c r="N184" s="244" t="s">
        <v>38</v>
      </c>
      <c r="O184" s="92"/>
      <c r="P184" s="245">
        <f>O184*H184</f>
        <v>0</v>
      </c>
      <c r="Q184" s="245">
        <v>2.2563399999999998</v>
      </c>
      <c r="R184" s="245">
        <f>Q184*H184</f>
        <v>0.069946539999999988</v>
      </c>
      <c r="S184" s="245">
        <v>0</v>
      </c>
      <c r="T184" s="24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7" t="s">
        <v>162</v>
      </c>
      <c r="AT184" s="247" t="s">
        <v>158</v>
      </c>
      <c r="AU184" s="247" t="s">
        <v>83</v>
      </c>
      <c r="AY184" s="18" t="s">
        <v>156</v>
      </c>
      <c r="BE184" s="248">
        <f>IF(N184="základní",J184,0)</f>
        <v>0</v>
      </c>
      <c r="BF184" s="248">
        <f>IF(N184="snížená",J184,0)</f>
        <v>0</v>
      </c>
      <c r="BG184" s="248">
        <f>IF(N184="zákl. přenesená",J184,0)</f>
        <v>0</v>
      </c>
      <c r="BH184" s="248">
        <f>IF(N184="sníž. přenesená",J184,0)</f>
        <v>0</v>
      </c>
      <c r="BI184" s="248">
        <f>IF(N184="nulová",J184,0)</f>
        <v>0</v>
      </c>
      <c r="BJ184" s="18" t="s">
        <v>81</v>
      </c>
      <c r="BK184" s="248">
        <f>ROUND(I184*H184,2)</f>
        <v>0</v>
      </c>
      <c r="BL184" s="18" t="s">
        <v>162</v>
      </c>
      <c r="BM184" s="247" t="s">
        <v>540</v>
      </c>
    </row>
    <row r="185" s="13" customFormat="1">
      <c r="A185" s="13"/>
      <c r="B185" s="249"/>
      <c r="C185" s="250"/>
      <c r="D185" s="251" t="s">
        <v>164</v>
      </c>
      <c r="E185" s="252" t="s">
        <v>1</v>
      </c>
      <c r="F185" s="253" t="s">
        <v>541</v>
      </c>
      <c r="G185" s="250"/>
      <c r="H185" s="254">
        <v>0.01</v>
      </c>
      <c r="I185" s="255"/>
      <c r="J185" s="250"/>
      <c r="K185" s="250"/>
      <c r="L185" s="256"/>
      <c r="M185" s="257"/>
      <c r="N185" s="258"/>
      <c r="O185" s="258"/>
      <c r="P185" s="258"/>
      <c r="Q185" s="258"/>
      <c r="R185" s="258"/>
      <c r="S185" s="258"/>
      <c r="T185" s="25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0" t="s">
        <v>164</v>
      </c>
      <c r="AU185" s="260" t="s">
        <v>83</v>
      </c>
      <c r="AV185" s="13" t="s">
        <v>83</v>
      </c>
      <c r="AW185" s="13" t="s">
        <v>30</v>
      </c>
      <c r="AX185" s="13" t="s">
        <v>73</v>
      </c>
      <c r="AY185" s="260" t="s">
        <v>156</v>
      </c>
    </row>
    <row r="186" s="13" customFormat="1">
      <c r="A186" s="13"/>
      <c r="B186" s="249"/>
      <c r="C186" s="250"/>
      <c r="D186" s="251" t="s">
        <v>164</v>
      </c>
      <c r="E186" s="252" t="s">
        <v>1</v>
      </c>
      <c r="F186" s="253" t="s">
        <v>542</v>
      </c>
      <c r="G186" s="250"/>
      <c r="H186" s="254">
        <v>0.021000000000000001</v>
      </c>
      <c r="I186" s="255"/>
      <c r="J186" s="250"/>
      <c r="K186" s="250"/>
      <c r="L186" s="256"/>
      <c r="M186" s="257"/>
      <c r="N186" s="258"/>
      <c r="O186" s="258"/>
      <c r="P186" s="258"/>
      <c r="Q186" s="258"/>
      <c r="R186" s="258"/>
      <c r="S186" s="258"/>
      <c r="T186" s="25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0" t="s">
        <v>164</v>
      </c>
      <c r="AU186" s="260" t="s">
        <v>83</v>
      </c>
      <c r="AV186" s="13" t="s">
        <v>83</v>
      </c>
      <c r="AW186" s="13" t="s">
        <v>30</v>
      </c>
      <c r="AX186" s="13" t="s">
        <v>73</v>
      </c>
      <c r="AY186" s="260" t="s">
        <v>156</v>
      </c>
    </row>
    <row r="187" s="14" customFormat="1">
      <c r="A187" s="14"/>
      <c r="B187" s="261"/>
      <c r="C187" s="262"/>
      <c r="D187" s="251" t="s">
        <v>164</v>
      </c>
      <c r="E187" s="263" t="s">
        <v>1</v>
      </c>
      <c r="F187" s="264" t="s">
        <v>166</v>
      </c>
      <c r="G187" s="262"/>
      <c r="H187" s="265">
        <v>0.031</v>
      </c>
      <c r="I187" s="266"/>
      <c r="J187" s="262"/>
      <c r="K187" s="262"/>
      <c r="L187" s="267"/>
      <c r="M187" s="268"/>
      <c r="N187" s="269"/>
      <c r="O187" s="269"/>
      <c r="P187" s="269"/>
      <c r="Q187" s="269"/>
      <c r="R187" s="269"/>
      <c r="S187" s="269"/>
      <c r="T187" s="27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1" t="s">
        <v>164</v>
      </c>
      <c r="AU187" s="271" t="s">
        <v>83</v>
      </c>
      <c r="AV187" s="14" t="s">
        <v>162</v>
      </c>
      <c r="AW187" s="14" t="s">
        <v>30</v>
      </c>
      <c r="AX187" s="14" t="s">
        <v>81</v>
      </c>
      <c r="AY187" s="271" t="s">
        <v>156</v>
      </c>
    </row>
    <row r="188" s="12" customFormat="1" ht="22.8" customHeight="1">
      <c r="A188" s="12"/>
      <c r="B188" s="219"/>
      <c r="C188" s="220"/>
      <c r="D188" s="221" t="s">
        <v>72</v>
      </c>
      <c r="E188" s="233" t="s">
        <v>162</v>
      </c>
      <c r="F188" s="233" t="s">
        <v>255</v>
      </c>
      <c r="G188" s="220"/>
      <c r="H188" s="220"/>
      <c r="I188" s="223"/>
      <c r="J188" s="234">
        <f>BK188</f>
        <v>0</v>
      </c>
      <c r="K188" s="220"/>
      <c r="L188" s="225"/>
      <c r="M188" s="226"/>
      <c r="N188" s="227"/>
      <c r="O188" s="227"/>
      <c r="P188" s="228">
        <f>SUM(P189:P192)</f>
        <v>0</v>
      </c>
      <c r="Q188" s="227"/>
      <c r="R188" s="228">
        <f>SUM(R189:R192)</f>
        <v>8.1719079400000005</v>
      </c>
      <c r="S188" s="227"/>
      <c r="T188" s="229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30" t="s">
        <v>81</v>
      </c>
      <c r="AT188" s="231" t="s">
        <v>72</v>
      </c>
      <c r="AU188" s="231" t="s">
        <v>81</v>
      </c>
      <c r="AY188" s="230" t="s">
        <v>156</v>
      </c>
      <c r="BK188" s="232">
        <f>SUM(BK189:BK192)</f>
        <v>0</v>
      </c>
    </row>
    <row r="189" s="2" customFormat="1" ht="16.5" customHeight="1">
      <c r="A189" s="39"/>
      <c r="B189" s="40"/>
      <c r="C189" s="235" t="s">
        <v>256</v>
      </c>
      <c r="D189" s="235" t="s">
        <v>158</v>
      </c>
      <c r="E189" s="236" t="s">
        <v>257</v>
      </c>
      <c r="F189" s="237" t="s">
        <v>258</v>
      </c>
      <c r="G189" s="238" t="s">
        <v>192</v>
      </c>
      <c r="H189" s="239">
        <v>4.3220000000000001</v>
      </c>
      <c r="I189" s="240"/>
      <c r="J189" s="241">
        <f>ROUND(I189*H189,2)</f>
        <v>0</v>
      </c>
      <c r="K189" s="242"/>
      <c r="L189" s="45"/>
      <c r="M189" s="243" t="s">
        <v>1</v>
      </c>
      <c r="N189" s="244" t="s">
        <v>38</v>
      </c>
      <c r="O189" s="92"/>
      <c r="P189" s="245">
        <f>O189*H189</f>
        <v>0</v>
      </c>
      <c r="Q189" s="245">
        <v>1.8907700000000001</v>
      </c>
      <c r="R189" s="245">
        <f>Q189*H189</f>
        <v>8.1719079400000005</v>
      </c>
      <c r="S189" s="245">
        <v>0</v>
      </c>
      <c r="T189" s="24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7" t="s">
        <v>162</v>
      </c>
      <c r="AT189" s="247" t="s">
        <v>158</v>
      </c>
      <c r="AU189" s="247" t="s">
        <v>83</v>
      </c>
      <c r="AY189" s="18" t="s">
        <v>156</v>
      </c>
      <c r="BE189" s="248">
        <f>IF(N189="základní",J189,0)</f>
        <v>0</v>
      </c>
      <c r="BF189" s="248">
        <f>IF(N189="snížená",J189,0)</f>
        <v>0</v>
      </c>
      <c r="BG189" s="248">
        <f>IF(N189="zákl. přenesená",J189,0)</f>
        <v>0</v>
      </c>
      <c r="BH189" s="248">
        <f>IF(N189="sníž. přenesená",J189,0)</f>
        <v>0</v>
      </c>
      <c r="BI189" s="248">
        <f>IF(N189="nulová",J189,0)</f>
        <v>0</v>
      </c>
      <c r="BJ189" s="18" t="s">
        <v>81</v>
      </c>
      <c r="BK189" s="248">
        <f>ROUND(I189*H189,2)</f>
        <v>0</v>
      </c>
      <c r="BL189" s="18" t="s">
        <v>162</v>
      </c>
      <c r="BM189" s="247" t="s">
        <v>543</v>
      </c>
    </row>
    <row r="190" s="13" customFormat="1">
      <c r="A190" s="13"/>
      <c r="B190" s="249"/>
      <c r="C190" s="250"/>
      <c r="D190" s="251" t="s">
        <v>164</v>
      </c>
      <c r="E190" s="252" t="s">
        <v>1</v>
      </c>
      <c r="F190" s="253" t="s">
        <v>544</v>
      </c>
      <c r="G190" s="250"/>
      <c r="H190" s="254">
        <v>0.32200000000000001</v>
      </c>
      <c r="I190" s="255"/>
      <c r="J190" s="250"/>
      <c r="K190" s="250"/>
      <c r="L190" s="256"/>
      <c r="M190" s="257"/>
      <c r="N190" s="258"/>
      <c r="O190" s="258"/>
      <c r="P190" s="258"/>
      <c r="Q190" s="258"/>
      <c r="R190" s="258"/>
      <c r="S190" s="258"/>
      <c r="T190" s="25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0" t="s">
        <v>164</v>
      </c>
      <c r="AU190" s="260" t="s">
        <v>83</v>
      </c>
      <c r="AV190" s="13" t="s">
        <v>83</v>
      </c>
      <c r="AW190" s="13" t="s">
        <v>30</v>
      </c>
      <c r="AX190" s="13" t="s">
        <v>73</v>
      </c>
      <c r="AY190" s="260" t="s">
        <v>156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545</v>
      </c>
      <c r="G191" s="250"/>
      <c r="H191" s="254">
        <v>4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4" customFormat="1">
      <c r="A192" s="14"/>
      <c r="B192" s="261"/>
      <c r="C192" s="262"/>
      <c r="D192" s="251" t="s">
        <v>164</v>
      </c>
      <c r="E192" s="263" t="s">
        <v>1</v>
      </c>
      <c r="F192" s="264" t="s">
        <v>166</v>
      </c>
      <c r="G192" s="262"/>
      <c r="H192" s="265">
        <v>4.3220000000000001</v>
      </c>
      <c r="I192" s="266"/>
      <c r="J192" s="262"/>
      <c r="K192" s="262"/>
      <c r="L192" s="267"/>
      <c r="M192" s="268"/>
      <c r="N192" s="269"/>
      <c r="O192" s="269"/>
      <c r="P192" s="269"/>
      <c r="Q192" s="269"/>
      <c r="R192" s="269"/>
      <c r="S192" s="269"/>
      <c r="T192" s="27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1" t="s">
        <v>164</v>
      </c>
      <c r="AU192" s="271" t="s">
        <v>83</v>
      </c>
      <c r="AV192" s="14" t="s">
        <v>162</v>
      </c>
      <c r="AW192" s="14" t="s">
        <v>30</v>
      </c>
      <c r="AX192" s="14" t="s">
        <v>81</v>
      </c>
      <c r="AY192" s="271" t="s">
        <v>156</v>
      </c>
    </row>
    <row r="193" s="12" customFormat="1" ht="22.8" customHeight="1">
      <c r="A193" s="12"/>
      <c r="B193" s="219"/>
      <c r="C193" s="220"/>
      <c r="D193" s="221" t="s">
        <v>72</v>
      </c>
      <c r="E193" s="233" t="s">
        <v>183</v>
      </c>
      <c r="F193" s="233" t="s">
        <v>262</v>
      </c>
      <c r="G193" s="220"/>
      <c r="H193" s="220"/>
      <c r="I193" s="223"/>
      <c r="J193" s="234">
        <f>BK193</f>
        <v>0</v>
      </c>
      <c r="K193" s="220"/>
      <c r="L193" s="225"/>
      <c r="M193" s="226"/>
      <c r="N193" s="227"/>
      <c r="O193" s="227"/>
      <c r="P193" s="228">
        <f>SUM(P194:P198)</f>
        <v>0</v>
      </c>
      <c r="Q193" s="227"/>
      <c r="R193" s="228">
        <f>SUM(R194:R198)</f>
        <v>0.71399999999999997</v>
      </c>
      <c r="S193" s="227"/>
      <c r="T193" s="229">
        <f>SUM(T194:T198)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0" t="s">
        <v>81</v>
      </c>
      <c r="AT193" s="231" t="s">
        <v>72</v>
      </c>
      <c r="AU193" s="231" t="s">
        <v>81</v>
      </c>
      <c r="AY193" s="230" t="s">
        <v>156</v>
      </c>
      <c r="BK193" s="232">
        <f>SUM(BK194:BK198)</f>
        <v>0</v>
      </c>
    </row>
    <row r="194" s="2" customFormat="1" ht="21.75" customHeight="1">
      <c r="A194" s="39"/>
      <c r="B194" s="40"/>
      <c r="C194" s="235" t="s">
        <v>263</v>
      </c>
      <c r="D194" s="235" t="s">
        <v>158</v>
      </c>
      <c r="E194" s="236" t="s">
        <v>264</v>
      </c>
      <c r="F194" s="237" t="s">
        <v>265</v>
      </c>
      <c r="G194" s="238" t="s">
        <v>161</v>
      </c>
      <c r="H194" s="239">
        <v>1</v>
      </c>
      <c r="I194" s="240"/>
      <c r="J194" s="241">
        <f>ROUND(I194*H194,2)</f>
        <v>0</v>
      </c>
      <c r="K194" s="242"/>
      <c r="L194" s="45"/>
      <c r="M194" s="243" t="s">
        <v>1</v>
      </c>
      <c r="N194" s="244" t="s">
        <v>38</v>
      </c>
      <c r="O194" s="92"/>
      <c r="P194" s="245">
        <f>O194*H194</f>
        <v>0</v>
      </c>
      <c r="Q194" s="245">
        <v>0.498</v>
      </c>
      <c r="R194" s="245">
        <f>Q194*H194</f>
        <v>0.498</v>
      </c>
      <c r="S194" s="245">
        <v>0</v>
      </c>
      <c r="T194" s="24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7" t="s">
        <v>162</v>
      </c>
      <c r="AT194" s="247" t="s">
        <v>158</v>
      </c>
      <c r="AU194" s="247" t="s">
        <v>83</v>
      </c>
      <c r="AY194" s="18" t="s">
        <v>156</v>
      </c>
      <c r="BE194" s="248">
        <f>IF(N194="základní",J194,0)</f>
        <v>0</v>
      </c>
      <c r="BF194" s="248">
        <f>IF(N194="snížená",J194,0)</f>
        <v>0</v>
      </c>
      <c r="BG194" s="248">
        <f>IF(N194="zákl. přenesená",J194,0)</f>
        <v>0</v>
      </c>
      <c r="BH194" s="248">
        <f>IF(N194="sníž. přenesená",J194,0)</f>
        <v>0</v>
      </c>
      <c r="BI194" s="248">
        <f>IF(N194="nulová",J194,0)</f>
        <v>0</v>
      </c>
      <c r="BJ194" s="18" t="s">
        <v>81</v>
      </c>
      <c r="BK194" s="248">
        <f>ROUND(I194*H194,2)</f>
        <v>0</v>
      </c>
      <c r="BL194" s="18" t="s">
        <v>162</v>
      </c>
      <c r="BM194" s="247" t="s">
        <v>546</v>
      </c>
    </row>
    <row r="195" s="13" customFormat="1">
      <c r="A195" s="13"/>
      <c r="B195" s="249"/>
      <c r="C195" s="250"/>
      <c r="D195" s="251" t="s">
        <v>164</v>
      </c>
      <c r="E195" s="252" t="s">
        <v>1</v>
      </c>
      <c r="F195" s="253" t="s">
        <v>547</v>
      </c>
      <c r="G195" s="250"/>
      <c r="H195" s="254">
        <v>1</v>
      </c>
      <c r="I195" s="255"/>
      <c r="J195" s="250"/>
      <c r="K195" s="250"/>
      <c r="L195" s="256"/>
      <c r="M195" s="257"/>
      <c r="N195" s="258"/>
      <c r="O195" s="258"/>
      <c r="P195" s="258"/>
      <c r="Q195" s="258"/>
      <c r="R195" s="258"/>
      <c r="S195" s="258"/>
      <c r="T195" s="25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0" t="s">
        <v>164</v>
      </c>
      <c r="AU195" s="260" t="s">
        <v>83</v>
      </c>
      <c r="AV195" s="13" t="s">
        <v>83</v>
      </c>
      <c r="AW195" s="13" t="s">
        <v>30</v>
      </c>
      <c r="AX195" s="13" t="s">
        <v>81</v>
      </c>
      <c r="AY195" s="260" t="s">
        <v>156</v>
      </c>
    </row>
    <row r="196" s="2" customFormat="1" ht="33" customHeight="1">
      <c r="A196" s="39"/>
      <c r="B196" s="40"/>
      <c r="C196" s="235" t="s">
        <v>278</v>
      </c>
      <c r="D196" s="235" t="s">
        <v>158</v>
      </c>
      <c r="E196" s="236" t="s">
        <v>279</v>
      </c>
      <c r="F196" s="237" t="s">
        <v>280</v>
      </c>
      <c r="G196" s="238" t="s">
        <v>161</v>
      </c>
      <c r="H196" s="239">
        <v>1</v>
      </c>
      <c r="I196" s="240"/>
      <c r="J196" s="241">
        <f>ROUND(I196*H196,2)</f>
        <v>0</v>
      </c>
      <c r="K196" s="242"/>
      <c r="L196" s="45"/>
      <c r="M196" s="243" t="s">
        <v>1</v>
      </c>
      <c r="N196" s="244" t="s">
        <v>38</v>
      </c>
      <c r="O196" s="92"/>
      <c r="P196" s="245">
        <f>O196*H196</f>
        <v>0</v>
      </c>
      <c r="Q196" s="245">
        <v>0.10100000000000001</v>
      </c>
      <c r="R196" s="245">
        <f>Q196*H196</f>
        <v>0.10100000000000001</v>
      </c>
      <c r="S196" s="245">
        <v>0</v>
      </c>
      <c r="T196" s="24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7" t="s">
        <v>162</v>
      </c>
      <c r="AT196" s="247" t="s">
        <v>158</v>
      </c>
      <c r="AU196" s="247" t="s">
        <v>83</v>
      </c>
      <c r="AY196" s="18" t="s">
        <v>156</v>
      </c>
      <c r="BE196" s="248">
        <f>IF(N196="základní",J196,0)</f>
        <v>0</v>
      </c>
      <c r="BF196" s="248">
        <f>IF(N196="snížená",J196,0)</f>
        <v>0</v>
      </c>
      <c r="BG196" s="248">
        <f>IF(N196="zákl. přenesená",J196,0)</f>
        <v>0</v>
      </c>
      <c r="BH196" s="248">
        <f>IF(N196="sníž. přenesená",J196,0)</f>
        <v>0</v>
      </c>
      <c r="BI196" s="248">
        <f>IF(N196="nulová",J196,0)</f>
        <v>0</v>
      </c>
      <c r="BJ196" s="18" t="s">
        <v>81</v>
      </c>
      <c r="BK196" s="248">
        <f>ROUND(I196*H196,2)</f>
        <v>0</v>
      </c>
      <c r="BL196" s="18" t="s">
        <v>162</v>
      </c>
      <c r="BM196" s="247" t="s">
        <v>548</v>
      </c>
    </row>
    <row r="197" s="13" customFormat="1">
      <c r="A197" s="13"/>
      <c r="B197" s="249"/>
      <c r="C197" s="250"/>
      <c r="D197" s="251" t="s">
        <v>164</v>
      </c>
      <c r="E197" s="252" t="s">
        <v>1</v>
      </c>
      <c r="F197" s="253" t="s">
        <v>547</v>
      </c>
      <c r="G197" s="250"/>
      <c r="H197" s="254">
        <v>1</v>
      </c>
      <c r="I197" s="255"/>
      <c r="J197" s="250"/>
      <c r="K197" s="250"/>
      <c r="L197" s="256"/>
      <c r="M197" s="257"/>
      <c r="N197" s="258"/>
      <c r="O197" s="258"/>
      <c r="P197" s="258"/>
      <c r="Q197" s="258"/>
      <c r="R197" s="258"/>
      <c r="S197" s="258"/>
      <c r="T197" s="25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0" t="s">
        <v>164</v>
      </c>
      <c r="AU197" s="260" t="s">
        <v>83</v>
      </c>
      <c r="AV197" s="13" t="s">
        <v>83</v>
      </c>
      <c r="AW197" s="13" t="s">
        <v>30</v>
      </c>
      <c r="AX197" s="13" t="s">
        <v>81</v>
      </c>
      <c r="AY197" s="260" t="s">
        <v>156</v>
      </c>
    </row>
    <row r="198" s="2" customFormat="1" ht="21.75" customHeight="1">
      <c r="A198" s="39"/>
      <c r="B198" s="40"/>
      <c r="C198" s="283" t="s">
        <v>283</v>
      </c>
      <c r="D198" s="283" t="s">
        <v>226</v>
      </c>
      <c r="E198" s="284" t="s">
        <v>284</v>
      </c>
      <c r="F198" s="285" t="s">
        <v>285</v>
      </c>
      <c r="G198" s="286" t="s">
        <v>161</v>
      </c>
      <c r="H198" s="287">
        <v>1</v>
      </c>
      <c r="I198" s="288"/>
      <c r="J198" s="289">
        <f>ROUND(I198*H198,2)</f>
        <v>0</v>
      </c>
      <c r="K198" s="290"/>
      <c r="L198" s="291"/>
      <c r="M198" s="292" t="s">
        <v>1</v>
      </c>
      <c r="N198" s="293" t="s">
        <v>38</v>
      </c>
      <c r="O198" s="92"/>
      <c r="P198" s="245">
        <f>O198*H198</f>
        <v>0</v>
      </c>
      <c r="Q198" s="245">
        <v>0.11500000000000001</v>
      </c>
      <c r="R198" s="245">
        <f>Q198*H198</f>
        <v>0.11500000000000001</v>
      </c>
      <c r="S198" s="245">
        <v>0</v>
      </c>
      <c r="T198" s="24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7" t="s">
        <v>203</v>
      </c>
      <c r="AT198" s="247" t="s">
        <v>226</v>
      </c>
      <c r="AU198" s="247" t="s">
        <v>83</v>
      </c>
      <c r="AY198" s="18" t="s">
        <v>156</v>
      </c>
      <c r="BE198" s="248">
        <f>IF(N198="základní",J198,0)</f>
        <v>0</v>
      </c>
      <c r="BF198" s="248">
        <f>IF(N198="snížená",J198,0)</f>
        <v>0</v>
      </c>
      <c r="BG198" s="248">
        <f>IF(N198="zákl. přenesená",J198,0)</f>
        <v>0</v>
      </c>
      <c r="BH198" s="248">
        <f>IF(N198="sníž. přenesená",J198,0)</f>
        <v>0</v>
      </c>
      <c r="BI198" s="248">
        <f>IF(N198="nulová",J198,0)</f>
        <v>0</v>
      </c>
      <c r="BJ198" s="18" t="s">
        <v>81</v>
      </c>
      <c r="BK198" s="248">
        <f>ROUND(I198*H198,2)</f>
        <v>0</v>
      </c>
      <c r="BL198" s="18" t="s">
        <v>162</v>
      </c>
      <c r="BM198" s="247" t="s">
        <v>549</v>
      </c>
    </row>
    <row r="199" s="12" customFormat="1" ht="22.8" customHeight="1">
      <c r="A199" s="12"/>
      <c r="B199" s="219"/>
      <c r="C199" s="220"/>
      <c r="D199" s="221" t="s">
        <v>72</v>
      </c>
      <c r="E199" s="233" t="s">
        <v>203</v>
      </c>
      <c r="F199" s="233" t="s">
        <v>287</v>
      </c>
      <c r="G199" s="220"/>
      <c r="H199" s="220"/>
      <c r="I199" s="223"/>
      <c r="J199" s="234">
        <f>BK199</f>
        <v>0</v>
      </c>
      <c r="K199" s="220"/>
      <c r="L199" s="225"/>
      <c r="M199" s="226"/>
      <c r="N199" s="227"/>
      <c r="O199" s="227"/>
      <c r="P199" s="228">
        <f>SUM(P200:P241)</f>
        <v>0</v>
      </c>
      <c r="Q199" s="227"/>
      <c r="R199" s="228">
        <f>SUM(R200:R241)</f>
        <v>1.2483706000000001</v>
      </c>
      <c r="S199" s="227"/>
      <c r="T199" s="229">
        <f>SUM(T200:T241)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0" t="s">
        <v>81</v>
      </c>
      <c r="AT199" s="231" t="s">
        <v>72</v>
      </c>
      <c r="AU199" s="231" t="s">
        <v>81</v>
      </c>
      <c r="AY199" s="230" t="s">
        <v>156</v>
      </c>
      <c r="BK199" s="232">
        <f>SUM(BK200:BK241)</f>
        <v>0</v>
      </c>
    </row>
    <row r="200" s="2" customFormat="1" ht="21.75" customHeight="1">
      <c r="A200" s="39"/>
      <c r="B200" s="40"/>
      <c r="C200" s="235" t="s">
        <v>288</v>
      </c>
      <c r="D200" s="235" t="s">
        <v>158</v>
      </c>
      <c r="E200" s="236" t="s">
        <v>289</v>
      </c>
      <c r="F200" s="237" t="s">
        <v>290</v>
      </c>
      <c r="G200" s="238" t="s">
        <v>291</v>
      </c>
      <c r="H200" s="239">
        <v>1</v>
      </c>
      <c r="I200" s="240"/>
      <c r="J200" s="241">
        <f>ROUND(I200*H200,2)</f>
        <v>0</v>
      </c>
      <c r="K200" s="242"/>
      <c r="L200" s="45"/>
      <c r="M200" s="243" t="s">
        <v>1</v>
      </c>
      <c r="N200" s="244" t="s">
        <v>38</v>
      </c>
      <c r="O200" s="92"/>
      <c r="P200" s="245">
        <f>O200*H200</f>
        <v>0</v>
      </c>
      <c r="Q200" s="245">
        <v>0.00167</v>
      </c>
      <c r="R200" s="245">
        <f>Q200*H200</f>
        <v>0.00167</v>
      </c>
      <c r="S200" s="245">
        <v>0</v>
      </c>
      <c r="T200" s="24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7" t="s">
        <v>162</v>
      </c>
      <c r="AT200" s="247" t="s">
        <v>158</v>
      </c>
      <c r="AU200" s="247" t="s">
        <v>83</v>
      </c>
      <c r="AY200" s="18" t="s">
        <v>156</v>
      </c>
      <c r="BE200" s="248">
        <f>IF(N200="základní",J200,0)</f>
        <v>0</v>
      </c>
      <c r="BF200" s="248">
        <f>IF(N200="snížená",J200,0)</f>
        <v>0</v>
      </c>
      <c r="BG200" s="248">
        <f>IF(N200="zákl. přenesená",J200,0)</f>
        <v>0</v>
      </c>
      <c r="BH200" s="248">
        <f>IF(N200="sníž. přenesená",J200,0)</f>
        <v>0</v>
      </c>
      <c r="BI200" s="248">
        <f>IF(N200="nulová",J200,0)</f>
        <v>0</v>
      </c>
      <c r="BJ200" s="18" t="s">
        <v>81</v>
      </c>
      <c r="BK200" s="248">
        <f>ROUND(I200*H200,2)</f>
        <v>0</v>
      </c>
      <c r="BL200" s="18" t="s">
        <v>162</v>
      </c>
      <c r="BM200" s="247" t="s">
        <v>550</v>
      </c>
    </row>
    <row r="201" s="2" customFormat="1" ht="16.5" customHeight="1">
      <c r="A201" s="39"/>
      <c r="B201" s="40"/>
      <c r="C201" s="283" t="s">
        <v>293</v>
      </c>
      <c r="D201" s="283" t="s">
        <v>226</v>
      </c>
      <c r="E201" s="284" t="s">
        <v>294</v>
      </c>
      <c r="F201" s="285" t="s">
        <v>295</v>
      </c>
      <c r="G201" s="286" t="s">
        <v>291</v>
      </c>
      <c r="H201" s="287">
        <v>1</v>
      </c>
      <c r="I201" s="288"/>
      <c r="J201" s="289">
        <f>ROUND(I201*H201,2)</f>
        <v>0</v>
      </c>
      <c r="K201" s="290"/>
      <c r="L201" s="291"/>
      <c r="M201" s="292" t="s">
        <v>1</v>
      </c>
      <c r="N201" s="293" t="s">
        <v>38</v>
      </c>
      <c r="O201" s="92"/>
      <c r="P201" s="245">
        <f>O201*H201</f>
        <v>0</v>
      </c>
      <c r="Q201" s="245">
        <v>0.013400000000000001</v>
      </c>
      <c r="R201" s="245">
        <f>Q201*H201</f>
        <v>0.013400000000000001</v>
      </c>
      <c r="S201" s="245">
        <v>0</v>
      </c>
      <c r="T201" s="24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7" t="s">
        <v>203</v>
      </c>
      <c r="AT201" s="247" t="s">
        <v>226</v>
      </c>
      <c r="AU201" s="247" t="s">
        <v>83</v>
      </c>
      <c r="AY201" s="18" t="s">
        <v>156</v>
      </c>
      <c r="BE201" s="248">
        <f>IF(N201="základní",J201,0)</f>
        <v>0</v>
      </c>
      <c r="BF201" s="248">
        <f>IF(N201="snížená",J201,0)</f>
        <v>0</v>
      </c>
      <c r="BG201" s="248">
        <f>IF(N201="zákl. přenesená",J201,0)</f>
        <v>0</v>
      </c>
      <c r="BH201" s="248">
        <f>IF(N201="sníž. přenesená",J201,0)</f>
        <v>0</v>
      </c>
      <c r="BI201" s="248">
        <f>IF(N201="nulová",J201,0)</f>
        <v>0</v>
      </c>
      <c r="BJ201" s="18" t="s">
        <v>81</v>
      </c>
      <c r="BK201" s="248">
        <f>ROUND(I201*H201,2)</f>
        <v>0</v>
      </c>
      <c r="BL201" s="18" t="s">
        <v>162</v>
      </c>
      <c r="BM201" s="247" t="s">
        <v>551</v>
      </c>
    </row>
    <row r="202" s="2" customFormat="1" ht="21.75" customHeight="1">
      <c r="A202" s="39"/>
      <c r="B202" s="40"/>
      <c r="C202" s="235" t="s">
        <v>306</v>
      </c>
      <c r="D202" s="235" t="s">
        <v>158</v>
      </c>
      <c r="E202" s="236" t="s">
        <v>307</v>
      </c>
      <c r="F202" s="237" t="s">
        <v>308</v>
      </c>
      <c r="G202" s="238" t="s">
        <v>180</v>
      </c>
      <c r="H202" s="239">
        <v>2.2999999999999998</v>
      </c>
      <c r="I202" s="240"/>
      <c r="J202" s="241">
        <f>ROUND(I202*H202,2)</f>
        <v>0</v>
      </c>
      <c r="K202" s="242"/>
      <c r="L202" s="45"/>
      <c r="M202" s="243" t="s">
        <v>1</v>
      </c>
      <c r="N202" s="244" t="s">
        <v>38</v>
      </c>
      <c r="O202" s="92"/>
      <c r="P202" s="245">
        <f>O202*H202</f>
        <v>0</v>
      </c>
      <c r="Q202" s="245">
        <v>0</v>
      </c>
      <c r="R202" s="245">
        <f>Q202*H202</f>
        <v>0</v>
      </c>
      <c r="S202" s="245">
        <v>0</v>
      </c>
      <c r="T202" s="24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7" t="s">
        <v>162</v>
      </c>
      <c r="AT202" s="247" t="s">
        <v>158</v>
      </c>
      <c r="AU202" s="247" t="s">
        <v>83</v>
      </c>
      <c r="AY202" s="18" t="s">
        <v>156</v>
      </c>
      <c r="BE202" s="248">
        <f>IF(N202="základní",J202,0)</f>
        <v>0</v>
      </c>
      <c r="BF202" s="248">
        <f>IF(N202="snížená",J202,0)</f>
        <v>0</v>
      </c>
      <c r="BG202" s="248">
        <f>IF(N202="zákl. přenesená",J202,0)</f>
        <v>0</v>
      </c>
      <c r="BH202" s="248">
        <f>IF(N202="sníž. přenesená",J202,0)</f>
        <v>0</v>
      </c>
      <c r="BI202" s="248">
        <f>IF(N202="nulová",J202,0)</f>
        <v>0</v>
      </c>
      <c r="BJ202" s="18" t="s">
        <v>81</v>
      </c>
      <c r="BK202" s="248">
        <f>ROUND(I202*H202,2)</f>
        <v>0</v>
      </c>
      <c r="BL202" s="18" t="s">
        <v>162</v>
      </c>
      <c r="BM202" s="247" t="s">
        <v>552</v>
      </c>
    </row>
    <row r="203" s="2" customFormat="1" ht="21.75" customHeight="1">
      <c r="A203" s="39"/>
      <c r="B203" s="40"/>
      <c r="C203" s="283" t="s">
        <v>312</v>
      </c>
      <c r="D203" s="283" t="s">
        <v>226</v>
      </c>
      <c r="E203" s="284" t="s">
        <v>313</v>
      </c>
      <c r="F203" s="285" t="s">
        <v>314</v>
      </c>
      <c r="G203" s="286" t="s">
        <v>180</v>
      </c>
      <c r="H203" s="287">
        <v>3.0449999999999999</v>
      </c>
      <c r="I203" s="288"/>
      <c r="J203" s="289">
        <f>ROUND(I203*H203,2)</f>
        <v>0</v>
      </c>
      <c r="K203" s="290"/>
      <c r="L203" s="291"/>
      <c r="M203" s="292" t="s">
        <v>1</v>
      </c>
      <c r="N203" s="293" t="s">
        <v>38</v>
      </c>
      <c r="O203" s="92"/>
      <c r="P203" s="245">
        <f>O203*H203</f>
        <v>0</v>
      </c>
      <c r="Q203" s="245">
        <v>0.00027999999999999998</v>
      </c>
      <c r="R203" s="245">
        <f>Q203*H203</f>
        <v>0.00085259999999999991</v>
      </c>
      <c r="S203" s="245">
        <v>0</v>
      </c>
      <c r="T203" s="24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7" t="s">
        <v>203</v>
      </c>
      <c r="AT203" s="247" t="s">
        <v>226</v>
      </c>
      <c r="AU203" s="247" t="s">
        <v>83</v>
      </c>
      <c r="AY203" s="18" t="s">
        <v>156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8" t="s">
        <v>81</v>
      </c>
      <c r="BK203" s="248">
        <f>ROUND(I203*H203,2)</f>
        <v>0</v>
      </c>
      <c r="BL203" s="18" t="s">
        <v>162</v>
      </c>
      <c r="BM203" s="247" t="s">
        <v>553</v>
      </c>
    </row>
    <row r="204" s="13" customFormat="1">
      <c r="A204" s="13"/>
      <c r="B204" s="249"/>
      <c r="C204" s="250"/>
      <c r="D204" s="251" t="s">
        <v>164</v>
      </c>
      <c r="E204" s="252" t="s">
        <v>1</v>
      </c>
      <c r="F204" s="253" t="s">
        <v>554</v>
      </c>
      <c r="G204" s="250"/>
      <c r="H204" s="254">
        <v>3</v>
      </c>
      <c r="I204" s="255"/>
      <c r="J204" s="250"/>
      <c r="K204" s="250"/>
      <c r="L204" s="256"/>
      <c r="M204" s="257"/>
      <c r="N204" s="258"/>
      <c r="O204" s="258"/>
      <c r="P204" s="258"/>
      <c r="Q204" s="258"/>
      <c r="R204" s="258"/>
      <c r="S204" s="258"/>
      <c r="T204" s="25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0" t="s">
        <v>164</v>
      </c>
      <c r="AU204" s="260" t="s">
        <v>83</v>
      </c>
      <c r="AV204" s="13" t="s">
        <v>83</v>
      </c>
      <c r="AW204" s="13" t="s">
        <v>30</v>
      </c>
      <c r="AX204" s="13" t="s">
        <v>81</v>
      </c>
      <c r="AY204" s="260" t="s">
        <v>156</v>
      </c>
    </row>
    <row r="205" s="13" customFormat="1">
      <c r="A205" s="13"/>
      <c r="B205" s="249"/>
      <c r="C205" s="250"/>
      <c r="D205" s="251" t="s">
        <v>164</v>
      </c>
      <c r="E205" s="250"/>
      <c r="F205" s="253" t="s">
        <v>555</v>
      </c>
      <c r="G205" s="250"/>
      <c r="H205" s="254">
        <v>3.0449999999999999</v>
      </c>
      <c r="I205" s="255"/>
      <c r="J205" s="250"/>
      <c r="K205" s="250"/>
      <c r="L205" s="256"/>
      <c r="M205" s="257"/>
      <c r="N205" s="258"/>
      <c r="O205" s="258"/>
      <c r="P205" s="258"/>
      <c r="Q205" s="258"/>
      <c r="R205" s="258"/>
      <c r="S205" s="258"/>
      <c r="T205" s="25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0" t="s">
        <v>164</v>
      </c>
      <c r="AU205" s="260" t="s">
        <v>83</v>
      </c>
      <c r="AV205" s="13" t="s">
        <v>83</v>
      </c>
      <c r="AW205" s="13" t="s">
        <v>4</v>
      </c>
      <c r="AX205" s="13" t="s">
        <v>81</v>
      </c>
      <c r="AY205" s="260" t="s">
        <v>156</v>
      </c>
    </row>
    <row r="206" s="2" customFormat="1" ht="21.75" customHeight="1">
      <c r="A206" s="39"/>
      <c r="B206" s="40"/>
      <c r="C206" s="235" t="s">
        <v>556</v>
      </c>
      <c r="D206" s="235" t="s">
        <v>158</v>
      </c>
      <c r="E206" s="236" t="s">
        <v>557</v>
      </c>
      <c r="F206" s="237" t="s">
        <v>558</v>
      </c>
      <c r="G206" s="238" t="s">
        <v>180</v>
      </c>
      <c r="H206" s="239">
        <v>50</v>
      </c>
      <c r="I206" s="240"/>
      <c r="J206" s="241">
        <f>ROUND(I206*H206,2)</f>
        <v>0</v>
      </c>
      <c r="K206" s="242"/>
      <c r="L206" s="45"/>
      <c r="M206" s="243" t="s">
        <v>1</v>
      </c>
      <c r="N206" s="244" t="s">
        <v>38</v>
      </c>
      <c r="O206" s="92"/>
      <c r="P206" s="245">
        <f>O206*H206</f>
        <v>0</v>
      </c>
      <c r="Q206" s="245">
        <v>0</v>
      </c>
      <c r="R206" s="245">
        <f>Q206*H206</f>
        <v>0</v>
      </c>
      <c r="S206" s="245">
        <v>0</v>
      </c>
      <c r="T206" s="24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7" t="s">
        <v>162</v>
      </c>
      <c r="AT206" s="247" t="s">
        <v>158</v>
      </c>
      <c r="AU206" s="247" t="s">
        <v>83</v>
      </c>
      <c r="AY206" s="18" t="s">
        <v>156</v>
      </c>
      <c r="BE206" s="248">
        <f>IF(N206="základní",J206,0)</f>
        <v>0</v>
      </c>
      <c r="BF206" s="248">
        <f>IF(N206="snížená",J206,0)</f>
        <v>0</v>
      </c>
      <c r="BG206" s="248">
        <f>IF(N206="zákl. přenesená",J206,0)</f>
        <v>0</v>
      </c>
      <c r="BH206" s="248">
        <f>IF(N206="sníž. přenesená",J206,0)</f>
        <v>0</v>
      </c>
      <c r="BI206" s="248">
        <f>IF(N206="nulová",J206,0)</f>
        <v>0</v>
      </c>
      <c r="BJ206" s="18" t="s">
        <v>81</v>
      </c>
      <c r="BK206" s="248">
        <f>ROUND(I206*H206,2)</f>
        <v>0</v>
      </c>
      <c r="BL206" s="18" t="s">
        <v>162</v>
      </c>
      <c r="BM206" s="247" t="s">
        <v>559</v>
      </c>
    </row>
    <row r="207" s="13" customFormat="1">
      <c r="A207" s="13"/>
      <c r="B207" s="249"/>
      <c r="C207" s="250"/>
      <c r="D207" s="251" t="s">
        <v>164</v>
      </c>
      <c r="E207" s="252" t="s">
        <v>1</v>
      </c>
      <c r="F207" s="253" t="s">
        <v>560</v>
      </c>
      <c r="G207" s="250"/>
      <c r="H207" s="254">
        <v>50</v>
      </c>
      <c r="I207" s="255"/>
      <c r="J207" s="250"/>
      <c r="K207" s="250"/>
      <c r="L207" s="256"/>
      <c r="M207" s="257"/>
      <c r="N207" s="258"/>
      <c r="O207" s="258"/>
      <c r="P207" s="258"/>
      <c r="Q207" s="258"/>
      <c r="R207" s="258"/>
      <c r="S207" s="258"/>
      <c r="T207" s="25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0" t="s">
        <v>164</v>
      </c>
      <c r="AU207" s="260" t="s">
        <v>83</v>
      </c>
      <c r="AV207" s="13" t="s">
        <v>83</v>
      </c>
      <c r="AW207" s="13" t="s">
        <v>30</v>
      </c>
      <c r="AX207" s="13" t="s">
        <v>81</v>
      </c>
      <c r="AY207" s="260" t="s">
        <v>156</v>
      </c>
    </row>
    <row r="208" s="2" customFormat="1" ht="21.75" customHeight="1">
      <c r="A208" s="39"/>
      <c r="B208" s="40"/>
      <c r="C208" s="283" t="s">
        <v>561</v>
      </c>
      <c r="D208" s="283" t="s">
        <v>226</v>
      </c>
      <c r="E208" s="284" t="s">
        <v>562</v>
      </c>
      <c r="F208" s="285" t="s">
        <v>563</v>
      </c>
      <c r="G208" s="286" t="s">
        <v>180</v>
      </c>
      <c r="H208" s="287">
        <v>50.75</v>
      </c>
      <c r="I208" s="288"/>
      <c r="J208" s="289">
        <f>ROUND(I208*H208,2)</f>
        <v>0</v>
      </c>
      <c r="K208" s="290"/>
      <c r="L208" s="291"/>
      <c r="M208" s="292" t="s">
        <v>1</v>
      </c>
      <c r="N208" s="293" t="s">
        <v>38</v>
      </c>
      <c r="O208" s="92"/>
      <c r="P208" s="245">
        <f>O208*H208</f>
        <v>0</v>
      </c>
      <c r="Q208" s="245">
        <v>0.00106</v>
      </c>
      <c r="R208" s="245">
        <f>Q208*H208</f>
        <v>0.053794999999999996</v>
      </c>
      <c r="S208" s="245">
        <v>0</v>
      </c>
      <c r="T208" s="24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7" t="s">
        <v>203</v>
      </c>
      <c r="AT208" s="247" t="s">
        <v>226</v>
      </c>
      <c r="AU208" s="247" t="s">
        <v>83</v>
      </c>
      <c r="AY208" s="18" t="s">
        <v>156</v>
      </c>
      <c r="BE208" s="248">
        <f>IF(N208="základní",J208,0)</f>
        <v>0</v>
      </c>
      <c r="BF208" s="248">
        <f>IF(N208="snížená",J208,0)</f>
        <v>0</v>
      </c>
      <c r="BG208" s="248">
        <f>IF(N208="zákl. přenesená",J208,0)</f>
        <v>0</v>
      </c>
      <c r="BH208" s="248">
        <f>IF(N208="sníž. přenesená",J208,0)</f>
        <v>0</v>
      </c>
      <c r="BI208" s="248">
        <f>IF(N208="nulová",J208,0)</f>
        <v>0</v>
      </c>
      <c r="BJ208" s="18" t="s">
        <v>81</v>
      </c>
      <c r="BK208" s="248">
        <f>ROUND(I208*H208,2)</f>
        <v>0</v>
      </c>
      <c r="BL208" s="18" t="s">
        <v>162</v>
      </c>
      <c r="BM208" s="247" t="s">
        <v>564</v>
      </c>
    </row>
    <row r="209" s="13" customFormat="1">
      <c r="A209" s="13"/>
      <c r="B209" s="249"/>
      <c r="C209" s="250"/>
      <c r="D209" s="251" t="s">
        <v>164</v>
      </c>
      <c r="E209" s="250"/>
      <c r="F209" s="253" t="s">
        <v>565</v>
      </c>
      <c r="G209" s="250"/>
      <c r="H209" s="254">
        <v>50.75</v>
      </c>
      <c r="I209" s="255"/>
      <c r="J209" s="250"/>
      <c r="K209" s="250"/>
      <c r="L209" s="256"/>
      <c r="M209" s="257"/>
      <c r="N209" s="258"/>
      <c r="O209" s="258"/>
      <c r="P209" s="258"/>
      <c r="Q209" s="258"/>
      <c r="R209" s="258"/>
      <c r="S209" s="258"/>
      <c r="T209" s="25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0" t="s">
        <v>164</v>
      </c>
      <c r="AU209" s="260" t="s">
        <v>83</v>
      </c>
      <c r="AV209" s="13" t="s">
        <v>83</v>
      </c>
      <c r="AW209" s="13" t="s">
        <v>4</v>
      </c>
      <c r="AX209" s="13" t="s">
        <v>81</v>
      </c>
      <c r="AY209" s="260" t="s">
        <v>156</v>
      </c>
    </row>
    <row r="210" s="2" customFormat="1" ht="21.75" customHeight="1">
      <c r="A210" s="39"/>
      <c r="B210" s="40"/>
      <c r="C210" s="235" t="s">
        <v>326</v>
      </c>
      <c r="D210" s="235" t="s">
        <v>158</v>
      </c>
      <c r="E210" s="236" t="s">
        <v>566</v>
      </c>
      <c r="F210" s="237" t="s">
        <v>567</v>
      </c>
      <c r="G210" s="238" t="s">
        <v>291</v>
      </c>
      <c r="H210" s="239">
        <v>1</v>
      </c>
      <c r="I210" s="240"/>
      <c r="J210" s="241">
        <f>ROUND(I210*H210,2)</f>
        <v>0</v>
      </c>
      <c r="K210" s="242"/>
      <c r="L210" s="45"/>
      <c r="M210" s="243" t="s">
        <v>1</v>
      </c>
      <c r="N210" s="244" t="s">
        <v>38</v>
      </c>
      <c r="O210" s="92"/>
      <c r="P210" s="245">
        <f>O210*H210</f>
        <v>0</v>
      </c>
      <c r="Q210" s="245">
        <v>0</v>
      </c>
      <c r="R210" s="245">
        <f>Q210*H210</f>
        <v>0</v>
      </c>
      <c r="S210" s="245">
        <v>0</v>
      </c>
      <c r="T210" s="24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7" t="s">
        <v>162</v>
      </c>
      <c r="AT210" s="247" t="s">
        <v>158</v>
      </c>
      <c r="AU210" s="247" t="s">
        <v>83</v>
      </c>
      <c r="AY210" s="18" t="s">
        <v>156</v>
      </c>
      <c r="BE210" s="248">
        <f>IF(N210="základní",J210,0)</f>
        <v>0</v>
      </c>
      <c r="BF210" s="248">
        <f>IF(N210="snížená",J210,0)</f>
        <v>0</v>
      </c>
      <c r="BG210" s="248">
        <f>IF(N210="zákl. přenesená",J210,0)</f>
        <v>0</v>
      </c>
      <c r="BH210" s="248">
        <f>IF(N210="sníž. přenesená",J210,0)</f>
        <v>0</v>
      </c>
      <c r="BI210" s="248">
        <f>IF(N210="nulová",J210,0)</f>
        <v>0</v>
      </c>
      <c r="BJ210" s="18" t="s">
        <v>81</v>
      </c>
      <c r="BK210" s="248">
        <f>ROUND(I210*H210,2)</f>
        <v>0</v>
      </c>
      <c r="BL210" s="18" t="s">
        <v>162</v>
      </c>
      <c r="BM210" s="247" t="s">
        <v>568</v>
      </c>
    </row>
    <row r="211" s="2" customFormat="1" ht="16.5" customHeight="1">
      <c r="A211" s="39"/>
      <c r="B211" s="40"/>
      <c r="C211" s="283" t="s">
        <v>330</v>
      </c>
      <c r="D211" s="283" t="s">
        <v>226</v>
      </c>
      <c r="E211" s="284" t="s">
        <v>569</v>
      </c>
      <c r="F211" s="285" t="s">
        <v>570</v>
      </c>
      <c r="G211" s="286" t="s">
        <v>291</v>
      </c>
      <c r="H211" s="287">
        <v>1</v>
      </c>
      <c r="I211" s="288"/>
      <c r="J211" s="289">
        <f>ROUND(I211*H211,2)</f>
        <v>0</v>
      </c>
      <c r="K211" s="290"/>
      <c r="L211" s="291"/>
      <c r="M211" s="292" t="s">
        <v>1</v>
      </c>
      <c r="N211" s="293" t="s">
        <v>38</v>
      </c>
      <c r="O211" s="92"/>
      <c r="P211" s="245">
        <f>O211*H211</f>
        <v>0</v>
      </c>
      <c r="Q211" s="245">
        <v>0.001</v>
      </c>
      <c r="R211" s="245">
        <f>Q211*H211</f>
        <v>0.001</v>
      </c>
      <c r="S211" s="245">
        <v>0</v>
      </c>
      <c r="T211" s="24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7" t="s">
        <v>203</v>
      </c>
      <c r="AT211" s="247" t="s">
        <v>226</v>
      </c>
      <c r="AU211" s="247" t="s">
        <v>83</v>
      </c>
      <c r="AY211" s="18" t="s">
        <v>156</v>
      </c>
      <c r="BE211" s="248">
        <f>IF(N211="základní",J211,0)</f>
        <v>0</v>
      </c>
      <c r="BF211" s="248">
        <f>IF(N211="snížená",J211,0)</f>
        <v>0</v>
      </c>
      <c r="BG211" s="248">
        <f>IF(N211="zákl. přenesená",J211,0)</f>
        <v>0</v>
      </c>
      <c r="BH211" s="248">
        <f>IF(N211="sníž. přenesená",J211,0)</f>
        <v>0</v>
      </c>
      <c r="BI211" s="248">
        <f>IF(N211="nulová",J211,0)</f>
        <v>0</v>
      </c>
      <c r="BJ211" s="18" t="s">
        <v>81</v>
      </c>
      <c r="BK211" s="248">
        <f>ROUND(I211*H211,2)</f>
        <v>0</v>
      </c>
      <c r="BL211" s="18" t="s">
        <v>162</v>
      </c>
      <c r="BM211" s="247" t="s">
        <v>571</v>
      </c>
    </row>
    <row r="212" s="2" customFormat="1" ht="16.5" customHeight="1">
      <c r="A212" s="39"/>
      <c r="B212" s="40"/>
      <c r="C212" s="235" t="s">
        <v>572</v>
      </c>
      <c r="D212" s="235" t="s">
        <v>158</v>
      </c>
      <c r="E212" s="236" t="s">
        <v>573</v>
      </c>
      <c r="F212" s="237" t="s">
        <v>574</v>
      </c>
      <c r="G212" s="238" t="s">
        <v>291</v>
      </c>
      <c r="H212" s="239">
        <v>1</v>
      </c>
      <c r="I212" s="240"/>
      <c r="J212" s="241">
        <f>ROUND(I212*H212,2)</f>
        <v>0</v>
      </c>
      <c r="K212" s="242"/>
      <c r="L212" s="45"/>
      <c r="M212" s="243" t="s">
        <v>1</v>
      </c>
      <c r="N212" s="244" t="s">
        <v>38</v>
      </c>
      <c r="O212" s="92"/>
      <c r="P212" s="245">
        <f>O212*H212</f>
        <v>0</v>
      </c>
      <c r="Q212" s="245">
        <v>0.00012</v>
      </c>
      <c r="R212" s="245">
        <f>Q212*H212</f>
        <v>0.00012</v>
      </c>
      <c r="S212" s="245">
        <v>0</v>
      </c>
      <c r="T212" s="24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7" t="s">
        <v>162</v>
      </c>
      <c r="AT212" s="247" t="s">
        <v>158</v>
      </c>
      <c r="AU212" s="247" t="s">
        <v>83</v>
      </c>
      <c r="AY212" s="18" t="s">
        <v>156</v>
      </c>
      <c r="BE212" s="248">
        <f>IF(N212="základní",J212,0)</f>
        <v>0</v>
      </c>
      <c r="BF212" s="248">
        <f>IF(N212="snížená",J212,0)</f>
        <v>0</v>
      </c>
      <c r="BG212" s="248">
        <f>IF(N212="zákl. přenesená",J212,0)</f>
        <v>0</v>
      </c>
      <c r="BH212" s="248">
        <f>IF(N212="sníž. přenesená",J212,0)</f>
        <v>0</v>
      </c>
      <c r="BI212" s="248">
        <f>IF(N212="nulová",J212,0)</f>
        <v>0</v>
      </c>
      <c r="BJ212" s="18" t="s">
        <v>81</v>
      </c>
      <c r="BK212" s="248">
        <f>ROUND(I212*H212,2)</f>
        <v>0</v>
      </c>
      <c r="BL212" s="18" t="s">
        <v>162</v>
      </c>
      <c r="BM212" s="247" t="s">
        <v>575</v>
      </c>
    </row>
    <row r="213" s="13" customFormat="1">
      <c r="A213" s="13"/>
      <c r="B213" s="249"/>
      <c r="C213" s="250"/>
      <c r="D213" s="251" t="s">
        <v>164</v>
      </c>
      <c r="E213" s="252" t="s">
        <v>1</v>
      </c>
      <c r="F213" s="253" t="s">
        <v>576</v>
      </c>
      <c r="G213" s="250"/>
      <c r="H213" s="254">
        <v>1</v>
      </c>
      <c r="I213" s="255"/>
      <c r="J213" s="250"/>
      <c r="K213" s="250"/>
      <c r="L213" s="256"/>
      <c r="M213" s="257"/>
      <c r="N213" s="258"/>
      <c r="O213" s="258"/>
      <c r="P213" s="258"/>
      <c r="Q213" s="258"/>
      <c r="R213" s="258"/>
      <c r="S213" s="258"/>
      <c r="T213" s="25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0" t="s">
        <v>164</v>
      </c>
      <c r="AU213" s="260" t="s">
        <v>83</v>
      </c>
      <c r="AV213" s="13" t="s">
        <v>83</v>
      </c>
      <c r="AW213" s="13" t="s">
        <v>30</v>
      </c>
      <c r="AX213" s="13" t="s">
        <v>73</v>
      </c>
      <c r="AY213" s="260" t="s">
        <v>156</v>
      </c>
    </row>
    <row r="214" s="14" customFormat="1">
      <c r="A214" s="14"/>
      <c r="B214" s="261"/>
      <c r="C214" s="262"/>
      <c r="D214" s="251" t="s">
        <v>164</v>
      </c>
      <c r="E214" s="263" t="s">
        <v>1</v>
      </c>
      <c r="F214" s="264" t="s">
        <v>166</v>
      </c>
      <c r="G214" s="262"/>
      <c r="H214" s="265">
        <v>1</v>
      </c>
      <c r="I214" s="266"/>
      <c r="J214" s="262"/>
      <c r="K214" s="262"/>
      <c r="L214" s="267"/>
      <c r="M214" s="268"/>
      <c r="N214" s="269"/>
      <c r="O214" s="269"/>
      <c r="P214" s="269"/>
      <c r="Q214" s="269"/>
      <c r="R214" s="269"/>
      <c r="S214" s="269"/>
      <c r="T214" s="27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1" t="s">
        <v>164</v>
      </c>
      <c r="AU214" s="271" t="s">
        <v>83</v>
      </c>
      <c r="AV214" s="14" t="s">
        <v>162</v>
      </c>
      <c r="AW214" s="14" t="s">
        <v>30</v>
      </c>
      <c r="AX214" s="14" t="s">
        <v>81</v>
      </c>
      <c r="AY214" s="271" t="s">
        <v>156</v>
      </c>
    </row>
    <row r="215" s="2" customFormat="1" ht="16.5" customHeight="1">
      <c r="A215" s="39"/>
      <c r="B215" s="40"/>
      <c r="C215" s="235" t="s">
        <v>334</v>
      </c>
      <c r="D215" s="235" t="s">
        <v>158</v>
      </c>
      <c r="E215" s="236" t="s">
        <v>335</v>
      </c>
      <c r="F215" s="237" t="s">
        <v>336</v>
      </c>
      <c r="G215" s="238" t="s">
        <v>291</v>
      </c>
      <c r="H215" s="239">
        <v>3</v>
      </c>
      <c r="I215" s="240"/>
      <c r="J215" s="241">
        <f>ROUND(I215*H215,2)</f>
        <v>0</v>
      </c>
      <c r="K215" s="242"/>
      <c r="L215" s="45"/>
      <c r="M215" s="243" t="s">
        <v>1</v>
      </c>
      <c r="N215" s="244" t="s">
        <v>38</v>
      </c>
      <c r="O215" s="92"/>
      <c r="P215" s="245">
        <f>O215*H215</f>
        <v>0</v>
      </c>
      <c r="Q215" s="245">
        <v>0.00038000000000000002</v>
      </c>
      <c r="R215" s="245">
        <f>Q215*H215</f>
        <v>0.00114</v>
      </c>
      <c r="S215" s="245">
        <v>0</v>
      </c>
      <c r="T215" s="24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7" t="s">
        <v>162</v>
      </c>
      <c r="AT215" s="247" t="s">
        <v>158</v>
      </c>
      <c r="AU215" s="247" t="s">
        <v>83</v>
      </c>
      <c r="AY215" s="18" t="s">
        <v>156</v>
      </c>
      <c r="BE215" s="248">
        <f>IF(N215="základní",J215,0)</f>
        <v>0</v>
      </c>
      <c r="BF215" s="248">
        <f>IF(N215="snížená",J215,0)</f>
        <v>0</v>
      </c>
      <c r="BG215" s="248">
        <f>IF(N215="zákl. přenesená",J215,0)</f>
        <v>0</v>
      </c>
      <c r="BH215" s="248">
        <f>IF(N215="sníž. přenesená",J215,0)</f>
        <v>0</v>
      </c>
      <c r="BI215" s="248">
        <f>IF(N215="nulová",J215,0)</f>
        <v>0</v>
      </c>
      <c r="BJ215" s="18" t="s">
        <v>81</v>
      </c>
      <c r="BK215" s="248">
        <f>ROUND(I215*H215,2)</f>
        <v>0</v>
      </c>
      <c r="BL215" s="18" t="s">
        <v>162</v>
      </c>
      <c r="BM215" s="247" t="s">
        <v>577</v>
      </c>
    </row>
    <row r="216" s="13" customFormat="1">
      <c r="A216" s="13"/>
      <c r="B216" s="249"/>
      <c r="C216" s="250"/>
      <c r="D216" s="251" t="s">
        <v>164</v>
      </c>
      <c r="E216" s="252" t="s">
        <v>1</v>
      </c>
      <c r="F216" s="253" t="s">
        <v>578</v>
      </c>
      <c r="G216" s="250"/>
      <c r="H216" s="254">
        <v>3</v>
      </c>
      <c r="I216" s="255"/>
      <c r="J216" s="250"/>
      <c r="K216" s="250"/>
      <c r="L216" s="256"/>
      <c r="M216" s="257"/>
      <c r="N216" s="258"/>
      <c r="O216" s="258"/>
      <c r="P216" s="258"/>
      <c r="Q216" s="258"/>
      <c r="R216" s="258"/>
      <c r="S216" s="258"/>
      <c r="T216" s="25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0" t="s">
        <v>164</v>
      </c>
      <c r="AU216" s="260" t="s">
        <v>83</v>
      </c>
      <c r="AV216" s="13" t="s">
        <v>83</v>
      </c>
      <c r="AW216" s="13" t="s">
        <v>30</v>
      </c>
      <c r="AX216" s="13" t="s">
        <v>81</v>
      </c>
      <c r="AY216" s="260" t="s">
        <v>156</v>
      </c>
    </row>
    <row r="217" s="2" customFormat="1" ht="16.5" customHeight="1">
      <c r="A217" s="39"/>
      <c r="B217" s="40"/>
      <c r="C217" s="235" t="s">
        <v>339</v>
      </c>
      <c r="D217" s="235" t="s">
        <v>158</v>
      </c>
      <c r="E217" s="236" t="s">
        <v>340</v>
      </c>
      <c r="F217" s="237" t="s">
        <v>341</v>
      </c>
      <c r="G217" s="238" t="s">
        <v>291</v>
      </c>
      <c r="H217" s="239">
        <v>3</v>
      </c>
      <c r="I217" s="240"/>
      <c r="J217" s="241">
        <f>ROUND(I217*H217,2)</f>
        <v>0</v>
      </c>
      <c r="K217" s="242"/>
      <c r="L217" s="45"/>
      <c r="M217" s="243" t="s">
        <v>1</v>
      </c>
      <c r="N217" s="244" t="s">
        <v>38</v>
      </c>
      <c r="O217" s="92"/>
      <c r="P217" s="245">
        <f>O217*H217</f>
        <v>0</v>
      </c>
      <c r="Q217" s="245">
        <v>0.00056999999999999998</v>
      </c>
      <c r="R217" s="245">
        <f>Q217*H217</f>
        <v>0.0017099999999999999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162</v>
      </c>
      <c r="AT217" s="247" t="s">
        <v>158</v>
      </c>
      <c r="AU217" s="247" t="s">
        <v>83</v>
      </c>
      <c r="AY217" s="18" t="s">
        <v>156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8" t="s">
        <v>81</v>
      </c>
      <c r="BK217" s="248">
        <f>ROUND(I217*H217,2)</f>
        <v>0</v>
      </c>
      <c r="BL217" s="18" t="s">
        <v>162</v>
      </c>
      <c r="BM217" s="247" t="s">
        <v>579</v>
      </c>
    </row>
    <row r="218" s="13" customFormat="1">
      <c r="A218" s="13"/>
      <c r="B218" s="249"/>
      <c r="C218" s="250"/>
      <c r="D218" s="251" t="s">
        <v>164</v>
      </c>
      <c r="E218" s="252" t="s">
        <v>1</v>
      </c>
      <c r="F218" s="253" t="s">
        <v>578</v>
      </c>
      <c r="G218" s="250"/>
      <c r="H218" s="254">
        <v>3</v>
      </c>
      <c r="I218" s="255"/>
      <c r="J218" s="250"/>
      <c r="K218" s="250"/>
      <c r="L218" s="256"/>
      <c r="M218" s="257"/>
      <c r="N218" s="258"/>
      <c r="O218" s="258"/>
      <c r="P218" s="258"/>
      <c r="Q218" s="258"/>
      <c r="R218" s="258"/>
      <c r="S218" s="258"/>
      <c r="T218" s="25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0" t="s">
        <v>164</v>
      </c>
      <c r="AU218" s="260" t="s">
        <v>83</v>
      </c>
      <c r="AV218" s="13" t="s">
        <v>83</v>
      </c>
      <c r="AW218" s="13" t="s">
        <v>30</v>
      </c>
      <c r="AX218" s="13" t="s">
        <v>73</v>
      </c>
      <c r="AY218" s="260" t="s">
        <v>156</v>
      </c>
    </row>
    <row r="219" s="14" customFormat="1">
      <c r="A219" s="14"/>
      <c r="B219" s="261"/>
      <c r="C219" s="262"/>
      <c r="D219" s="251" t="s">
        <v>164</v>
      </c>
      <c r="E219" s="263" t="s">
        <v>1</v>
      </c>
      <c r="F219" s="264" t="s">
        <v>166</v>
      </c>
      <c r="G219" s="262"/>
      <c r="H219" s="265">
        <v>3</v>
      </c>
      <c r="I219" s="266"/>
      <c r="J219" s="262"/>
      <c r="K219" s="262"/>
      <c r="L219" s="267"/>
      <c r="M219" s="268"/>
      <c r="N219" s="269"/>
      <c r="O219" s="269"/>
      <c r="P219" s="269"/>
      <c r="Q219" s="269"/>
      <c r="R219" s="269"/>
      <c r="S219" s="269"/>
      <c r="T219" s="27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71" t="s">
        <v>164</v>
      </c>
      <c r="AU219" s="271" t="s">
        <v>83</v>
      </c>
      <c r="AV219" s="14" t="s">
        <v>162</v>
      </c>
      <c r="AW219" s="14" t="s">
        <v>30</v>
      </c>
      <c r="AX219" s="14" t="s">
        <v>81</v>
      </c>
      <c r="AY219" s="271" t="s">
        <v>156</v>
      </c>
    </row>
    <row r="220" s="2" customFormat="1" ht="16.5" customHeight="1">
      <c r="A220" s="39"/>
      <c r="B220" s="40"/>
      <c r="C220" s="235" t="s">
        <v>343</v>
      </c>
      <c r="D220" s="235" t="s">
        <v>158</v>
      </c>
      <c r="E220" s="236" t="s">
        <v>344</v>
      </c>
      <c r="F220" s="237" t="s">
        <v>345</v>
      </c>
      <c r="G220" s="238" t="s">
        <v>346</v>
      </c>
      <c r="H220" s="239">
        <v>1</v>
      </c>
      <c r="I220" s="240"/>
      <c r="J220" s="241">
        <f>ROUND(I220*H220,2)</f>
        <v>0</v>
      </c>
      <c r="K220" s="242"/>
      <c r="L220" s="45"/>
      <c r="M220" s="243" t="s">
        <v>1</v>
      </c>
      <c r="N220" s="244" t="s">
        <v>38</v>
      </c>
      <c r="O220" s="92"/>
      <c r="P220" s="245">
        <f>O220*H220</f>
        <v>0</v>
      </c>
      <c r="Q220" s="245">
        <v>0.00056999999999999998</v>
      </c>
      <c r="R220" s="245">
        <f>Q220*H220</f>
        <v>0.00056999999999999998</v>
      </c>
      <c r="S220" s="245">
        <v>0</v>
      </c>
      <c r="T220" s="24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7" t="s">
        <v>162</v>
      </c>
      <c r="AT220" s="247" t="s">
        <v>158</v>
      </c>
      <c r="AU220" s="247" t="s">
        <v>83</v>
      </c>
      <c r="AY220" s="18" t="s">
        <v>156</v>
      </c>
      <c r="BE220" s="248">
        <f>IF(N220="základní",J220,0)</f>
        <v>0</v>
      </c>
      <c r="BF220" s="248">
        <f>IF(N220="snížená",J220,0)</f>
        <v>0</v>
      </c>
      <c r="BG220" s="248">
        <f>IF(N220="zákl. přenesená",J220,0)</f>
        <v>0</v>
      </c>
      <c r="BH220" s="248">
        <f>IF(N220="sníž. přenesená",J220,0)</f>
        <v>0</v>
      </c>
      <c r="BI220" s="248">
        <f>IF(N220="nulová",J220,0)</f>
        <v>0</v>
      </c>
      <c r="BJ220" s="18" t="s">
        <v>81</v>
      </c>
      <c r="BK220" s="248">
        <f>ROUND(I220*H220,2)</f>
        <v>0</v>
      </c>
      <c r="BL220" s="18" t="s">
        <v>162</v>
      </c>
      <c r="BM220" s="247" t="s">
        <v>580</v>
      </c>
    </row>
    <row r="221" s="2" customFormat="1" ht="21.75" customHeight="1">
      <c r="A221" s="39"/>
      <c r="B221" s="40"/>
      <c r="C221" s="235" t="s">
        <v>348</v>
      </c>
      <c r="D221" s="235" t="s">
        <v>158</v>
      </c>
      <c r="E221" s="236" t="s">
        <v>349</v>
      </c>
      <c r="F221" s="237" t="s">
        <v>350</v>
      </c>
      <c r="G221" s="238" t="s">
        <v>291</v>
      </c>
      <c r="H221" s="239">
        <v>3</v>
      </c>
      <c r="I221" s="240"/>
      <c r="J221" s="241">
        <f>ROUND(I221*H221,2)</f>
        <v>0</v>
      </c>
      <c r="K221" s="242"/>
      <c r="L221" s="45"/>
      <c r="M221" s="243" t="s">
        <v>1</v>
      </c>
      <c r="N221" s="244" t="s">
        <v>38</v>
      </c>
      <c r="O221" s="92"/>
      <c r="P221" s="245">
        <f>O221*H221</f>
        <v>0</v>
      </c>
      <c r="Q221" s="245">
        <v>0.00072000000000000005</v>
      </c>
      <c r="R221" s="245">
        <f>Q221*H221</f>
        <v>0.00216</v>
      </c>
      <c r="S221" s="245">
        <v>0</v>
      </c>
      <c r="T221" s="24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7" t="s">
        <v>162</v>
      </c>
      <c r="AT221" s="247" t="s">
        <v>158</v>
      </c>
      <c r="AU221" s="247" t="s">
        <v>83</v>
      </c>
      <c r="AY221" s="18" t="s">
        <v>156</v>
      </c>
      <c r="BE221" s="248">
        <f>IF(N221="základní",J221,0)</f>
        <v>0</v>
      </c>
      <c r="BF221" s="248">
        <f>IF(N221="snížená",J221,0)</f>
        <v>0</v>
      </c>
      <c r="BG221" s="248">
        <f>IF(N221="zákl. přenesená",J221,0)</f>
        <v>0</v>
      </c>
      <c r="BH221" s="248">
        <f>IF(N221="sníž. přenesená",J221,0)</f>
        <v>0</v>
      </c>
      <c r="BI221" s="248">
        <f>IF(N221="nulová",J221,0)</f>
        <v>0</v>
      </c>
      <c r="BJ221" s="18" t="s">
        <v>81</v>
      </c>
      <c r="BK221" s="248">
        <f>ROUND(I221*H221,2)</f>
        <v>0</v>
      </c>
      <c r="BL221" s="18" t="s">
        <v>162</v>
      </c>
      <c r="BM221" s="247" t="s">
        <v>581</v>
      </c>
    </row>
    <row r="222" s="2" customFormat="1" ht="21.75" customHeight="1">
      <c r="A222" s="39"/>
      <c r="B222" s="40"/>
      <c r="C222" s="283" t="s">
        <v>352</v>
      </c>
      <c r="D222" s="283" t="s">
        <v>226</v>
      </c>
      <c r="E222" s="284" t="s">
        <v>353</v>
      </c>
      <c r="F222" s="285" t="s">
        <v>354</v>
      </c>
      <c r="G222" s="286" t="s">
        <v>291</v>
      </c>
      <c r="H222" s="287">
        <v>3</v>
      </c>
      <c r="I222" s="288"/>
      <c r="J222" s="289">
        <f>ROUND(I222*H222,2)</f>
        <v>0</v>
      </c>
      <c r="K222" s="290"/>
      <c r="L222" s="291"/>
      <c r="M222" s="292" t="s">
        <v>1</v>
      </c>
      <c r="N222" s="293" t="s">
        <v>38</v>
      </c>
      <c r="O222" s="92"/>
      <c r="P222" s="245">
        <f>O222*H222</f>
        <v>0</v>
      </c>
      <c r="Q222" s="245">
        <v>0.0038</v>
      </c>
      <c r="R222" s="245">
        <f>Q222*H222</f>
        <v>0.0114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203</v>
      </c>
      <c r="AT222" s="247" t="s">
        <v>226</v>
      </c>
      <c r="AU222" s="247" t="s">
        <v>83</v>
      </c>
      <c r="AY222" s="18" t="s">
        <v>156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8" t="s">
        <v>81</v>
      </c>
      <c r="BK222" s="248">
        <f>ROUND(I222*H222,2)</f>
        <v>0</v>
      </c>
      <c r="BL222" s="18" t="s">
        <v>162</v>
      </c>
      <c r="BM222" s="247" t="s">
        <v>582</v>
      </c>
    </row>
    <row r="223" s="2" customFormat="1" ht="21.75" customHeight="1">
      <c r="A223" s="39"/>
      <c r="B223" s="40"/>
      <c r="C223" s="283" t="s">
        <v>356</v>
      </c>
      <c r="D223" s="283" t="s">
        <v>226</v>
      </c>
      <c r="E223" s="284" t="s">
        <v>357</v>
      </c>
      <c r="F223" s="285" t="s">
        <v>358</v>
      </c>
      <c r="G223" s="286" t="s">
        <v>291</v>
      </c>
      <c r="H223" s="287">
        <v>3</v>
      </c>
      <c r="I223" s="288"/>
      <c r="J223" s="289">
        <f>ROUND(I223*H223,2)</f>
        <v>0</v>
      </c>
      <c r="K223" s="290"/>
      <c r="L223" s="291"/>
      <c r="M223" s="292" t="s">
        <v>1</v>
      </c>
      <c r="N223" s="293" t="s">
        <v>38</v>
      </c>
      <c r="O223" s="92"/>
      <c r="P223" s="245">
        <f>O223*H223</f>
        <v>0</v>
      </c>
      <c r="Q223" s="245">
        <v>0.0035000000000000001</v>
      </c>
      <c r="R223" s="245">
        <f>Q223*H223</f>
        <v>0.010500000000000001</v>
      </c>
      <c r="S223" s="245">
        <v>0</v>
      </c>
      <c r="T223" s="24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7" t="s">
        <v>203</v>
      </c>
      <c r="AT223" s="247" t="s">
        <v>226</v>
      </c>
      <c r="AU223" s="247" t="s">
        <v>83</v>
      </c>
      <c r="AY223" s="18" t="s">
        <v>156</v>
      </c>
      <c r="BE223" s="248">
        <f>IF(N223="základní",J223,0)</f>
        <v>0</v>
      </c>
      <c r="BF223" s="248">
        <f>IF(N223="snížená",J223,0)</f>
        <v>0</v>
      </c>
      <c r="BG223" s="248">
        <f>IF(N223="zákl. přenesená",J223,0)</f>
        <v>0</v>
      </c>
      <c r="BH223" s="248">
        <f>IF(N223="sníž. přenesená",J223,0)</f>
        <v>0</v>
      </c>
      <c r="BI223" s="248">
        <f>IF(N223="nulová",J223,0)</f>
        <v>0</v>
      </c>
      <c r="BJ223" s="18" t="s">
        <v>81</v>
      </c>
      <c r="BK223" s="248">
        <f>ROUND(I223*H223,2)</f>
        <v>0</v>
      </c>
      <c r="BL223" s="18" t="s">
        <v>162</v>
      </c>
      <c r="BM223" s="247" t="s">
        <v>583</v>
      </c>
    </row>
    <row r="224" s="2" customFormat="1" ht="21.75" customHeight="1">
      <c r="A224" s="39"/>
      <c r="B224" s="40"/>
      <c r="C224" s="235" t="s">
        <v>584</v>
      </c>
      <c r="D224" s="235" t="s">
        <v>158</v>
      </c>
      <c r="E224" s="236" t="s">
        <v>585</v>
      </c>
      <c r="F224" s="237" t="s">
        <v>586</v>
      </c>
      <c r="G224" s="238" t="s">
        <v>291</v>
      </c>
      <c r="H224" s="239">
        <v>1</v>
      </c>
      <c r="I224" s="240"/>
      <c r="J224" s="241">
        <f>ROUND(I224*H224,2)</f>
        <v>0</v>
      </c>
      <c r="K224" s="242"/>
      <c r="L224" s="45"/>
      <c r="M224" s="243" t="s">
        <v>1</v>
      </c>
      <c r="N224" s="244" t="s">
        <v>38</v>
      </c>
      <c r="O224" s="92"/>
      <c r="P224" s="245">
        <f>O224*H224</f>
        <v>0</v>
      </c>
      <c r="Q224" s="245">
        <v>0.00072000000000000005</v>
      </c>
      <c r="R224" s="245">
        <f>Q224*H224</f>
        <v>0.00072000000000000005</v>
      </c>
      <c r="S224" s="245">
        <v>0</v>
      </c>
      <c r="T224" s="24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7" t="s">
        <v>162</v>
      </c>
      <c r="AT224" s="247" t="s">
        <v>158</v>
      </c>
      <c r="AU224" s="247" t="s">
        <v>83</v>
      </c>
      <c r="AY224" s="18" t="s">
        <v>156</v>
      </c>
      <c r="BE224" s="248">
        <f>IF(N224="základní",J224,0)</f>
        <v>0</v>
      </c>
      <c r="BF224" s="248">
        <f>IF(N224="snížená",J224,0)</f>
        <v>0</v>
      </c>
      <c r="BG224" s="248">
        <f>IF(N224="zákl. přenesená",J224,0)</f>
        <v>0</v>
      </c>
      <c r="BH224" s="248">
        <f>IF(N224="sníž. přenesená",J224,0)</f>
        <v>0</v>
      </c>
      <c r="BI224" s="248">
        <f>IF(N224="nulová",J224,0)</f>
        <v>0</v>
      </c>
      <c r="BJ224" s="18" t="s">
        <v>81</v>
      </c>
      <c r="BK224" s="248">
        <f>ROUND(I224*H224,2)</f>
        <v>0</v>
      </c>
      <c r="BL224" s="18" t="s">
        <v>162</v>
      </c>
      <c r="BM224" s="247" t="s">
        <v>587</v>
      </c>
    </row>
    <row r="225" s="2" customFormat="1" ht="21.75" customHeight="1">
      <c r="A225" s="39"/>
      <c r="B225" s="40"/>
      <c r="C225" s="283" t="s">
        <v>588</v>
      </c>
      <c r="D225" s="283" t="s">
        <v>226</v>
      </c>
      <c r="E225" s="284" t="s">
        <v>589</v>
      </c>
      <c r="F225" s="285" t="s">
        <v>590</v>
      </c>
      <c r="G225" s="286" t="s">
        <v>291</v>
      </c>
      <c r="H225" s="287">
        <v>1</v>
      </c>
      <c r="I225" s="288"/>
      <c r="J225" s="289">
        <f>ROUND(I225*H225,2)</f>
        <v>0</v>
      </c>
      <c r="K225" s="290"/>
      <c r="L225" s="291"/>
      <c r="M225" s="292" t="s">
        <v>1</v>
      </c>
      <c r="N225" s="293" t="s">
        <v>38</v>
      </c>
      <c r="O225" s="92"/>
      <c r="P225" s="245">
        <f>O225*H225</f>
        <v>0</v>
      </c>
      <c r="Q225" s="245">
        <v>0.014</v>
      </c>
      <c r="R225" s="245">
        <f>Q225*H225</f>
        <v>0.014</v>
      </c>
      <c r="S225" s="245">
        <v>0</v>
      </c>
      <c r="T225" s="24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7" t="s">
        <v>203</v>
      </c>
      <c r="AT225" s="247" t="s">
        <v>226</v>
      </c>
      <c r="AU225" s="247" t="s">
        <v>83</v>
      </c>
      <c r="AY225" s="18" t="s">
        <v>156</v>
      </c>
      <c r="BE225" s="248">
        <f>IF(N225="základní",J225,0)</f>
        <v>0</v>
      </c>
      <c r="BF225" s="248">
        <f>IF(N225="snížená",J225,0)</f>
        <v>0</v>
      </c>
      <c r="BG225" s="248">
        <f>IF(N225="zákl. přenesená",J225,0)</f>
        <v>0</v>
      </c>
      <c r="BH225" s="248">
        <f>IF(N225="sníž. přenesená",J225,0)</f>
        <v>0</v>
      </c>
      <c r="BI225" s="248">
        <f>IF(N225="nulová",J225,0)</f>
        <v>0</v>
      </c>
      <c r="BJ225" s="18" t="s">
        <v>81</v>
      </c>
      <c r="BK225" s="248">
        <f>ROUND(I225*H225,2)</f>
        <v>0</v>
      </c>
      <c r="BL225" s="18" t="s">
        <v>162</v>
      </c>
      <c r="BM225" s="247" t="s">
        <v>591</v>
      </c>
    </row>
    <row r="226" s="2" customFormat="1" ht="21.75" customHeight="1">
      <c r="A226" s="39"/>
      <c r="B226" s="40"/>
      <c r="C226" s="283" t="s">
        <v>368</v>
      </c>
      <c r="D226" s="283" t="s">
        <v>226</v>
      </c>
      <c r="E226" s="284" t="s">
        <v>369</v>
      </c>
      <c r="F226" s="285" t="s">
        <v>370</v>
      </c>
      <c r="G226" s="286" t="s">
        <v>291</v>
      </c>
      <c r="H226" s="287">
        <v>1</v>
      </c>
      <c r="I226" s="288"/>
      <c r="J226" s="289">
        <f>ROUND(I226*H226,2)</f>
        <v>0</v>
      </c>
      <c r="K226" s="290"/>
      <c r="L226" s="291"/>
      <c r="M226" s="292" t="s">
        <v>1</v>
      </c>
      <c r="N226" s="293" t="s">
        <v>38</v>
      </c>
      <c r="O226" s="92"/>
      <c r="P226" s="245">
        <f>O226*H226</f>
        <v>0</v>
      </c>
      <c r="Q226" s="245">
        <v>0.0035000000000000001</v>
      </c>
      <c r="R226" s="245">
        <f>Q226*H226</f>
        <v>0.0035000000000000001</v>
      </c>
      <c r="S226" s="245">
        <v>0</v>
      </c>
      <c r="T226" s="24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7" t="s">
        <v>203</v>
      </c>
      <c r="AT226" s="247" t="s">
        <v>226</v>
      </c>
      <c r="AU226" s="247" t="s">
        <v>83</v>
      </c>
      <c r="AY226" s="18" t="s">
        <v>156</v>
      </c>
      <c r="BE226" s="248">
        <f>IF(N226="základní",J226,0)</f>
        <v>0</v>
      </c>
      <c r="BF226" s="248">
        <f>IF(N226="snížená",J226,0)</f>
        <v>0</v>
      </c>
      <c r="BG226" s="248">
        <f>IF(N226="zákl. přenesená",J226,0)</f>
        <v>0</v>
      </c>
      <c r="BH226" s="248">
        <f>IF(N226="sníž. přenesená",J226,0)</f>
        <v>0</v>
      </c>
      <c r="BI226" s="248">
        <f>IF(N226="nulová",J226,0)</f>
        <v>0</v>
      </c>
      <c r="BJ226" s="18" t="s">
        <v>81</v>
      </c>
      <c r="BK226" s="248">
        <f>ROUND(I226*H226,2)</f>
        <v>0</v>
      </c>
      <c r="BL226" s="18" t="s">
        <v>162</v>
      </c>
      <c r="BM226" s="247" t="s">
        <v>592</v>
      </c>
    </row>
    <row r="227" s="2" customFormat="1" ht="21.75" customHeight="1">
      <c r="A227" s="39"/>
      <c r="B227" s="40"/>
      <c r="C227" s="235" t="s">
        <v>593</v>
      </c>
      <c r="D227" s="235" t="s">
        <v>158</v>
      </c>
      <c r="E227" s="236" t="s">
        <v>594</v>
      </c>
      <c r="F227" s="237" t="s">
        <v>595</v>
      </c>
      <c r="G227" s="238" t="s">
        <v>180</v>
      </c>
      <c r="H227" s="239">
        <v>50</v>
      </c>
      <c r="I227" s="240"/>
      <c r="J227" s="241">
        <f>ROUND(I227*H227,2)</f>
        <v>0</v>
      </c>
      <c r="K227" s="242"/>
      <c r="L227" s="45"/>
      <c r="M227" s="243" t="s">
        <v>1</v>
      </c>
      <c r="N227" s="244" t="s">
        <v>38</v>
      </c>
      <c r="O227" s="92"/>
      <c r="P227" s="245">
        <f>O227*H227</f>
        <v>0</v>
      </c>
      <c r="Q227" s="245">
        <v>0</v>
      </c>
      <c r="R227" s="245">
        <f>Q227*H227</f>
        <v>0</v>
      </c>
      <c r="S227" s="245">
        <v>0</v>
      </c>
      <c r="T227" s="24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7" t="s">
        <v>162</v>
      </c>
      <c r="AT227" s="247" t="s">
        <v>158</v>
      </c>
      <c r="AU227" s="247" t="s">
        <v>83</v>
      </c>
      <c r="AY227" s="18" t="s">
        <v>156</v>
      </c>
      <c r="BE227" s="248">
        <f>IF(N227="základní",J227,0)</f>
        <v>0</v>
      </c>
      <c r="BF227" s="248">
        <f>IF(N227="snížená",J227,0)</f>
        <v>0</v>
      </c>
      <c r="BG227" s="248">
        <f>IF(N227="zákl. přenesená",J227,0)</f>
        <v>0</v>
      </c>
      <c r="BH227" s="248">
        <f>IF(N227="sníž. přenesená",J227,0)</f>
        <v>0</v>
      </c>
      <c r="BI227" s="248">
        <f>IF(N227="nulová",J227,0)</f>
        <v>0</v>
      </c>
      <c r="BJ227" s="18" t="s">
        <v>81</v>
      </c>
      <c r="BK227" s="248">
        <f>ROUND(I227*H227,2)</f>
        <v>0</v>
      </c>
      <c r="BL227" s="18" t="s">
        <v>162</v>
      </c>
      <c r="BM227" s="247" t="s">
        <v>596</v>
      </c>
    </row>
    <row r="228" s="2" customFormat="1" ht="16.5" customHeight="1">
      <c r="A228" s="39"/>
      <c r="B228" s="40"/>
      <c r="C228" s="235" t="s">
        <v>388</v>
      </c>
      <c r="D228" s="235" t="s">
        <v>158</v>
      </c>
      <c r="E228" s="236" t="s">
        <v>389</v>
      </c>
      <c r="F228" s="237" t="s">
        <v>390</v>
      </c>
      <c r="G228" s="238" t="s">
        <v>180</v>
      </c>
      <c r="H228" s="239">
        <v>50</v>
      </c>
      <c r="I228" s="240"/>
      <c r="J228" s="241">
        <f>ROUND(I228*H228,2)</f>
        <v>0</v>
      </c>
      <c r="K228" s="242"/>
      <c r="L228" s="45"/>
      <c r="M228" s="243" t="s">
        <v>1</v>
      </c>
      <c r="N228" s="244" t="s">
        <v>38</v>
      </c>
      <c r="O228" s="92"/>
      <c r="P228" s="245">
        <f>O228*H228</f>
        <v>0</v>
      </c>
      <c r="Q228" s="245">
        <v>0</v>
      </c>
      <c r="R228" s="245">
        <f>Q228*H228</f>
        <v>0</v>
      </c>
      <c r="S228" s="245">
        <v>0</v>
      </c>
      <c r="T228" s="24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7" t="s">
        <v>162</v>
      </c>
      <c r="AT228" s="247" t="s">
        <v>158</v>
      </c>
      <c r="AU228" s="247" t="s">
        <v>83</v>
      </c>
      <c r="AY228" s="18" t="s">
        <v>156</v>
      </c>
      <c r="BE228" s="248">
        <f>IF(N228="základní",J228,0)</f>
        <v>0</v>
      </c>
      <c r="BF228" s="248">
        <f>IF(N228="snížená",J228,0)</f>
        <v>0</v>
      </c>
      <c r="BG228" s="248">
        <f>IF(N228="zákl. přenesená",J228,0)</f>
        <v>0</v>
      </c>
      <c r="BH228" s="248">
        <f>IF(N228="sníž. přenesená",J228,0)</f>
        <v>0</v>
      </c>
      <c r="BI228" s="248">
        <f>IF(N228="nulová",J228,0)</f>
        <v>0</v>
      </c>
      <c r="BJ228" s="18" t="s">
        <v>81</v>
      </c>
      <c r="BK228" s="248">
        <f>ROUND(I228*H228,2)</f>
        <v>0</v>
      </c>
      <c r="BL228" s="18" t="s">
        <v>162</v>
      </c>
      <c r="BM228" s="247" t="s">
        <v>597</v>
      </c>
    </row>
    <row r="229" s="2" customFormat="1" ht="21.75" customHeight="1">
      <c r="A229" s="39"/>
      <c r="B229" s="40"/>
      <c r="C229" s="235" t="s">
        <v>392</v>
      </c>
      <c r="D229" s="235" t="s">
        <v>158</v>
      </c>
      <c r="E229" s="236" t="s">
        <v>393</v>
      </c>
      <c r="F229" s="237" t="s">
        <v>394</v>
      </c>
      <c r="G229" s="238" t="s">
        <v>180</v>
      </c>
      <c r="H229" s="239">
        <v>54.600000000000001</v>
      </c>
      <c r="I229" s="240"/>
      <c r="J229" s="241">
        <f>ROUND(I229*H229,2)</f>
        <v>0</v>
      </c>
      <c r="K229" s="242"/>
      <c r="L229" s="45"/>
      <c r="M229" s="243" t="s">
        <v>1</v>
      </c>
      <c r="N229" s="244" t="s">
        <v>38</v>
      </c>
      <c r="O229" s="92"/>
      <c r="P229" s="245">
        <f>O229*H229</f>
        <v>0</v>
      </c>
      <c r="Q229" s="245">
        <v>0</v>
      </c>
      <c r="R229" s="245">
        <f>Q229*H229</f>
        <v>0</v>
      </c>
      <c r="S229" s="245">
        <v>0</v>
      </c>
      <c r="T229" s="24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7" t="s">
        <v>162</v>
      </c>
      <c r="AT229" s="247" t="s">
        <v>158</v>
      </c>
      <c r="AU229" s="247" t="s">
        <v>83</v>
      </c>
      <c r="AY229" s="18" t="s">
        <v>156</v>
      </c>
      <c r="BE229" s="248">
        <f>IF(N229="základní",J229,0)</f>
        <v>0</v>
      </c>
      <c r="BF229" s="248">
        <f>IF(N229="snížená",J229,0)</f>
        <v>0</v>
      </c>
      <c r="BG229" s="248">
        <f>IF(N229="zákl. přenesená",J229,0)</f>
        <v>0</v>
      </c>
      <c r="BH229" s="248">
        <f>IF(N229="sníž. přenesená",J229,0)</f>
        <v>0</v>
      </c>
      <c r="BI229" s="248">
        <f>IF(N229="nulová",J229,0)</f>
        <v>0</v>
      </c>
      <c r="BJ229" s="18" t="s">
        <v>81</v>
      </c>
      <c r="BK229" s="248">
        <f>ROUND(I229*H229,2)</f>
        <v>0</v>
      </c>
      <c r="BL229" s="18" t="s">
        <v>162</v>
      </c>
      <c r="BM229" s="247" t="s">
        <v>598</v>
      </c>
    </row>
    <row r="230" s="13" customFormat="1">
      <c r="A230" s="13"/>
      <c r="B230" s="249"/>
      <c r="C230" s="250"/>
      <c r="D230" s="251" t="s">
        <v>164</v>
      </c>
      <c r="E230" s="252" t="s">
        <v>1</v>
      </c>
      <c r="F230" s="253" t="s">
        <v>599</v>
      </c>
      <c r="G230" s="250"/>
      <c r="H230" s="254">
        <v>54.600000000000001</v>
      </c>
      <c r="I230" s="255"/>
      <c r="J230" s="250"/>
      <c r="K230" s="250"/>
      <c r="L230" s="256"/>
      <c r="M230" s="257"/>
      <c r="N230" s="258"/>
      <c r="O230" s="258"/>
      <c r="P230" s="258"/>
      <c r="Q230" s="258"/>
      <c r="R230" s="258"/>
      <c r="S230" s="258"/>
      <c r="T230" s="25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0" t="s">
        <v>164</v>
      </c>
      <c r="AU230" s="260" t="s">
        <v>83</v>
      </c>
      <c r="AV230" s="13" t="s">
        <v>83</v>
      </c>
      <c r="AW230" s="13" t="s">
        <v>30</v>
      </c>
      <c r="AX230" s="13" t="s">
        <v>81</v>
      </c>
      <c r="AY230" s="260" t="s">
        <v>156</v>
      </c>
    </row>
    <row r="231" s="2" customFormat="1" ht="16.5" customHeight="1">
      <c r="A231" s="39"/>
      <c r="B231" s="40"/>
      <c r="C231" s="235" t="s">
        <v>600</v>
      </c>
      <c r="D231" s="235" t="s">
        <v>158</v>
      </c>
      <c r="E231" s="236" t="s">
        <v>601</v>
      </c>
      <c r="F231" s="237" t="s">
        <v>602</v>
      </c>
      <c r="G231" s="238" t="s">
        <v>291</v>
      </c>
      <c r="H231" s="239">
        <v>1</v>
      </c>
      <c r="I231" s="240"/>
      <c r="J231" s="241">
        <f>ROUND(I231*H231,2)</f>
        <v>0</v>
      </c>
      <c r="K231" s="242"/>
      <c r="L231" s="45"/>
      <c r="M231" s="243" t="s">
        <v>1</v>
      </c>
      <c r="N231" s="244" t="s">
        <v>38</v>
      </c>
      <c r="O231" s="92"/>
      <c r="P231" s="245">
        <f>O231*H231</f>
        <v>0</v>
      </c>
      <c r="Q231" s="245">
        <v>0.21734000000000001</v>
      </c>
      <c r="R231" s="245">
        <f>Q231*H231</f>
        <v>0.21734000000000001</v>
      </c>
      <c r="S231" s="245">
        <v>0</v>
      </c>
      <c r="T231" s="24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7" t="s">
        <v>162</v>
      </c>
      <c r="AT231" s="247" t="s">
        <v>158</v>
      </c>
      <c r="AU231" s="247" t="s">
        <v>83</v>
      </c>
      <c r="AY231" s="18" t="s">
        <v>156</v>
      </c>
      <c r="BE231" s="248">
        <f>IF(N231="základní",J231,0)</f>
        <v>0</v>
      </c>
      <c r="BF231" s="248">
        <f>IF(N231="snížená",J231,0)</f>
        <v>0</v>
      </c>
      <c r="BG231" s="248">
        <f>IF(N231="zákl. přenesená",J231,0)</f>
        <v>0</v>
      </c>
      <c r="BH231" s="248">
        <f>IF(N231="sníž. přenesená",J231,0)</f>
        <v>0</v>
      </c>
      <c r="BI231" s="248">
        <f>IF(N231="nulová",J231,0)</f>
        <v>0</v>
      </c>
      <c r="BJ231" s="18" t="s">
        <v>81</v>
      </c>
      <c r="BK231" s="248">
        <f>ROUND(I231*H231,2)</f>
        <v>0</v>
      </c>
      <c r="BL231" s="18" t="s">
        <v>162</v>
      </c>
      <c r="BM231" s="247" t="s">
        <v>603</v>
      </c>
    </row>
    <row r="232" s="2" customFormat="1" ht="16.5" customHeight="1">
      <c r="A232" s="39"/>
      <c r="B232" s="40"/>
      <c r="C232" s="235" t="s">
        <v>397</v>
      </c>
      <c r="D232" s="235" t="s">
        <v>158</v>
      </c>
      <c r="E232" s="236" t="s">
        <v>398</v>
      </c>
      <c r="F232" s="237" t="s">
        <v>399</v>
      </c>
      <c r="G232" s="238" t="s">
        <v>291</v>
      </c>
      <c r="H232" s="239">
        <v>4</v>
      </c>
      <c r="I232" s="240"/>
      <c r="J232" s="241">
        <f>ROUND(I232*H232,2)</f>
        <v>0</v>
      </c>
      <c r="K232" s="242"/>
      <c r="L232" s="45"/>
      <c r="M232" s="243" t="s">
        <v>1</v>
      </c>
      <c r="N232" s="244" t="s">
        <v>38</v>
      </c>
      <c r="O232" s="92"/>
      <c r="P232" s="245">
        <f>O232*H232</f>
        <v>0</v>
      </c>
      <c r="Q232" s="245">
        <v>0.12303</v>
      </c>
      <c r="R232" s="245">
        <f>Q232*H232</f>
        <v>0.49212</v>
      </c>
      <c r="S232" s="245">
        <v>0</v>
      </c>
      <c r="T232" s="24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162</v>
      </c>
      <c r="AT232" s="247" t="s">
        <v>158</v>
      </c>
      <c r="AU232" s="247" t="s">
        <v>83</v>
      </c>
      <c r="AY232" s="18" t="s">
        <v>156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8" t="s">
        <v>81</v>
      </c>
      <c r="BK232" s="248">
        <f>ROUND(I232*H232,2)</f>
        <v>0</v>
      </c>
      <c r="BL232" s="18" t="s">
        <v>162</v>
      </c>
      <c r="BM232" s="247" t="s">
        <v>604</v>
      </c>
    </row>
    <row r="233" s="2" customFormat="1" ht="21.75" customHeight="1">
      <c r="A233" s="39"/>
      <c r="B233" s="40"/>
      <c r="C233" s="283" t="s">
        <v>401</v>
      </c>
      <c r="D233" s="283" t="s">
        <v>226</v>
      </c>
      <c r="E233" s="284" t="s">
        <v>402</v>
      </c>
      <c r="F233" s="285" t="s">
        <v>403</v>
      </c>
      <c r="G233" s="286" t="s">
        <v>291</v>
      </c>
      <c r="H233" s="287">
        <v>3</v>
      </c>
      <c r="I233" s="288"/>
      <c r="J233" s="289">
        <f>ROUND(I233*H233,2)</f>
        <v>0</v>
      </c>
      <c r="K233" s="290"/>
      <c r="L233" s="291"/>
      <c r="M233" s="292" t="s">
        <v>1</v>
      </c>
      <c r="N233" s="293" t="s">
        <v>38</v>
      </c>
      <c r="O233" s="92"/>
      <c r="P233" s="245">
        <f>O233*H233</f>
        <v>0</v>
      </c>
      <c r="Q233" s="245">
        <v>0.013299999999999999</v>
      </c>
      <c r="R233" s="245">
        <f>Q233*H233</f>
        <v>0.039899999999999998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203</v>
      </c>
      <c r="AT233" s="247" t="s">
        <v>226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605</v>
      </c>
    </row>
    <row r="234" s="2" customFormat="1" ht="16.5" customHeight="1">
      <c r="A234" s="39"/>
      <c r="B234" s="40"/>
      <c r="C234" s="283" t="s">
        <v>405</v>
      </c>
      <c r="D234" s="283" t="s">
        <v>226</v>
      </c>
      <c r="E234" s="284" t="s">
        <v>406</v>
      </c>
      <c r="F234" s="285" t="s">
        <v>407</v>
      </c>
      <c r="G234" s="286" t="s">
        <v>291</v>
      </c>
      <c r="H234" s="287">
        <v>1</v>
      </c>
      <c r="I234" s="288"/>
      <c r="J234" s="289">
        <f>ROUND(I234*H234,2)</f>
        <v>0</v>
      </c>
      <c r="K234" s="290"/>
      <c r="L234" s="291"/>
      <c r="M234" s="292" t="s">
        <v>1</v>
      </c>
      <c r="N234" s="293" t="s">
        <v>38</v>
      </c>
      <c r="O234" s="92"/>
      <c r="P234" s="245">
        <f>O234*H234</f>
        <v>0</v>
      </c>
      <c r="Q234" s="245">
        <v>0.013299999999999999</v>
      </c>
      <c r="R234" s="245">
        <f>Q234*H234</f>
        <v>0.013299999999999999</v>
      </c>
      <c r="S234" s="245">
        <v>0</v>
      </c>
      <c r="T234" s="24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7" t="s">
        <v>203</v>
      </c>
      <c r="AT234" s="247" t="s">
        <v>226</v>
      </c>
      <c r="AU234" s="247" t="s">
        <v>83</v>
      </c>
      <c r="AY234" s="18" t="s">
        <v>156</v>
      </c>
      <c r="BE234" s="248">
        <f>IF(N234="základní",J234,0)</f>
        <v>0</v>
      </c>
      <c r="BF234" s="248">
        <f>IF(N234="snížená",J234,0)</f>
        <v>0</v>
      </c>
      <c r="BG234" s="248">
        <f>IF(N234="zákl. přenesená",J234,0)</f>
        <v>0</v>
      </c>
      <c r="BH234" s="248">
        <f>IF(N234="sníž. přenesená",J234,0)</f>
        <v>0</v>
      </c>
      <c r="BI234" s="248">
        <f>IF(N234="nulová",J234,0)</f>
        <v>0</v>
      </c>
      <c r="BJ234" s="18" t="s">
        <v>81</v>
      </c>
      <c r="BK234" s="248">
        <f>ROUND(I234*H234,2)</f>
        <v>0</v>
      </c>
      <c r="BL234" s="18" t="s">
        <v>162</v>
      </c>
      <c r="BM234" s="247" t="s">
        <v>606</v>
      </c>
    </row>
    <row r="235" s="2" customFormat="1" ht="21.75" customHeight="1">
      <c r="A235" s="39"/>
      <c r="B235" s="40"/>
      <c r="C235" s="283" t="s">
        <v>409</v>
      </c>
      <c r="D235" s="283" t="s">
        <v>226</v>
      </c>
      <c r="E235" s="284" t="s">
        <v>410</v>
      </c>
      <c r="F235" s="285" t="s">
        <v>411</v>
      </c>
      <c r="G235" s="286" t="s">
        <v>291</v>
      </c>
      <c r="H235" s="287">
        <v>4</v>
      </c>
      <c r="I235" s="288"/>
      <c r="J235" s="289">
        <f>ROUND(I235*H235,2)</f>
        <v>0</v>
      </c>
      <c r="K235" s="290"/>
      <c r="L235" s="291"/>
      <c r="M235" s="292" t="s">
        <v>1</v>
      </c>
      <c r="N235" s="293" t="s">
        <v>38</v>
      </c>
      <c r="O235" s="92"/>
      <c r="P235" s="245">
        <f>O235*H235</f>
        <v>0</v>
      </c>
      <c r="Q235" s="245">
        <v>0.00089999999999999998</v>
      </c>
      <c r="R235" s="245">
        <f>Q235*H235</f>
        <v>0.0035999999999999999</v>
      </c>
      <c r="S235" s="245">
        <v>0</v>
      </c>
      <c r="T235" s="24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7" t="s">
        <v>203</v>
      </c>
      <c r="AT235" s="247" t="s">
        <v>226</v>
      </c>
      <c r="AU235" s="247" t="s">
        <v>83</v>
      </c>
      <c r="AY235" s="18" t="s">
        <v>156</v>
      </c>
      <c r="BE235" s="248">
        <f>IF(N235="základní",J235,0)</f>
        <v>0</v>
      </c>
      <c r="BF235" s="248">
        <f>IF(N235="snížená",J235,0)</f>
        <v>0</v>
      </c>
      <c r="BG235" s="248">
        <f>IF(N235="zákl. přenesená",J235,0)</f>
        <v>0</v>
      </c>
      <c r="BH235" s="248">
        <f>IF(N235="sníž. přenesená",J235,0)</f>
        <v>0</v>
      </c>
      <c r="BI235" s="248">
        <f>IF(N235="nulová",J235,0)</f>
        <v>0</v>
      </c>
      <c r="BJ235" s="18" t="s">
        <v>81</v>
      </c>
      <c r="BK235" s="248">
        <f>ROUND(I235*H235,2)</f>
        <v>0</v>
      </c>
      <c r="BL235" s="18" t="s">
        <v>162</v>
      </c>
      <c r="BM235" s="247" t="s">
        <v>607</v>
      </c>
    </row>
    <row r="236" s="2" customFormat="1" ht="16.5" customHeight="1">
      <c r="A236" s="39"/>
      <c r="B236" s="40"/>
      <c r="C236" s="235" t="s">
        <v>413</v>
      </c>
      <c r="D236" s="235" t="s">
        <v>158</v>
      </c>
      <c r="E236" s="236" t="s">
        <v>414</v>
      </c>
      <c r="F236" s="237" t="s">
        <v>415</v>
      </c>
      <c r="G236" s="238" t="s">
        <v>291</v>
      </c>
      <c r="H236" s="239">
        <v>1</v>
      </c>
      <c r="I236" s="240"/>
      <c r="J236" s="241">
        <f>ROUND(I236*H236,2)</f>
        <v>0</v>
      </c>
      <c r="K236" s="242"/>
      <c r="L236" s="45"/>
      <c r="M236" s="243" t="s">
        <v>1</v>
      </c>
      <c r="N236" s="244" t="s">
        <v>38</v>
      </c>
      <c r="O236" s="92"/>
      <c r="P236" s="245">
        <f>O236*H236</f>
        <v>0</v>
      </c>
      <c r="Q236" s="245">
        <v>0.32906000000000002</v>
      </c>
      <c r="R236" s="245">
        <f>Q236*H236</f>
        <v>0.32906000000000002</v>
      </c>
      <c r="S236" s="245">
        <v>0</v>
      </c>
      <c r="T236" s="24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7" t="s">
        <v>162</v>
      </c>
      <c r="AT236" s="247" t="s">
        <v>158</v>
      </c>
      <c r="AU236" s="247" t="s">
        <v>83</v>
      </c>
      <c r="AY236" s="18" t="s">
        <v>156</v>
      </c>
      <c r="BE236" s="248">
        <f>IF(N236="základní",J236,0)</f>
        <v>0</v>
      </c>
      <c r="BF236" s="248">
        <f>IF(N236="snížená",J236,0)</f>
        <v>0</v>
      </c>
      <c r="BG236" s="248">
        <f>IF(N236="zákl. přenesená",J236,0)</f>
        <v>0</v>
      </c>
      <c r="BH236" s="248">
        <f>IF(N236="sníž. přenesená",J236,0)</f>
        <v>0</v>
      </c>
      <c r="BI236" s="248">
        <f>IF(N236="nulová",J236,0)</f>
        <v>0</v>
      </c>
      <c r="BJ236" s="18" t="s">
        <v>81</v>
      </c>
      <c r="BK236" s="248">
        <f>ROUND(I236*H236,2)</f>
        <v>0</v>
      </c>
      <c r="BL236" s="18" t="s">
        <v>162</v>
      </c>
      <c r="BM236" s="247" t="s">
        <v>608</v>
      </c>
    </row>
    <row r="237" s="2" customFormat="1" ht="16.5" customHeight="1">
      <c r="A237" s="39"/>
      <c r="B237" s="40"/>
      <c r="C237" s="283" t="s">
        <v>417</v>
      </c>
      <c r="D237" s="283" t="s">
        <v>226</v>
      </c>
      <c r="E237" s="284" t="s">
        <v>418</v>
      </c>
      <c r="F237" s="285" t="s">
        <v>419</v>
      </c>
      <c r="G237" s="286" t="s">
        <v>291</v>
      </c>
      <c r="H237" s="287">
        <v>1</v>
      </c>
      <c r="I237" s="288"/>
      <c r="J237" s="289">
        <f>ROUND(I237*H237,2)</f>
        <v>0</v>
      </c>
      <c r="K237" s="290"/>
      <c r="L237" s="291"/>
      <c r="M237" s="292" t="s">
        <v>1</v>
      </c>
      <c r="N237" s="293" t="s">
        <v>38</v>
      </c>
      <c r="O237" s="92"/>
      <c r="P237" s="245">
        <f>O237*H237</f>
        <v>0</v>
      </c>
      <c r="Q237" s="245">
        <v>0.029499999999999998</v>
      </c>
      <c r="R237" s="245">
        <f>Q237*H237</f>
        <v>0.029499999999999998</v>
      </c>
      <c r="S237" s="245">
        <v>0</v>
      </c>
      <c r="T237" s="246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7" t="s">
        <v>203</v>
      </c>
      <c r="AT237" s="247" t="s">
        <v>226</v>
      </c>
      <c r="AU237" s="247" t="s">
        <v>83</v>
      </c>
      <c r="AY237" s="18" t="s">
        <v>156</v>
      </c>
      <c r="BE237" s="248">
        <f>IF(N237="základní",J237,0)</f>
        <v>0</v>
      </c>
      <c r="BF237" s="248">
        <f>IF(N237="snížená",J237,0)</f>
        <v>0</v>
      </c>
      <c r="BG237" s="248">
        <f>IF(N237="zákl. přenesená",J237,0)</f>
        <v>0</v>
      </c>
      <c r="BH237" s="248">
        <f>IF(N237="sníž. přenesená",J237,0)</f>
        <v>0</v>
      </c>
      <c r="BI237" s="248">
        <f>IF(N237="nulová",J237,0)</f>
        <v>0</v>
      </c>
      <c r="BJ237" s="18" t="s">
        <v>81</v>
      </c>
      <c r="BK237" s="248">
        <f>ROUND(I237*H237,2)</f>
        <v>0</v>
      </c>
      <c r="BL237" s="18" t="s">
        <v>162</v>
      </c>
      <c r="BM237" s="247" t="s">
        <v>609</v>
      </c>
    </row>
    <row r="238" s="2" customFormat="1" ht="16.5" customHeight="1">
      <c r="A238" s="39"/>
      <c r="B238" s="40"/>
      <c r="C238" s="283" t="s">
        <v>421</v>
      </c>
      <c r="D238" s="283" t="s">
        <v>226</v>
      </c>
      <c r="E238" s="284" t="s">
        <v>422</v>
      </c>
      <c r="F238" s="285" t="s">
        <v>423</v>
      </c>
      <c r="G238" s="286" t="s">
        <v>291</v>
      </c>
      <c r="H238" s="287">
        <v>3</v>
      </c>
      <c r="I238" s="288"/>
      <c r="J238" s="289">
        <f>ROUND(I238*H238,2)</f>
        <v>0</v>
      </c>
      <c r="K238" s="290"/>
      <c r="L238" s="291"/>
      <c r="M238" s="292" t="s">
        <v>1</v>
      </c>
      <c r="N238" s="293" t="s">
        <v>38</v>
      </c>
      <c r="O238" s="92"/>
      <c r="P238" s="245">
        <f>O238*H238</f>
        <v>0</v>
      </c>
      <c r="Q238" s="245">
        <v>0.0019</v>
      </c>
      <c r="R238" s="245">
        <f>Q238*H238</f>
        <v>0.0057000000000000002</v>
      </c>
      <c r="S238" s="245">
        <v>0</v>
      </c>
      <c r="T238" s="24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7" t="s">
        <v>203</v>
      </c>
      <c r="AT238" s="247" t="s">
        <v>226</v>
      </c>
      <c r="AU238" s="247" t="s">
        <v>83</v>
      </c>
      <c r="AY238" s="18" t="s">
        <v>156</v>
      </c>
      <c r="BE238" s="248">
        <f>IF(N238="základní",J238,0)</f>
        <v>0</v>
      </c>
      <c r="BF238" s="248">
        <f>IF(N238="snížená",J238,0)</f>
        <v>0</v>
      </c>
      <c r="BG238" s="248">
        <f>IF(N238="zákl. přenesená",J238,0)</f>
        <v>0</v>
      </c>
      <c r="BH238" s="248">
        <f>IF(N238="sníž. přenesená",J238,0)</f>
        <v>0</v>
      </c>
      <c r="BI238" s="248">
        <f>IF(N238="nulová",J238,0)</f>
        <v>0</v>
      </c>
      <c r="BJ238" s="18" t="s">
        <v>81</v>
      </c>
      <c r="BK238" s="248">
        <f>ROUND(I238*H238,2)</f>
        <v>0</v>
      </c>
      <c r="BL238" s="18" t="s">
        <v>162</v>
      </c>
      <c r="BM238" s="247" t="s">
        <v>610</v>
      </c>
    </row>
    <row r="239" s="2" customFormat="1" ht="16.5" customHeight="1">
      <c r="A239" s="39"/>
      <c r="B239" s="40"/>
      <c r="C239" s="235" t="s">
        <v>425</v>
      </c>
      <c r="D239" s="235" t="s">
        <v>158</v>
      </c>
      <c r="E239" s="236" t="s">
        <v>426</v>
      </c>
      <c r="F239" s="237" t="s">
        <v>427</v>
      </c>
      <c r="G239" s="238" t="s">
        <v>180</v>
      </c>
      <c r="H239" s="239">
        <v>5.0499999999999998</v>
      </c>
      <c r="I239" s="240"/>
      <c r="J239" s="241">
        <f>ROUND(I239*H239,2)</f>
        <v>0</v>
      </c>
      <c r="K239" s="242"/>
      <c r="L239" s="45"/>
      <c r="M239" s="243" t="s">
        <v>1</v>
      </c>
      <c r="N239" s="244" t="s">
        <v>38</v>
      </c>
      <c r="O239" s="92"/>
      <c r="P239" s="245">
        <f>O239*H239</f>
        <v>0</v>
      </c>
      <c r="Q239" s="245">
        <v>0.00019000000000000001</v>
      </c>
      <c r="R239" s="245">
        <f>Q239*H239</f>
        <v>0.00095950000000000007</v>
      </c>
      <c r="S239" s="245">
        <v>0</v>
      </c>
      <c r="T239" s="24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7" t="s">
        <v>162</v>
      </c>
      <c r="AT239" s="247" t="s">
        <v>158</v>
      </c>
      <c r="AU239" s="247" t="s">
        <v>83</v>
      </c>
      <c r="AY239" s="18" t="s">
        <v>156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8" t="s">
        <v>81</v>
      </c>
      <c r="BK239" s="248">
        <f>ROUND(I239*H239,2)</f>
        <v>0</v>
      </c>
      <c r="BL239" s="18" t="s">
        <v>162</v>
      </c>
      <c r="BM239" s="247" t="s">
        <v>611</v>
      </c>
    </row>
    <row r="240" s="13" customFormat="1">
      <c r="A240" s="13"/>
      <c r="B240" s="249"/>
      <c r="C240" s="250"/>
      <c r="D240" s="251" t="s">
        <v>164</v>
      </c>
      <c r="E240" s="252" t="s">
        <v>1</v>
      </c>
      <c r="F240" s="253" t="s">
        <v>612</v>
      </c>
      <c r="G240" s="250"/>
      <c r="H240" s="254">
        <v>5.0499999999999998</v>
      </c>
      <c r="I240" s="255"/>
      <c r="J240" s="250"/>
      <c r="K240" s="250"/>
      <c r="L240" s="256"/>
      <c r="M240" s="257"/>
      <c r="N240" s="258"/>
      <c r="O240" s="258"/>
      <c r="P240" s="258"/>
      <c r="Q240" s="258"/>
      <c r="R240" s="258"/>
      <c r="S240" s="258"/>
      <c r="T240" s="25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0" t="s">
        <v>164</v>
      </c>
      <c r="AU240" s="260" t="s">
        <v>83</v>
      </c>
      <c r="AV240" s="13" t="s">
        <v>83</v>
      </c>
      <c r="AW240" s="13" t="s">
        <v>30</v>
      </c>
      <c r="AX240" s="13" t="s">
        <v>81</v>
      </c>
      <c r="AY240" s="260" t="s">
        <v>156</v>
      </c>
    </row>
    <row r="241" s="2" customFormat="1" ht="21.75" customHeight="1">
      <c r="A241" s="39"/>
      <c r="B241" s="40"/>
      <c r="C241" s="235" t="s">
        <v>430</v>
      </c>
      <c r="D241" s="235" t="s">
        <v>158</v>
      </c>
      <c r="E241" s="236" t="s">
        <v>431</v>
      </c>
      <c r="F241" s="237" t="s">
        <v>432</v>
      </c>
      <c r="G241" s="238" t="s">
        <v>180</v>
      </c>
      <c r="H241" s="239">
        <v>5.0499999999999998</v>
      </c>
      <c r="I241" s="240"/>
      <c r="J241" s="241">
        <f>ROUND(I241*H241,2)</f>
        <v>0</v>
      </c>
      <c r="K241" s="242"/>
      <c r="L241" s="45"/>
      <c r="M241" s="243" t="s">
        <v>1</v>
      </c>
      <c r="N241" s="244" t="s">
        <v>38</v>
      </c>
      <c r="O241" s="92"/>
      <c r="P241" s="245">
        <f>O241*H241</f>
        <v>0</v>
      </c>
      <c r="Q241" s="245">
        <v>6.9999999999999994E-05</v>
      </c>
      <c r="R241" s="245">
        <f>Q241*H241</f>
        <v>0.00035349999999999997</v>
      </c>
      <c r="S241" s="245">
        <v>0</v>
      </c>
      <c r="T241" s="246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7" t="s">
        <v>162</v>
      </c>
      <c r="AT241" s="247" t="s">
        <v>158</v>
      </c>
      <c r="AU241" s="247" t="s">
        <v>83</v>
      </c>
      <c r="AY241" s="18" t="s">
        <v>156</v>
      </c>
      <c r="BE241" s="248">
        <f>IF(N241="základní",J241,0)</f>
        <v>0</v>
      </c>
      <c r="BF241" s="248">
        <f>IF(N241="snížená",J241,0)</f>
        <v>0</v>
      </c>
      <c r="BG241" s="248">
        <f>IF(N241="zákl. přenesená",J241,0)</f>
        <v>0</v>
      </c>
      <c r="BH241" s="248">
        <f>IF(N241="sníž. přenesená",J241,0)</f>
        <v>0</v>
      </c>
      <c r="BI241" s="248">
        <f>IF(N241="nulová",J241,0)</f>
        <v>0</v>
      </c>
      <c r="BJ241" s="18" t="s">
        <v>81</v>
      </c>
      <c r="BK241" s="248">
        <f>ROUND(I241*H241,2)</f>
        <v>0</v>
      </c>
      <c r="BL241" s="18" t="s">
        <v>162</v>
      </c>
      <c r="BM241" s="247" t="s">
        <v>613</v>
      </c>
    </row>
    <row r="242" s="12" customFormat="1" ht="22.8" customHeight="1">
      <c r="A242" s="12"/>
      <c r="B242" s="219"/>
      <c r="C242" s="220"/>
      <c r="D242" s="221" t="s">
        <v>72</v>
      </c>
      <c r="E242" s="233" t="s">
        <v>208</v>
      </c>
      <c r="F242" s="233" t="s">
        <v>434</v>
      </c>
      <c r="G242" s="220"/>
      <c r="H242" s="220"/>
      <c r="I242" s="223"/>
      <c r="J242" s="234">
        <f>BK242</f>
        <v>0</v>
      </c>
      <c r="K242" s="220"/>
      <c r="L242" s="225"/>
      <c r="M242" s="226"/>
      <c r="N242" s="227"/>
      <c r="O242" s="227"/>
      <c r="P242" s="228">
        <f>SUM(P243:P249)</f>
        <v>0</v>
      </c>
      <c r="Q242" s="227"/>
      <c r="R242" s="228">
        <f>SUM(R243:R249)</f>
        <v>0.66927060000000005</v>
      </c>
      <c r="S242" s="227"/>
      <c r="T242" s="229">
        <f>SUM(T243:T249)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30" t="s">
        <v>81</v>
      </c>
      <c r="AT242" s="231" t="s">
        <v>72</v>
      </c>
      <c r="AU242" s="231" t="s">
        <v>81</v>
      </c>
      <c r="AY242" s="230" t="s">
        <v>156</v>
      </c>
      <c r="BK242" s="232">
        <f>SUM(BK243:BK249)</f>
        <v>0</v>
      </c>
    </row>
    <row r="243" s="2" customFormat="1" ht="33" customHeight="1">
      <c r="A243" s="39"/>
      <c r="B243" s="40"/>
      <c r="C243" s="235" t="s">
        <v>435</v>
      </c>
      <c r="D243" s="235" t="s">
        <v>158</v>
      </c>
      <c r="E243" s="236" t="s">
        <v>436</v>
      </c>
      <c r="F243" s="237" t="s">
        <v>437</v>
      </c>
      <c r="G243" s="238" t="s">
        <v>180</v>
      </c>
      <c r="H243" s="239">
        <v>3</v>
      </c>
      <c r="I243" s="240"/>
      <c r="J243" s="241">
        <f>ROUND(I243*H243,2)</f>
        <v>0</v>
      </c>
      <c r="K243" s="242"/>
      <c r="L243" s="45"/>
      <c r="M243" s="243" t="s">
        <v>1</v>
      </c>
      <c r="N243" s="244" t="s">
        <v>38</v>
      </c>
      <c r="O243" s="92"/>
      <c r="P243" s="245">
        <f>O243*H243</f>
        <v>0</v>
      </c>
      <c r="Q243" s="245">
        <v>0.15540000000000001</v>
      </c>
      <c r="R243" s="245">
        <f>Q243*H243</f>
        <v>0.46620000000000006</v>
      </c>
      <c r="S243" s="245">
        <v>0</v>
      </c>
      <c r="T243" s="24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7" t="s">
        <v>162</v>
      </c>
      <c r="AT243" s="247" t="s">
        <v>158</v>
      </c>
      <c r="AU243" s="247" t="s">
        <v>83</v>
      </c>
      <c r="AY243" s="18" t="s">
        <v>156</v>
      </c>
      <c r="BE243" s="248">
        <f>IF(N243="základní",J243,0)</f>
        <v>0</v>
      </c>
      <c r="BF243" s="248">
        <f>IF(N243="snížená",J243,0)</f>
        <v>0</v>
      </c>
      <c r="BG243" s="248">
        <f>IF(N243="zákl. přenesená",J243,0)</f>
        <v>0</v>
      </c>
      <c r="BH243" s="248">
        <f>IF(N243="sníž. přenesená",J243,0)</f>
        <v>0</v>
      </c>
      <c r="BI243" s="248">
        <f>IF(N243="nulová",J243,0)</f>
        <v>0</v>
      </c>
      <c r="BJ243" s="18" t="s">
        <v>81</v>
      </c>
      <c r="BK243" s="248">
        <f>ROUND(I243*H243,2)</f>
        <v>0</v>
      </c>
      <c r="BL243" s="18" t="s">
        <v>162</v>
      </c>
      <c r="BM243" s="247" t="s">
        <v>614</v>
      </c>
    </row>
    <row r="244" s="13" customFormat="1">
      <c r="A244" s="13"/>
      <c r="B244" s="249"/>
      <c r="C244" s="250"/>
      <c r="D244" s="251" t="s">
        <v>164</v>
      </c>
      <c r="E244" s="252" t="s">
        <v>1</v>
      </c>
      <c r="F244" s="253" t="s">
        <v>439</v>
      </c>
      <c r="G244" s="250"/>
      <c r="H244" s="254">
        <v>3</v>
      </c>
      <c r="I244" s="255"/>
      <c r="J244" s="250"/>
      <c r="K244" s="250"/>
      <c r="L244" s="256"/>
      <c r="M244" s="257"/>
      <c r="N244" s="258"/>
      <c r="O244" s="258"/>
      <c r="P244" s="258"/>
      <c r="Q244" s="258"/>
      <c r="R244" s="258"/>
      <c r="S244" s="258"/>
      <c r="T244" s="25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0" t="s">
        <v>164</v>
      </c>
      <c r="AU244" s="260" t="s">
        <v>83</v>
      </c>
      <c r="AV244" s="13" t="s">
        <v>83</v>
      </c>
      <c r="AW244" s="13" t="s">
        <v>30</v>
      </c>
      <c r="AX244" s="13" t="s">
        <v>81</v>
      </c>
      <c r="AY244" s="260" t="s">
        <v>156</v>
      </c>
    </row>
    <row r="245" s="2" customFormat="1" ht="21.75" customHeight="1">
      <c r="A245" s="39"/>
      <c r="B245" s="40"/>
      <c r="C245" s="235" t="s">
        <v>440</v>
      </c>
      <c r="D245" s="235" t="s">
        <v>158</v>
      </c>
      <c r="E245" s="236" t="s">
        <v>441</v>
      </c>
      <c r="F245" s="237" t="s">
        <v>442</v>
      </c>
      <c r="G245" s="238" t="s">
        <v>192</v>
      </c>
      <c r="H245" s="239">
        <v>0.089999999999999997</v>
      </c>
      <c r="I245" s="240"/>
      <c r="J245" s="241">
        <f>ROUND(I245*H245,2)</f>
        <v>0</v>
      </c>
      <c r="K245" s="242"/>
      <c r="L245" s="45"/>
      <c r="M245" s="243" t="s">
        <v>1</v>
      </c>
      <c r="N245" s="244" t="s">
        <v>38</v>
      </c>
      <c r="O245" s="92"/>
      <c r="P245" s="245">
        <f>O245*H245</f>
        <v>0</v>
      </c>
      <c r="Q245" s="245">
        <v>2.2563399999999998</v>
      </c>
      <c r="R245" s="245">
        <f>Q245*H245</f>
        <v>0.20307059999999996</v>
      </c>
      <c r="S245" s="245">
        <v>0</v>
      </c>
      <c r="T245" s="24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7" t="s">
        <v>162</v>
      </c>
      <c r="AT245" s="247" t="s">
        <v>158</v>
      </c>
      <c r="AU245" s="247" t="s">
        <v>83</v>
      </c>
      <c r="AY245" s="18" t="s">
        <v>156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8" t="s">
        <v>81</v>
      </c>
      <c r="BK245" s="248">
        <f>ROUND(I245*H245,2)</f>
        <v>0</v>
      </c>
      <c r="BL245" s="18" t="s">
        <v>162</v>
      </c>
      <c r="BM245" s="247" t="s">
        <v>615</v>
      </c>
    </row>
    <row r="246" s="13" customFormat="1">
      <c r="A246" s="13"/>
      <c r="B246" s="249"/>
      <c r="C246" s="250"/>
      <c r="D246" s="251" t="s">
        <v>164</v>
      </c>
      <c r="E246" s="252" t="s">
        <v>1</v>
      </c>
      <c r="F246" s="253" t="s">
        <v>444</v>
      </c>
      <c r="G246" s="250"/>
      <c r="H246" s="254">
        <v>0.089999999999999997</v>
      </c>
      <c r="I246" s="255"/>
      <c r="J246" s="250"/>
      <c r="K246" s="250"/>
      <c r="L246" s="256"/>
      <c r="M246" s="257"/>
      <c r="N246" s="258"/>
      <c r="O246" s="258"/>
      <c r="P246" s="258"/>
      <c r="Q246" s="258"/>
      <c r="R246" s="258"/>
      <c r="S246" s="258"/>
      <c r="T246" s="25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0" t="s">
        <v>164</v>
      </c>
      <c r="AU246" s="260" t="s">
        <v>83</v>
      </c>
      <c r="AV246" s="13" t="s">
        <v>83</v>
      </c>
      <c r="AW246" s="13" t="s">
        <v>30</v>
      </c>
      <c r="AX246" s="13" t="s">
        <v>81</v>
      </c>
      <c r="AY246" s="260" t="s">
        <v>156</v>
      </c>
    </row>
    <row r="247" s="2" customFormat="1" ht="16.5" customHeight="1">
      <c r="A247" s="39"/>
      <c r="B247" s="40"/>
      <c r="C247" s="235" t="s">
        <v>445</v>
      </c>
      <c r="D247" s="235" t="s">
        <v>158</v>
      </c>
      <c r="E247" s="236" t="s">
        <v>446</v>
      </c>
      <c r="F247" s="237" t="s">
        <v>447</v>
      </c>
      <c r="G247" s="238" t="s">
        <v>180</v>
      </c>
      <c r="H247" s="239">
        <v>100</v>
      </c>
      <c r="I247" s="240"/>
      <c r="J247" s="241">
        <f>ROUND(I247*H247,2)</f>
        <v>0</v>
      </c>
      <c r="K247" s="242"/>
      <c r="L247" s="45"/>
      <c r="M247" s="243" t="s">
        <v>1</v>
      </c>
      <c r="N247" s="244" t="s">
        <v>38</v>
      </c>
      <c r="O247" s="92"/>
      <c r="P247" s="245">
        <f>O247*H247</f>
        <v>0</v>
      </c>
      <c r="Q247" s="245">
        <v>0</v>
      </c>
      <c r="R247" s="245">
        <f>Q247*H247</f>
        <v>0</v>
      </c>
      <c r="S247" s="245">
        <v>0</v>
      </c>
      <c r="T247" s="24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7" t="s">
        <v>162</v>
      </c>
      <c r="AT247" s="247" t="s">
        <v>158</v>
      </c>
      <c r="AU247" s="247" t="s">
        <v>83</v>
      </c>
      <c r="AY247" s="18" t="s">
        <v>156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8" t="s">
        <v>81</v>
      </c>
      <c r="BK247" s="248">
        <f>ROUND(I247*H247,2)</f>
        <v>0</v>
      </c>
      <c r="BL247" s="18" t="s">
        <v>162</v>
      </c>
      <c r="BM247" s="247" t="s">
        <v>616</v>
      </c>
    </row>
    <row r="248" s="13" customFormat="1">
      <c r="A248" s="13"/>
      <c r="B248" s="249"/>
      <c r="C248" s="250"/>
      <c r="D248" s="251" t="s">
        <v>164</v>
      </c>
      <c r="E248" s="252" t="s">
        <v>1</v>
      </c>
      <c r="F248" s="253" t="s">
        <v>617</v>
      </c>
      <c r="G248" s="250"/>
      <c r="H248" s="254">
        <v>100</v>
      </c>
      <c r="I248" s="255"/>
      <c r="J248" s="250"/>
      <c r="K248" s="250"/>
      <c r="L248" s="256"/>
      <c r="M248" s="257"/>
      <c r="N248" s="258"/>
      <c r="O248" s="258"/>
      <c r="P248" s="258"/>
      <c r="Q248" s="258"/>
      <c r="R248" s="258"/>
      <c r="S248" s="258"/>
      <c r="T248" s="25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0" t="s">
        <v>164</v>
      </c>
      <c r="AU248" s="260" t="s">
        <v>83</v>
      </c>
      <c r="AV248" s="13" t="s">
        <v>83</v>
      </c>
      <c r="AW248" s="13" t="s">
        <v>30</v>
      </c>
      <c r="AX248" s="13" t="s">
        <v>73</v>
      </c>
      <c r="AY248" s="260" t="s">
        <v>156</v>
      </c>
    </row>
    <row r="249" s="14" customFormat="1">
      <c r="A249" s="14"/>
      <c r="B249" s="261"/>
      <c r="C249" s="262"/>
      <c r="D249" s="251" t="s">
        <v>164</v>
      </c>
      <c r="E249" s="263" t="s">
        <v>1</v>
      </c>
      <c r="F249" s="264" t="s">
        <v>166</v>
      </c>
      <c r="G249" s="262"/>
      <c r="H249" s="265">
        <v>100</v>
      </c>
      <c r="I249" s="266"/>
      <c r="J249" s="262"/>
      <c r="K249" s="262"/>
      <c r="L249" s="267"/>
      <c r="M249" s="268"/>
      <c r="N249" s="269"/>
      <c r="O249" s="269"/>
      <c r="P249" s="269"/>
      <c r="Q249" s="269"/>
      <c r="R249" s="269"/>
      <c r="S249" s="269"/>
      <c r="T249" s="27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1" t="s">
        <v>164</v>
      </c>
      <c r="AU249" s="271" t="s">
        <v>83</v>
      </c>
      <c r="AV249" s="14" t="s">
        <v>162</v>
      </c>
      <c r="AW249" s="14" t="s">
        <v>30</v>
      </c>
      <c r="AX249" s="14" t="s">
        <v>81</v>
      </c>
      <c r="AY249" s="271" t="s">
        <v>156</v>
      </c>
    </row>
    <row r="250" s="12" customFormat="1" ht="22.8" customHeight="1">
      <c r="A250" s="12"/>
      <c r="B250" s="219"/>
      <c r="C250" s="220"/>
      <c r="D250" s="221" t="s">
        <v>72</v>
      </c>
      <c r="E250" s="233" t="s">
        <v>451</v>
      </c>
      <c r="F250" s="233" t="s">
        <v>452</v>
      </c>
      <c r="G250" s="220"/>
      <c r="H250" s="220"/>
      <c r="I250" s="223"/>
      <c r="J250" s="234">
        <f>BK250</f>
        <v>0</v>
      </c>
      <c r="K250" s="220"/>
      <c r="L250" s="225"/>
      <c r="M250" s="226"/>
      <c r="N250" s="227"/>
      <c r="O250" s="227"/>
      <c r="P250" s="228">
        <f>SUM(P251:P254)</f>
        <v>0</v>
      </c>
      <c r="Q250" s="227"/>
      <c r="R250" s="228">
        <f>SUM(R251:R254)</f>
        <v>0</v>
      </c>
      <c r="S250" s="227"/>
      <c r="T250" s="229">
        <f>SUM(T251:T254)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30" t="s">
        <v>81</v>
      </c>
      <c r="AT250" s="231" t="s">
        <v>72</v>
      </c>
      <c r="AU250" s="231" t="s">
        <v>81</v>
      </c>
      <c r="AY250" s="230" t="s">
        <v>156</v>
      </c>
      <c r="BK250" s="232">
        <f>SUM(BK251:BK254)</f>
        <v>0</v>
      </c>
    </row>
    <row r="251" s="2" customFormat="1" ht="21.75" customHeight="1">
      <c r="A251" s="39"/>
      <c r="B251" s="40"/>
      <c r="C251" s="235" t="s">
        <v>453</v>
      </c>
      <c r="D251" s="235" t="s">
        <v>158</v>
      </c>
      <c r="E251" s="236" t="s">
        <v>454</v>
      </c>
      <c r="F251" s="237" t="s">
        <v>455</v>
      </c>
      <c r="G251" s="238" t="s">
        <v>216</v>
      </c>
      <c r="H251" s="239">
        <v>1.3100000000000001</v>
      </c>
      <c r="I251" s="240"/>
      <c r="J251" s="241">
        <f>ROUND(I251*H251,2)</f>
        <v>0</v>
      </c>
      <c r="K251" s="242"/>
      <c r="L251" s="45"/>
      <c r="M251" s="243" t="s">
        <v>1</v>
      </c>
      <c r="N251" s="244" t="s">
        <v>38</v>
      </c>
      <c r="O251" s="92"/>
      <c r="P251" s="245">
        <f>O251*H251</f>
        <v>0</v>
      </c>
      <c r="Q251" s="245">
        <v>0</v>
      </c>
      <c r="R251" s="245">
        <f>Q251*H251</f>
        <v>0</v>
      </c>
      <c r="S251" s="245">
        <v>0</v>
      </c>
      <c r="T251" s="24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7" t="s">
        <v>162</v>
      </c>
      <c r="AT251" s="247" t="s">
        <v>158</v>
      </c>
      <c r="AU251" s="247" t="s">
        <v>83</v>
      </c>
      <c r="AY251" s="18" t="s">
        <v>156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8" t="s">
        <v>81</v>
      </c>
      <c r="BK251" s="248">
        <f>ROUND(I251*H251,2)</f>
        <v>0</v>
      </c>
      <c r="BL251" s="18" t="s">
        <v>162</v>
      </c>
      <c r="BM251" s="247" t="s">
        <v>618</v>
      </c>
    </row>
    <row r="252" s="2" customFormat="1" ht="21.75" customHeight="1">
      <c r="A252" s="39"/>
      <c r="B252" s="40"/>
      <c r="C252" s="235" t="s">
        <v>457</v>
      </c>
      <c r="D252" s="235" t="s">
        <v>158</v>
      </c>
      <c r="E252" s="236" t="s">
        <v>458</v>
      </c>
      <c r="F252" s="237" t="s">
        <v>459</v>
      </c>
      <c r="G252" s="238" t="s">
        <v>216</v>
      </c>
      <c r="H252" s="239">
        <v>11.789999999999999</v>
      </c>
      <c r="I252" s="240"/>
      <c r="J252" s="241">
        <f>ROUND(I252*H252,2)</f>
        <v>0</v>
      </c>
      <c r="K252" s="242"/>
      <c r="L252" s="45"/>
      <c r="M252" s="243" t="s">
        <v>1</v>
      </c>
      <c r="N252" s="244" t="s">
        <v>38</v>
      </c>
      <c r="O252" s="92"/>
      <c r="P252" s="245">
        <f>O252*H252</f>
        <v>0</v>
      </c>
      <c r="Q252" s="245">
        <v>0</v>
      </c>
      <c r="R252" s="245">
        <f>Q252*H252</f>
        <v>0</v>
      </c>
      <c r="S252" s="245">
        <v>0</v>
      </c>
      <c r="T252" s="24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7" t="s">
        <v>162</v>
      </c>
      <c r="AT252" s="247" t="s">
        <v>158</v>
      </c>
      <c r="AU252" s="247" t="s">
        <v>83</v>
      </c>
      <c r="AY252" s="18" t="s">
        <v>156</v>
      </c>
      <c r="BE252" s="248">
        <f>IF(N252="základní",J252,0)</f>
        <v>0</v>
      </c>
      <c r="BF252" s="248">
        <f>IF(N252="snížená",J252,0)</f>
        <v>0</v>
      </c>
      <c r="BG252" s="248">
        <f>IF(N252="zákl. přenesená",J252,0)</f>
        <v>0</v>
      </c>
      <c r="BH252" s="248">
        <f>IF(N252="sníž. přenesená",J252,0)</f>
        <v>0</v>
      </c>
      <c r="BI252" s="248">
        <f>IF(N252="nulová",J252,0)</f>
        <v>0</v>
      </c>
      <c r="BJ252" s="18" t="s">
        <v>81</v>
      </c>
      <c r="BK252" s="248">
        <f>ROUND(I252*H252,2)</f>
        <v>0</v>
      </c>
      <c r="BL252" s="18" t="s">
        <v>162</v>
      </c>
      <c r="BM252" s="247" t="s">
        <v>619</v>
      </c>
    </row>
    <row r="253" s="13" customFormat="1">
      <c r="A253" s="13"/>
      <c r="B253" s="249"/>
      <c r="C253" s="250"/>
      <c r="D253" s="251" t="s">
        <v>164</v>
      </c>
      <c r="E253" s="250"/>
      <c r="F253" s="253" t="s">
        <v>620</v>
      </c>
      <c r="G253" s="250"/>
      <c r="H253" s="254">
        <v>11.789999999999999</v>
      </c>
      <c r="I253" s="255"/>
      <c r="J253" s="250"/>
      <c r="K253" s="250"/>
      <c r="L253" s="256"/>
      <c r="M253" s="257"/>
      <c r="N253" s="258"/>
      <c r="O253" s="258"/>
      <c r="P253" s="258"/>
      <c r="Q253" s="258"/>
      <c r="R253" s="258"/>
      <c r="S253" s="258"/>
      <c r="T253" s="25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0" t="s">
        <v>164</v>
      </c>
      <c r="AU253" s="260" t="s">
        <v>83</v>
      </c>
      <c r="AV253" s="13" t="s">
        <v>83</v>
      </c>
      <c r="AW253" s="13" t="s">
        <v>4</v>
      </c>
      <c r="AX253" s="13" t="s">
        <v>81</v>
      </c>
      <c r="AY253" s="260" t="s">
        <v>156</v>
      </c>
    </row>
    <row r="254" s="2" customFormat="1" ht="21.75" customHeight="1">
      <c r="A254" s="39"/>
      <c r="B254" s="40"/>
      <c r="C254" s="235" t="s">
        <v>466</v>
      </c>
      <c r="D254" s="235" t="s">
        <v>158</v>
      </c>
      <c r="E254" s="236" t="s">
        <v>467</v>
      </c>
      <c r="F254" s="237" t="s">
        <v>215</v>
      </c>
      <c r="G254" s="238" t="s">
        <v>216</v>
      </c>
      <c r="H254" s="239">
        <v>1.3100000000000001</v>
      </c>
      <c r="I254" s="240"/>
      <c r="J254" s="241">
        <f>ROUND(I254*H254,2)</f>
        <v>0</v>
      </c>
      <c r="K254" s="242"/>
      <c r="L254" s="45"/>
      <c r="M254" s="243" t="s">
        <v>1</v>
      </c>
      <c r="N254" s="244" t="s">
        <v>38</v>
      </c>
      <c r="O254" s="92"/>
      <c r="P254" s="245">
        <f>O254*H254</f>
        <v>0</v>
      </c>
      <c r="Q254" s="245">
        <v>0</v>
      </c>
      <c r="R254" s="245">
        <f>Q254*H254</f>
        <v>0</v>
      </c>
      <c r="S254" s="245">
        <v>0</v>
      </c>
      <c r="T254" s="24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7" t="s">
        <v>162</v>
      </c>
      <c r="AT254" s="247" t="s">
        <v>158</v>
      </c>
      <c r="AU254" s="247" t="s">
        <v>83</v>
      </c>
      <c r="AY254" s="18" t="s">
        <v>156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8" t="s">
        <v>81</v>
      </c>
      <c r="BK254" s="248">
        <f>ROUND(I254*H254,2)</f>
        <v>0</v>
      </c>
      <c r="BL254" s="18" t="s">
        <v>162</v>
      </c>
      <c r="BM254" s="247" t="s">
        <v>621</v>
      </c>
    </row>
    <row r="255" s="12" customFormat="1" ht="22.8" customHeight="1">
      <c r="A255" s="12"/>
      <c r="B255" s="219"/>
      <c r="C255" s="220"/>
      <c r="D255" s="221" t="s">
        <v>72</v>
      </c>
      <c r="E255" s="233" t="s">
        <v>470</v>
      </c>
      <c r="F255" s="233" t="s">
        <v>471</v>
      </c>
      <c r="G255" s="220"/>
      <c r="H255" s="220"/>
      <c r="I255" s="223"/>
      <c r="J255" s="234">
        <f>BK255</f>
        <v>0</v>
      </c>
      <c r="K255" s="220"/>
      <c r="L255" s="225"/>
      <c r="M255" s="226"/>
      <c r="N255" s="227"/>
      <c r="O255" s="227"/>
      <c r="P255" s="228">
        <f>P256</f>
        <v>0</v>
      </c>
      <c r="Q255" s="227"/>
      <c r="R255" s="228">
        <f>R256</f>
        <v>0</v>
      </c>
      <c r="S255" s="227"/>
      <c r="T255" s="229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30" t="s">
        <v>81</v>
      </c>
      <c r="AT255" s="231" t="s">
        <v>72</v>
      </c>
      <c r="AU255" s="231" t="s">
        <v>81</v>
      </c>
      <c r="AY255" s="230" t="s">
        <v>156</v>
      </c>
      <c r="BK255" s="232">
        <f>BK256</f>
        <v>0</v>
      </c>
    </row>
    <row r="256" s="2" customFormat="1" ht="21.75" customHeight="1">
      <c r="A256" s="39"/>
      <c r="B256" s="40"/>
      <c r="C256" s="235" t="s">
        <v>472</v>
      </c>
      <c r="D256" s="235" t="s">
        <v>158</v>
      </c>
      <c r="E256" s="236" t="s">
        <v>473</v>
      </c>
      <c r="F256" s="237" t="s">
        <v>474</v>
      </c>
      <c r="G256" s="238" t="s">
        <v>216</v>
      </c>
      <c r="H256" s="239">
        <v>24.228000000000002</v>
      </c>
      <c r="I256" s="240"/>
      <c r="J256" s="241">
        <f>ROUND(I256*H256,2)</f>
        <v>0</v>
      </c>
      <c r="K256" s="242"/>
      <c r="L256" s="45"/>
      <c r="M256" s="243" t="s">
        <v>1</v>
      </c>
      <c r="N256" s="244" t="s">
        <v>38</v>
      </c>
      <c r="O256" s="92"/>
      <c r="P256" s="245">
        <f>O256*H256</f>
        <v>0</v>
      </c>
      <c r="Q256" s="245">
        <v>0</v>
      </c>
      <c r="R256" s="245">
        <f>Q256*H256</f>
        <v>0</v>
      </c>
      <c r="S256" s="245">
        <v>0</v>
      </c>
      <c r="T256" s="24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7" t="s">
        <v>162</v>
      </c>
      <c r="AT256" s="247" t="s">
        <v>158</v>
      </c>
      <c r="AU256" s="247" t="s">
        <v>83</v>
      </c>
      <c r="AY256" s="18" t="s">
        <v>156</v>
      </c>
      <c r="BE256" s="248">
        <f>IF(N256="základní",J256,0)</f>
        <v>0</v>
      </c>
      <c r="BF256" s="248">
        <f>IF(N256="snížená",J256,0)</f>
        <v>0</v>
      </c>
      <c r="BG256" s="248">
        <f>IF(N256="zákl. přenesená",J256,0)</f>
        <v>0</v>
      </c>
      <c r="BH256" s="248">
        <f>IF(N256="sníž. přenesená",J256,0)</f>
        <v>0</v>
      </c>
      <c r="BI256" s="248">
        <f>IF(N256="nulová",J256,0)</f>
        <v>0</v>
      </c>
      <c r="BJ256" s="18" t="s">
        <v>81</v>
      </c>
      <c r="BK256" s="248">
        <f>ROUND(I256*H256,2)</f>
        <v>0</v>
      </c>
      <c r="BL256" s="18" t="s">
        <v>162</v>
      </c>
      <c r="BM256" s="247" t="s">
        <v>622</v>
      </c>
    </row>
    <row r="257" s="12" customFormat="1" ht="25.92" customHeight="1">
      <c r="A257" s="12"/>
      <c r="B257" s="219"/>
      <c r="C257" s="220"/>
      <c r="D257" s="221" t="s">
        <v>72</v>
      </c>
      <c r="E257" s="222" t="s">
        <v>477</v>
      </c>
      <c r="F257" s="222" t="s">
        <v>478</v>
      </c>
      <c r="G257" s="220"/>
      <c r="H257" s="220"/>
      <c r="I257" s="223"/>
      <c r="J257" s="224">
        <f>BK257</f>
        <v>0</v>
      </c>
      <c r="K257" s="220"/>
      <c r="L257" s="225"/>
      <c r="M257" s="226"/>
      <c r="N257" s="227"/>
      <c r="O257" s="227"/>
      <c r="P257" s="228">
        <f>SUM(P258:P259)</f>
        <v>0</v>
      </c>
      <c r="Q257" s="227"/>
      <c r="R257" s="228">
        <f>SUM(R258:R259)</f>
        <v>0</v>
      </c>
      <c r="S257" s="227"/>
      <c r="T257" s="229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30" t="s">
        <v>162</v>
      </c>
      <c r="AT257" s="231" t="s">
        <v>72</v>
      </c>
      <c r="AU257" s="231" t="s">
        <v>73</v>
      </c>
      <c r="AY257" s="230" t="s">
        <v>156</v>
      </c>
      <c r="BK257" s="232">
        <f>SUM(BK258:BK259)</f>
        <v>0</v>
      </c>
    </row>
    <row r="258" s="2" customFormat="1" ht="16.5" customHeight="1">
      <c r="A258" s="39"/>
      <c r="B258" s="40"/>
      <c r="C258" s="235" t="s">
        <v>479</v>
      </c>
      <c r="D258" s="235" t="s">
        <v>158</v>
      </c>
      <c r="E258" s="236" t="s">
        <v>480</v>
      </c>
      <c r="F258" s="237" t="s">
        <v>481</v>
      </c>
      <c r="G258" s="238" t="s">
        <v>482</v>
      </c>
      <c r="H258" s="239">
        <v>2</v>
      </c>
      <c r="I258" s="240"/>
      <c r="J258" s="241">
        <f>ROUND(I258*H258,2)</f>
        <v>0</v>
      </c>
      <c r="K258" s="242"/>
      <c r="L258" s="45"/>
      <c r="M258" s="243" t="s">
        <v>1</v>
      </c>
      <c r="N258" s="244" t="s">
        <v>38</v>
      </c>
      <c r="O258" s="92"/>
      <c r="P258" s="245">
        <f>O258*H258</f>
        <v>0</v>
      </c>
      <c r="Q258" s="245">
        <v>0</v>
      </c>
      <c r="R258" s="245">
        <f>Q258*H258</f>
        <v>0</v>
      </c>
      <c r="S258" s="245">
        <v>0</v>
      </c>
      <c r="T258" s="246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7" t="s">
        <v>483</v>
      </c>
      <c r="AT258" s="247" t="s">
        <v>158</v>
      </c>
      <c r="AU258" s="247" t="s">
        <v>81</v>
      </c>
      <c r="AY258" s="18" t="s">
        <v>156</v>
      </c>
      <c r="BE258" s="248">
        <f>IF(N258="základní",J258,0)</f>
        <v>0</v>
      </c>
      <c r="BF258" s="248">
        <f>IF(N258="snížená",J258,0)</f>
        <v>0</v>
      </c>
      <c r="BG258" s="248">
        <f>IF(N258="zákl. přenesená",J258,0)</f>
        <v>0</v>
      </c>
      <c r="BH258" s="248">
        <f>IF(N258="sníž. přenesená",J258,0)</f>
        <v>0</v>
      </c>
      <c r="BI258" s="248">
        <f>IF(N258="nulová",J258,0)</f>
        <v>0</v>
      </c>
      <c r="BJ258" s="18" t="s">
        <v>81</v>
      </c>
      <c r="BK258" s="248">
        <f>ROUND(I258*H258,2)</f>
        <v>0</v>
      </c>
      <c r="BL258" s="18" t="s">
        <v>483</v>
      </c>
      <c r="BM258" s="247" t="s">
        <v>623</v>
      </c>
    </row>
    <row r="259" s="13" customFormat="1">
      <c r="A259" s="13"/>
      <c r="B259" s="249"/>
      <c r="C259" s="250"/>
      <c r="D259" s="251" t="s">
        <v>164</v>
      </c>
      <c r="E259" s="252" t="s">
        <v>1</v>
      </c>
      <c r="F259" s="253" t="s">
        <v>624</v>
      </c>
      <c r="G259" s="250"/>
      <c r="H259" s="254">
        <v>2</v>
      </c>
      <c r="I259" s="255"/>
      <c r="J259" s="250"/>
      <c r="K259" s="250"/>
      <c r="L259" s="256"/>
      <c r="M259" s="257"/>
      <c r="N259" s="258"/>
      <c r="O259" s="258"/>
      <c r="P259" s="258"/>
      <c r="Q259" s="258"/>
      <c r="R259" s="258"/>
      <c r="S259" s="258"/>
      <c r="T259" s="25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0" t="s">
        <v>164</v>
      </c>
      <c r="AU259" s="260" t="s">
        <v>81</v>
      </c>
      <c r="AV259" s="13" t="s">
        <v>83</v>
      </c>
      <c r="AW259" s="13" t="s">
        <v>30</v>
      </c>
      <c r="AX259" s="13" t="s">
        <v>81</v>
      </c>
      <c r="AY259" s="260" t="s">
        <v>156</v>
      </c>
    </row>
    <row r="260" s="12" customFormat="1" ht="25.92" customHeight="1">
      <c r="A260" s="12"/>
      <c r="B260" s="219"/>
      <c r="C260" s="220"/>
      <c r="D260" s="221" t="s">
        <v>72</v>
      </c>
      <c r="E260" s="222" t="s">
        <v>133</v>
      </c>
      <c r="F260" s="222" t="s">
        <v>476</v>
      </c>
      <c r="G260" s="220"/>
      <c r="H260" s="220"/>
      <c r="I260" s="223"/>
      <c r="J260" s="224">
        <f>BK260</f>
        <v>0</v>
      </c>
      <c r="K260" s="220"/>
      <c r="L260" s="225"/>
      <c r="M260" s="226"/>
      <c r="N260" s="227"/>
      <c r="O260" s="227"/>
      <c r="P260" s="228">
        <f>P261+P264</f>
        <v>0</v>
      </c>
      <c r="Q260" s="227"/>
      <c r="R260" s="228">
        <f>R261+R264</f>
        <v>0</v>
      </c>
      <c r="S260" s="227"/>
      <c r="T260" s="229">
        <f>T261+T264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30" t="s">
        <v>183</v>
      </c>
      <c r="AT260" s="231" t="s">
        <v>72</v>
      </c>
      <c r="AU260" s="231" t="s">
        <v>73</v>
      </c>
      <c r="AY260" s="230" t="s">
        <v>156</v>
      </c>
      <c r="BK260" s="232">
        <f>BK261+BK264</f>
        <v>0</v>
      </c>
    </row>
    <row r="261" s="12" customFormat="1" ht="22.8" customHeight="1">
      <c r="A261" s="12"/>
      <c r="B261" s="219"/>
      <c r="C261" s="220"/>
      <c r="D261" s="221" t="s">
        <v>72</v>
      </c>
      <c r="E261" s="233" t="s">
        <v>486</v>
      </c>
      <c r="F261" s="233" t="s">
        <v>487</v>
      </c>
      <c r="G261" s="220"/>
      <c r="H261" s="220"/>
      <c r="I261" s="223"/>
      <c r="J261" s="234">
        <f>BK261</f>
        <v>0</v>
      </c>
      <c r="K261" s="220"/>
      <c r="L261" s="225"/>
      <c r="M261" s="226"/>
      <c r="N261" s="227"/>
      <c r="O261" s="227"/>
      <c r="P261" s="228">
        <f>SUM(P262:P263)</f>
        <v>0</v>
      </c>
      <c r="Q261" s="227"/>
      <c r="R261" s="228">
        <f>SUM(R262:R263)</f>
        <v>0</v>
      </c>
      <c r="S261" s="227"/>
      <c r="T261" s="229">
        <f>SUM(T262:T263)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30" t="s">
        <v>183</v>
      </c>
      <c r="AT261" s="231" t="s">
        <v>72</v>
      </c>
      <c r="AU261" s="231" t="s">
        <v>81</v>
      </c>
      <c r="AY261" s="230" t="s">
        <v>156</v>
      </c>
      <c r="BK261" s="232">
        <f>SUM(BK262:BK263)</f>
        <v>0</v>
      </c>
    </row>
    <row r="262" s="2" customFormat="1" ht="16.5" customHeight="1">
      <c r="A262" s="39"/>
      <c r="B262" s="40"/>
      <c r="C262" s="235" t="s">
        <v>488</v>
      </c>
      <c r="D262" s="235" t="s">
        <v>158</v>
      </c>
      <c r="E262" s="236" t="s">
        <v>489</v>
      </c>
      <c r="F262" s="237" t="s">
        <v>490</v>
      </c>
      <c r="G262" s="238" t="s">
        <v>491</v>
      </c>
      <c r="H262" s="239">
        <v>1</v>
      </c>
      <c r="I262" s="240"/>
      <c r="J262" s="241">
        <f>ROUND(I262*H262,2)</f>
        <v>0</v>
      </c>
      <c r="K262" s="242"/>
      <c r="L262" s="45"/>
      <c r="M262" s="243" t="s">
        <v>1</v>
      </c>
      <c r="N262" s="244" t="s">
        <v>38</v>
      </c>
      <c r="O262" s="92"/>
      <c r="P262" s="245">
        <f>O262*H262</f>
        <v>0</v>
      </c>
      <c r="Q262" s="245">
        <v>0</v>
      </c>
      <c r="R262" s="245">
        <f>Q262*H262</f>
        <v>0</v>
      </c>
      <c r="S262" s="245">
        <v>0</v>
      </c>
      <c r="T262" s="24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7" t="s">
        <v>492</v>
      </c>
      <c r="AT262" s="247" t="s">
        <v>158</v>
      </c>
      <c r="AU262" s="247" t="s">
        <v>83</v>
      </c>
      <c r="AY262" s="18" t="s">
        <v>156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8" t="s">
        <v>81</v>
      </c>
      <c r="BK262" s="248">
        <f>ROUND(I262*H262,2)</f>
        <v>0</v>
      </c>
      <c r="BL262" s="18" t="s">
        <v>492</v>
      </c>
      <c r="BM262" s="247" t="s">
        <v>625</v>
      </c>
    </row>
    <row r="263" s="2" customFormat="1" ht="16.5" customHeight="1">
      <c r="A263" s="39"/>
      <c r="B263" s="40"/>
      <c r="C263" s="235" t="s">
        <v>494</v>
      </c>
      <c r="D263" s="235" t="s">
        <v>158</v>
      </c>
      <c r="E263" s="236" t="s">
        <v>495</v>
      </c>
      <c r="F263" s="237" t="s">
        <v>496</v>
      </c>
      <c r="G263" s="238" t="s">
        <v>491</v>
      </c>
      <c r="H263" s="239">
        <v>1</v>
      </c>
      <c r="I263" s="240"/>
      <c r="J263" s="241">
        <f>ROUND(I263*H263,2)</f>
        <v>0</v>
      </c>
      <c r="K263" s="242"/>
      <c r="L263" s="45"/>
      <c r="M263" s="243" t="s">
        <v>1</v>
      </c>
      <c r="N263" s="244" t="s">
        <v>38</v>
      </c>
      <c r="O263" s="92"/>
      <c r="P263" s="245">
        <f>O263*H263</f>
        <v>0</v>
      </c>
      <c r="Q263" s="245">
        <v>0</v>
      </c>
      <c r="R263" s="245">
        <f>Q263*H263</f>
        <v>0</v>
      </c>
      <c r="S263" s="245">
        <v>0</v>
      </c>
      <c r="T263" s="246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7" t="s">
        <v>492</v>
      </c>
      <c r="AT263" s="247" t="s">
        <v>158</v>
      </c>
      <c r="AU263" s="247" t="s">
        <v>83</v>
      </c>
      <c r="AY263" s="18" t="s">
        <v>156</v>
      </c>
      <c r="BE263" s="248">
        <f>IF(N263="základní",J263,0)</f>
        <v>0</v>
      </c>
      <c r="BF263" s="248">
        <f>IF(N263="snížená",J263,0)</f>
        <v>0</v>
      </c>
      <c r="BG263" s="248">
        <f>IF(N263="zákl. přenesená",J263,0)</f>
        <v>0</v>
      </c>
      <c r="BH263" s="248">
        <f>IF(N263="sníž. přenesená",J263,0)</f>
        <v>0</v>
      </c>
      <c r="BI263" s="248">
        <f>IF(N263="nulová",J263,0)</f>
        <v>0</v>
      </c>
      <c r="BJ263" s="18" t="s">
        <v>81</v>
      </c>
      <c r="BK263" s="248">
        <f>ROUND(I263*H263,2)</f>
        <v>0</v>
      </c>
      <c r="BL263" s="18" t="s">
        <v>492</v>
      </c>
      <c r="BM263" s="247" t="s">
        <v>626</v>
      </c>
    </row>
    <row r="264" s="12" customFormat="1" ht="22.8" customHeight="1">
      <c r="A264" s="12"/>
      <c r="B264" s="219"/>
      <c r="C264" s="220"/>
      <c r="D264" s="221" t="s">
        <v>72</v>
      </c>
      <c r="E264" s="233" t="s">
        <v>498</v>
      </c>
      <c r="F264" s="233" t="s">
        <v>499</v>
      </c>
      <c r="G264" s="220"/>
      <c r="H264" s="220"/>
      <c r="I264" s="223"/>
      <c r="J264" s="234">
        <f>BK264</f>
        <v>0</v>
      </c>
      <c r="K264" s="220"/>
      <c r="L264" s="225"/>
      <c r="M264" s="226"/>
      <c r="N264" s="227"/>
      <c r="O264" s="227"/>
      <c r="P264" s="228">
        <f>SUM(P265:P266)</f>
        <v>0</v>
      </c>
      <c r="Q264" s="227"/>
      <c r="R264" s="228">
        <f>SUM(R265:R266)</f>
        <v>0</v>
      </c>
      <c r="S264" s="227"/>
      <c r="T264" s="229">
        <f>SUM(T265:T266)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30" t="s">
        <v>183</v>
      </c>
      <c r="AT264" s="231" t="s">
        <v>72</v>
      </c>
      <c r="AU264" s="231" t="s">
        <v>81</v>
      </c>
      <c r="AY264" s="230" t="s">
        <v>156</v>
      </c>
      <c r="BK264" s="232">
        <f>SUM(BK265:BK266)</f>
        <v>0</v>
      </c>
    </row>
    <row r="265" s="2" customFormat="1" ht="16.5" customHeight="1">
      <c r="A265" s="39"/>
      <c r="B265" s="40"/>
      <c r="C265" s="235" t="s">
        <v>500</v>
      </c>
      <c r="D265" s="235" t="s">
        <v>158</v>
      </c>
      <c r="E265" s="236" t="s">
        <v>501</v>
      </c>
      <c r="F265" s="237" t="s">
        <v>502</v>
      </c>
      <c r="G265" s="238" t="s">
        <v>503</v>
      </c>
      <c r="H265" s="239">
        <v>2</v>
      </c>
      <c r="I265" s="240"/>
      <c r="J265" s="241">
        <f>ROUND(I265*H265,2)</f>
        <v>0</v>
      </c>
      <c r="K265" s="242"/>
      <c r="L265" s="45"/>
      <c r="M265" s="243" t="s">
        <v>1</v>
      </c>
      <c r="N265" s="244" t="s">
        <v>38</v>
      </c>
      <c r="O265" s="92"/>
      <c r="P265" s="245">
        <f>O265*H265</f>
        <v>0</v>
      </c>
      <c r="Q265" s="245">
        <v>0</v>
      </c>
      <c r="R265" s="245">
        <f>Q265*H265</f>
        <v>0</v>
      </c>
      <c r="S265" s="245">
        <v>0</v>
      </c>
      <c r="T265" s="24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7" t="s">
        <v>492</v>
      </c>
      <c r="AT265" s="247" t="s">
        <v>158</v>
      </c>
      <c r="AU265" s="247" t="s">
        <v>83</v>
      </c>
      <c r="AY265" s="18" t="s">
        <v>156</v>
      </c>
      <c r="BE265" s="248">
        <f>IF(N265="základní",J265,0)</f>
        <v>0</v>
      </c>
      <c r="BF265" s="248">
        <f>IF(N265="snížená",J265,0)</f>
        <v>0</v>
      </c>
      <c r="BG265" s="248">
        <f>IF(N265="zákl. přenesená",J265,0)</f>
        <v>0</v>
      </c>
      <c r="BH265" s="248">
        <f>IF(N265="sníž. přenesená",J265,0)</f>
        <v>0</v>
      </c>
      <c r="BI265" s="248">
        <f>IF(N265="nulová",J265,0)</f>
        <v>0</v>
      </c>
      <c r="BJ265" s="18" t="s">
        <v>81</v>
      </c>
      <c r="BK265" s="248">
        <f>ROUND(I265*H265,2)</f>
        <v>0</v>
      </c>
      <c r="BL265" s="18" t="s">
        <v>492</v>
      </c>
      <c r="BM265" s="247" t="s">
        <v>627</v>
      </c>
    </row>
    <row r="266" s="2" customFormat="1" ht="16.5" customHeight="1">
      <c r="A266" s="39"/>
      <c r="B266" s="40"/>
      <c r="C266" s="235" t="s">
        <v>505</v>
      </c>
      <c r="D266" s="235" t="s">
        <v>158</v>
      </c>
      <c r="E266" s="236" t="s">
        <v>506</v>
      </c>
      <c r="F266" s="237" t="s">
        <v>507</v>
      </c>
      <c r="G266" s="238" t="s">
        <v>491</v>
      </c>
      <c r="H266" s="239">
        <v>1</v>
      </c>
      <c r="I266" s="240"/>
      <c r="J266" s="241">
        <f>ROUND(I266*H266,2)</f>
        <v>0</v>
      </c>
      <c r="K266" s="242"/>
      <c r="L266" s="45"/>
      <c r="M266" s="294" t="s">
        <v>1</v>
      </c>
      <c r="N266" s="295" t="s">
        <v>38</v>
      </c>
      <c r="O266" s="296"/>
      <c r="P266" s="297">
        <f>O266*H266</f>
        <v>0</v>
      </c>
      <c r="Q266" s="297">
        <v>0</v>
      </c>
      <c r="R266" s="297">
        <f>Q266*H266</f>
        <v>0</v>
      </c>
      <c r="S266" s="297">
        <v>0</v>
      </c>
      <c r="T266" s="298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7" t="s">
        <v>492</v>
      </c>
      <c r="AT266" s="247" t="s">
        <v>158</v>
      </c>
      <c r="AU266" s="247" t="s">
        <v>83</v>
      </c>
      <c r="AY266" s="18" t="s">
        <v>156</v>
      </c>
      <c r="BE266" s="248">
        <f>IF(N266="základní",J266,0)</f>
        <v>0</v>
      </c>
      <c r="BF266" s="248">
        <f>IF(N266="snížená",J266,0)</f>
        <v>0</v>
      </c>
      <c r="BG266" s="248">
        <f>IF(N266="zákl. přenesená",J266,0)</f>
        <v>0</v>
      </c>
      <c r="BH266" s="248">
        <f>IF(N266="sníž. přenesená",J266,0)</f>
        <v>0</v>
      </c>
      <c r="BI266" s="248">
        <f>IF(N266="nulová",J266,0)</f>
        <v>0</v>
      </c>
      <c r="BJ266" s="18" t="s">
        <v>81</v>
      </c>
      <c r="BK266" s="248">
        <f>ROUND(I266*H266,2)</f>
        <v>0</v>
      </c>
      <c r="BL266" s="18" t="s">
        <v>492</v>
      </c>
      <c r="BM266" s="247" t="s">
        <v>628</v>
      </c>
    </row>
    <row r="267" s="2" customFormat="1" ht="6.96" customHeight="1">
      <c r="A267" s="39"/>
      <c r="B267" s="67"/>
      <c r="C267" s="68"/>
      <c r="D267" s="68"/>
      <c r="E267" s="68"/>
      <c r="F267" s="68"/>
      <c r="G267" s="68"/>
      <c r="H267" s="68"/>
      <c r="I267" s="68"/>
      <c r="J267" s="68"/>
      <c r="K267" s="68"/>
      <c r="L267" s="45"/>
      <c r="M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</row>
  </sheetData>
  <sheetProtection sheet="1" autoFilter="0" formatColumns="0" formatRows="0" objects="1" scenarios="1" spinCount="100000" saltValue="FzA+yCrhJtdAAx1aomNDEOmc15k6dymxWqG2Ul9LIiProjfRf4iChqYyDNK3MldGGXAj66FIGcIQhCbvtPlP3Q==" hashValue="/QcjMB5LfNc6xa+NM1XkdbPgniJrE7bm5Ls5yE6ZNutw+yrHVzN+H1kU1qr/RYep7UFTxLVFt6Wmxe6Uaye3fA==" algorithmName="SHA-512" password="CC35"/>
  <autoFilter ref="C138:K266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629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J112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ROUND((SUM(BE112:BE119) + SUM(BE139:BE285)),  2)</f>
        <v>0</v>
      </c>
      <c r="G35" s="39"/>
      <c r="H35" s="39"/>
      <c r="I35" s="158">
        <v>0.20999999999999999</v>
      </c>
      <c r="J35" s="157">
        <f>ROUND(((SUM(BE112:BE119) + SUM(BE139:BE285))*I35),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ROUND((SUM(BF112:BF119) + SUM(BF139:BF285)),  2)</f>
        <v>0</v>
      </c>
      <c r="G36" s="39"/>
      <c r="H36" s="39"/>
      <c r="I36" s="158">
        <v>0.14999999999999999</v>
      </c>
      <c r="J36" s="157">
        <f>ROUND(((SUM(BF112:BF119) + SUM(BF139:BF285))*I36),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ROUND((SUM(BG112:BG119) + SUM(BG139:BG285)),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ROUND((SUM(BH112:BH119) + SUM(BH139:BH285)),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ROUND((SUM(BI112:BI119) + SUM(BI139:BI285)),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649-01c - Vodovod Va2 -2.etapa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J189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J195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J200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J215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124</v>
      </c>
      <c r="E103" s="191"/>
      <c r="F103" s="191"/>
      <c r="G103" s="191"/>
      <c r="H103" s="191"/>
      <c r="I103" s="191"/>
      <c r="J103" s="192">
        <f>J259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125</v>
      </c>
      <c r="E104" s="191"/>
      <c r="F104" s="191"/>
      <c r="G104" s="191"/>
      <c r="H104" s="191"/>
      <c r="I104" s="191"/>
      <c r="J104" s="192">
        <f>J268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126</v>
      </c>
      <c r="E105" s="191"/>
      <c r="F105" s="191"/>
      <c r="G105" s="191"/>
      <c r="H105" s="191"/>
      <c r="I105" s="191"/>
      <c r="J105" s="192">
        <f>J275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2"/>
      <c r="C106" s="183"/>
      <c r="D106" s="184" t="s">
        <v>127</v>
      </c>
      <c r="E106" s="185"/>
      <c r="F106" s="185"/>
      <c r="G106" s="185"/>
      <c r="H106" s="185"/>
      <c r="I106" s="185"/>
      <c r="J106" s="186">
        <f>J277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8"/>
      <c r="C107" s="189"/>
      <c r="D107" s="190" t="s">
        <v>128</v>
      </c>
      <c r="E107" s="191"/>
      <c r="F107" s="191"/>
      <c r="G107" s="191"/>
      <c r="H107" s="191"/>
      <c r="I107" s="191"/>
      <c r="J107" s="192">
        <f>J278</f>
        <v>0</v>
      </c>
      <c r="K107" s="189"/>
      <c r="L107" s="19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8"/>
      <c r="C108" s="189"/>
      <c r="D108" s="190" t="s">
        <v>129</v>
      </c>
      <c r="E108" s="191"/>
      <c r="F108" s="191"/>
      <c r="G108" s="191"/>
      <c r="H108" s="191"/>
      <c r="I108" s="191"/>
      <c r="J108" s="192">
        <f>J281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8"/>
      <c r="C109" s="189"/>
      <c r="D109" s="190" t="s">
        <v>130</v>
      </c>
      <c r="E109" s="191"/>
      <c r="F109" s="191"/>
      <c r="G109" s="191"/>
      <c r="H109" s="191"/>
      <c r="I109" s="191"/>
      <c r="J109" s="192">
        <f>J284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29.28" customHeight="1">
      <c r="A112" s="39"/>
      <c r="B112" s="40"/>
      <c r="C112" s="181" t="s">
        <v>131</v>
      </c>
      <c r="D112" s="41"/>
      <c r="E112" s="41"/>
      <c r="F112" s="41"/>
      <c r="G112" s="41"/>
      <c r="H112" s="41"/>
      <c r="I112" s="41"/>
      <c r="J112" s="194">
        <f>ROUND(J113 + J114 + J115 + J116 + J117 + J118,2)</f>
        <v>0</v>
      </c>
      <c r="K112" s="41"/>
      <c r="L112" s="64"/>
      <c r="N112" s="195" t="s">
        <v>37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18" customHeight="1">
      <c r="A113" s="39"/>
      <c r="B113" s="40"/>
      <c r="C113" s="41"/>
      <c r="D113" s="196" t="s">
        <v>132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134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135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136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137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7" t="s">
        <v>138</v>
      </c>
      <c r="E118" s="41"/>
      <c r="F118" s="41"/>
      <c r="G118" s="41"/>
      <c r="H118" s="41"/>
      <c r="I118" s="41"/>
      <c r="J118" s="198">
        <f>ROUND(J30*T118,2)</f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139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29.28" customHeight="1">
      <c r="A120" s="39"/>
      <c r="B120" s="40"/>
      <c r="C120" s="205" t="s">
        <v>140</v>
      </c>
      <c r="D120" s="179"/>
      <c r="E120" s="179"/>
      <c r="F120" s="179"/>
      <c r="G120" s="179"/>
      <c r="H120" s="179"/>
      <c r="I120" s="179"/>
      <c r="J120" s="206">
        <f>ROUND(J96+J112,2)</f>
        <v>0</v>
      </c>
      <c r="K120" s="179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/>
    <row r="123" hidden="1"/>
    <row r="124" hidden="1"/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141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6.25" customHeight="1">
      <c r="A129" s="39"/>
      <c r="B129" s="40"/>
      <c r="C129" s="41"/>
      <c r="D129" s="41"/>
      <c r="E129" s="177" t="str">
        <f>E7</f>
        <v>Rekonstrukce jednotné kanalizace a přeložka vodovodu v lokalitě Sadová Rtyně v Podkrkonoší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109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649-01c - Vodovod Va2 -2.etapa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15. 9. 2020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7"/>
      <c r="B138" s="208"/>
      <c r="C138" s="209" t="s">
        <v>142</v>
      </c>
      <c r="D138" s="210" t="s">
        <v>58</v>
      </c>
      <c r="E138" s="210" t="s">
        <v>54</v>
      </c>
      <c r="F138" s="210" t="s">
        <v>55</v>
      </c>
      <c r="G138" s="210" t="s">
        <v>143</v>
      </c>
      <c r="H138" s="210" t="s">
        <v>144</v>
      </c>
      <c r="I138" s="210" t="s">
        <v>145</v>
      </c>
      <c r="J138" s="211" t="s">
        <v>115</v>
      </c>
      <c r="K138" s="212" t="s">
        <v>146</v>
      </c>
      <c r="L138" s="213"/>
      <c r="M138" s="101" t="s">
        <v>1</v>
      </c>
      <c r="N138" s="102" t="s">
        <v>37</v>
      </c>
      <c r="O138" s="102" t="s">
        <v>147</v>
      </c>
      <c r="P138" s="102" t="s">
        <v>148</v>
      </c>
      <c r="Q138" s="102" t="s">
        <v>149</v>
      </c>
      <c r="R138" s="102" t="s">
        <v>150</v>
      </c>
      <c r="S138" s="102" t="s">
        <v>151</v>
      </c>
      <c r="T138" s="103" t="s">
        <v>152</v>
      </c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="2" customFormat="1" ht="22.8" customHeight="1">
      <c r="A139" s="39"/>
      <c r="B139" s="40"/>
      <c r="C139" s="108" t="s">
        <v>153</v>
      </c>
      <c r="D139" s="41"/>
      <c r="E139" s="41"/>
      <c r="F139" s="41"/>
      <c r="G139" s="41"/>
      <c r="H139" s="41"/>
      <c r="I139" s="41"/>
      <c r="J139" s="214">
        <f>BK139</f>
        <v>0</v>
      </c>
      <c r="K139" s="41"/>
      <c r="L139" s="45"/>
      <c r="M139" s="104"/>
      <c r="N139" s="215"/>
      <c r="O139" s="105"/>
      <c r="P139" s="216">
        <f>P140+P277</f>
        <v>0</v>
      </c>
      <c r="Q139" s="105"/>
      <c r="R139" s="216">
        <f>R140+R277</f>
        <v>368.09863630000001</v>
      </c>
      <c r="S139" s="105"/>
      <c r="T139" s="217">
        <f>T140+T277</f>
        <v>67.44832000000001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117</v>
      </c>
      <c r="BK139" s="218">
        <f>BK140+BK277</f>
        <v>0</v>
      </c>
    </row>
    <row r="140" s="12" customFormat="1" ht="25.92" customHeight="1">
      <c r="A140" s="12"/>
      <c r="B140" s="219"/>
      <c r="C140" s="220"/>
      <c r="D140" s="221" t="s">
        <v>72</v>
      </c>
      <c r="E140" s="222" t="s">
        <v>154</v>
      </c>
      <c r="F140" s="222" t="s">
        <v>155</v>
      </c>
      <c r="G140" s="220"/>
      <c r="H140" s="220"/>
      <c r="I140" s="223"/>
      <c r="J140" s="224">
        <f>BK140</f>
        <v>0</v>
      </c>
      <c r="K140" s="220"/>
      <c r="L140" s="225"/>
      <c r="M140" s="226"/>
      <c r="N140" s="227"/>
      <c r="O140" s="227"/>
      <c r="P140" s="228">
        <f>P141+P189+P195+P200+P215+P259+P268+P275</f>
        <v>0</v>
      </c>
      <c r="Q140" s="227"/>
      <c r="R140" s="228">
        <f>R141+R189+R195+R200+R215+R259+R268+R275</f>
        <v>368.09863630000001</v>
      </c>
      <c r="S140" s="227"/>
      <c r="T140" s="229">
        <f>T141+T189+T195+T200+T215+T259+T268+T275</f>
        <v>67.44832000000001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73</v>
      </c>
      <c r="AY140" s="230" t="s">
        <v>156</v>
      </c>
      <c r="BK140" s="232">
        <f>BK141+BK189+BK195+BK200+BK215+BK259+BK268+BK275</f>
        <v>0</v>
      </c>
    </row>
    <row r="141" s="12" customFormat="1" ht="22.8" customHeight="1">
      <c r="A141" s="12"/>
      <c r="B141" s="219"/>
      <c r="C141" s="220"/>
      <c r="D141" s="221" t="s">
        <v>72</v>
      </c>
      <c r="E141" s="233" t="s">
        <v>81</v>
      </c>
      <c r="F141" s="233" t="s">
        <v>157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SUM(P142:P188)</f>
        <v>0</v>
      </c>
      <c r="Q141" s="227"/>
      <c r="R141" s="228">
        <f>SUM(R142:R188)</f>
        <v>236.12080000000003</v>
      </c>
      <c r="S141" s="227"/>
      <c r="T141" s="229">
        <f>SUM(T142:T188)</f>
        <v>67.44832000000001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81</v>
      </c>
      <c r="AY141" s="230" t="s">
        <v>156</v>
      </c>
      <c r="BK141" s="232">
        <f>SUM(BK142:BK188)</f>
        <v>0</v>
      </c>
    </row>
    <row r="142" s="2" customFormat="1" ht="21.75" customHeight="1">
      <c r="A142" s="39"/>
      <c r="B142" s="40"/>
      <c r="C142" s="235" t="s">
        <v>83</v>
      </c>
      <c r="D142" s="235" t="s">
        <v>158</v>
      </c>
      <c r="E142" s="236" t="s">
        <v>159</v>
      </c>
      <c r="F142" s="237" t="s">
        <v>160</v>
      </c>
      <c r="G142" s="238" t="s">
        <v>161</v>
      </c>
      <c r="H142" s="239">
        <v>7.1200000000000001</v>
      </c>
      <c r="I142" s="240"/>
      <c r="J142" s="241">
        <f>ROUND(I142*H142,2)</f>
        <v>0</v>
      </c>
      <c r="K142" s="242"/>
      <c r="L142" s="45"/>
      <c r="M142" s="243" t="s">
        <v>1</v>
      </c>
      <c r="N142" s="244" t="s">
        <v>38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0.255</v>
      </c>
      <c r="T142" s="246">
        <f>S142*H142</f>
        <v>1.8156000000000001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162</v>
      </c>
      <c r="AT142" s="247" t="s">
        <v>158</v>
      </c>
      <c r="AU142" s="247" t="s">
        <v>83</v>
      </c>
      <c r="AY142" s="18" t="s">
        <v>156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8" t="s">
        <v>81</v>
      </c>
      <c r="BK142" s="248">
        <f>ROUND(I142*H142,2)</f>
        <v>0</v>
      </c>
      <c r="BL142" s="18" t="s">
        <v>162</v>
      </c>
      <c r="BM142" s="247" t="s">
        <v>630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631</v>
      </c>
      <c r="G143" s="250"/>
      <c r="H143" s="254">
        <v>7.1200000000000001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73</v>
      </c>
      <c r="AY143" s="260" t="s">
        <v>156</v>
      </c>
    </row>
    <row r="144" s="14" customFormat="1">
      <c r="A144" s="14"/>
      <c r="B144" s="261"/>
      <c r="C144" s="262"/>
      <c r="D144" s="251" t="s">
        <v>164</v>
      </c>
      <c r="E144" s="263" t="s">
        <v>1</v>
      </c>
      <c r="F144" s="264" t="s">
        <v>166</v>
      </c>
      <c r="G144" s="262"/>
      <c r="H144" s="265">
        <v>7.1200000000000001</v>
      </c>
      <c r="I144" s="266"/>
      <c r="J144" s="262"/>
      <c r="K144" s="262"/>
      <c r="L144" s="267"/>
      <c r="M144" s="268"/>
      <c r="N144" s="269"/>
      <c r="O144" s="269"/>
      <c r="P144" s="269"/>
      <c r="Q144" s="269"/>
      <c r="R144" s="269"/>
      <c r="S144" s="269"/>
      <c r="T144" s="27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71" t="s">
        <v>164</v>
      </c>
      <c r="AU144" s="271" t="s">
        <v>83</v>
      </c>
      <c r="AV144" s="14" t="s">
        <v>162</v>
      </c>
      <c r="AW144" s="14" t="s">
        <v>30</v>
      </c>
      <c r="AX144" s="14" t="s">
        <v>81</v>
      </c>
      <c r="AY144" s="271" t="s">
        <v>156</v>
      </c>
    </row>
    <row r="145" s="2" customFormat="1" ht="21.75" customHeight="1">
      <c r="A145" s="39"/>
      <c r="B145" s="40"/>
      <c r="C145" s="235" t="s">
        <v>172</v>
      </c>
      <c r="D145" s="235" t="s">
        <v>158</v>
      </c>
      <c r="E145" s="236" t="s">
        <v>167</v>
      </c>
      <c r="F145" s="237" t="s">
        <v>168</v>
      </c>
      <c r="G145" s="238" t="s">
        <v>161</v>
      </c>
      <c r="H145" s="239">
        <v>119.68000000000001</v>
      </c>
      <c r="I145" s="240"/>
      <c r="J145" s="241">
        <f>ROUND(I145*H145,2)</f>
        <v>0</v>
      </c>
      <c r="K145" s="242"/>
      <c r="L145" s="45"/>
      <c r="M145" s="243" t="s">
        <v>1</v>
      </c>
      <c r="N145" s="244" t="s">
        <v>38</v>
      </c>
      <c r="O145" s="92"/>
      <c r="P145" s="245">
        <f>O145*H145</f>
        <v>0</v>
      </c>
      <c r="Q145" s="245">
        <v>0</v>
      </c>
      <c r="R145" s="245">
        <f>Q145*H145</f>
        <v>0</v>
      </c>
      <c r="S145" s="245">
        <v>0.44</v>
      </c>
      <c r="T145" s="246">
        <f>S145*H145</f>
        <v>52.659200000000006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7" t="s">
        <v>162</v>
      </c>
      <c r="AT145" s="247" t="s">
        <v>158</v>
      </c>
      <c r="AU145" s="247" t="s">
        <v>83</v>
      </c>
      <c r="AY145" s="18" t="s">
        <v>156</v>
      </c>
      <c r="BE145" s="248">
        <f>IF(N145="základní",J145,0)</f>
        <v>0</v>
      </c>
      <c r="BF145" s="248">
        <f>IF(N145="snížená",J145,0)</f>
        <v>0</v>
      </c>
      <c r="BG145" s="248">
        <f>IF(N145="zákl. přenesená",J145,0)</f>
        <v>0</v>
      </c>
      <c r="BH145" s="248">
        <f>IF(N145="sníž. přenesená",J145,0)</f>
        <v>0</v>
      </c>
      <c r="BI145" s="248">
        <f>IF(N145="nulová",J145,0)</f>
        <v>0</v>
      </c>
      <c r="BJ145" s="18" t="s">
        <v>81</v>
      </c>
      <c r="BK145" s="248">
        <f>ROUND(I145*H145,2)</f>
        <v>0</v>
      </c>
      <c r="BL145" s="18" t="s">
        <v>162</v>
      </c>
      <c r="BM145" s="247" t="s">
        <v>632</v>
      </c>
    </row>
    <row r="146" s="13" customFormat="1">
      <c r="A146" s="13"/>
      <c r="B146" s="249"/>
      <c r="C146" s="250"/>
      <c r="D146" s="251" t="s">
        <v>164</v>
      </c>
      <c r="E146" s="252" t="s">
        <v>1</v>
      </c>
      <c r="F146" s="253" t="s">
        <v>633</v>
      </c>
      <c r="G146" s="250"/>
      <c r="H146" s="254">
        <v>95.625</v>
      </c>
      <c r="I146" s="255"/>
      <c r="J146" s="250"/>
      <c r="K146" s="250"/>
      <c r="L146" s="256"/>
      <c r="M146" s="257"/>
      <c r="N146" s="258"/>
      <c r="O146" s="258"/>
      <c r="P146" s="258"/>
      <c r="Q146" s="258"/>
      <c r="R146" s="258"/>
      <c r="S146" s="258"/>
      <c r="T146" s="25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0" t="s">
        <v>164</v>
      </c>
      <c r="AU146" s="260" t="s">
        <v>83</v>
      </c>
      <c r="AV146" s="13" t="s">
        <v>83</v>
      </c>
      <c r="AW146" s="13" t="s">
        <v>30</v>
      </c>
      <c r="AX146" s="13" t="s">
        <v>73</v>
      </c>
      <c r="AY146" s="260" t="s">
        <v>156</v>
      </c>
    </row>
    <row r="147" s="13" customFormat="1">
      <c r="A147" s="13"/>
      <c r="B147" s="249"/>
      <c r="C147" s="250"/>
      <c r="D147" s="251" t="s">
        <v>164</v>
      </c>
      <c r="E147" s="252" t="s">
        <v>1</v>
      </c>
      <c r="F147" s="253" t="s">
        <v>634</v>
      </c>
      <c r="G147" s="250"/>
      <c r="H147" s="254">
        <v>24.055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164</v>
      </c>
      <c r="AU147" s="260" t="s">
        <v>83</v>
      </c>
      <c r="AV147" s="13" t="s">
        <v>83</v>
      </c>
      <c r="AW147" s="13" t="s">
        <v>30</v>
      </c>
      <c r="AX147" s="13" t="s">
        <v>73</v>
      </c>
      <c r="AY147" s="260" t="s">
        <v>156</v>
      </c>
    </row>
    <row r="148" s="14" customFormat="1">
      <c r="A148" s="14"/>
      <c r="B148" s="261"/>
      <c r="C148" s="262"/>
      <c r="D148" s="251" t="s">
        <v>164</v>
      </c>
      <c r="E148" s="263" t="s">
        <v>1</v>
      </c>
      <c r="F148" s="264" t="s">
        <v>166</v>
      </c>
      <c r="G148" s="262"/>
      <c r="H148" s="265">
        <v>119.68000000000001</v>
      </c>
      <c r="I148" s="266"/>
      <c r="J148" s="262"/>
      <c r="K148" s="262"/>
      <c r="L148" s="267"/>
      <c r="M148" s="268"/>
      <c r="N148" s="269"/>
      <c r="O148" s="269"/>
      <c r="P148" s="269"/>
      <c r="Q148" s="269"/>
      <c r="R148" s="269"/>
      <c r="S148" s="269"/>
      <c r="T148" s="27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1" t="s">
        <v>164</v>
      </c>
      <c r="AU148" s="271" t="s">
        <v>83</v>
      </c>
      <c r="AV148" s="14" t="s">
        <v>162</v>
      </c>
      <c r="AW148" s="14" t="s">
        <v>30</v>
      </c>
      <c r="AX148" s="14" t="s">
        <v>81</v>
      </c>
      <c r="AY148" s="271" t="s">
        <v>156</v>
      </c>
    </row>
    <row r="149" s="2" customFormat="1" ht="21.75" customHeight="1">
      <c r="A149" s="39"/>
      <c r="B149" s="40"/>
      <c r="C149" s="235" t="s">
        <v>162</v>
      </c>
      <c r="D149" s="235" t="s">
        <v>158</v>
      </c>
      <c r="E149" s="236" t="s">
        <v>173</v>
      </c>
      <c r="F149" s="237" t="s">
        <v>174</v>
      </c>
      <c r="G149" s="238" t="s">
        <v>161</v>
      </c>
      <c r="H149" s="239">
        <v>117.74</v>
      </c>
      <c r="I149" s="240"/>
      <c r="J149" s="241">
        <f>ROUND(I149*H149,2)</f>
        <v>0</v>
      </c>
      <c r="K149" s="242"/>
      <c r="L149" s="45"/>
      <c r="M149" s="243" t="s">
        <v>1</v>
      </c>
      <c r="N149" s="244" t="s">
        <v>38</v>
      </c>
      <c r="O149" s="92"/>
      <c r="P149" s="245">
        <f>O149*H149</f>
        <v>0</v>
      </c>
      <c r="Q149" s="245">
        <v>0</v>
      </c>
      <c r="R149" s="245">
        <f>Q149*H149</f>
        <v>0</v>
      </c>
      <c r="S149" s="245">
        <v>0.098000000000000004</v>
      </c>
      <c r="T149" s="246">
        <f>S149*H149</f>
        <v>11.53852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7" t="s">
        <v>162</v>
      </c>
      <c r="AT149" s="247" t="s">
        <v>158</v>
      </c>
      <c r="AU149" s="247" t="s">
        <v>83</v>
      </c>
      <c r="AY149" s="18" t="s">
        <v>156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8" t="s">
        <v>81</v>
      </c>
      <c r="BK149" s="248">
        <f>ROUND(I149*H149,2)</f>
        <v>0</v>
      </c>
      <c r="BL149" s="18" t="s">
        <v>162</v>
      </c>
      <c r="BM149" s="247" t="s">
        <v>635</v>
      </c>
    </row>
    <row r="150" s="13" customFormat="1">
      <c r="A150" s="13"/>
      <c r="B150" s="249"/>
      <c r="C150" s="250"/>
      <c r="D150" s="251" t="s">
        <v>164</v>
      </c>
      <c r="E150" s="252" t="s">
        <v>1</v>
      </c>
      <c r="F150" s="253" t="s">
        <v>636</v>
      </c>
      <c r="G150" s="250"/>
      <c r="H150" s="254">
        <v>101.25</v>
      </c>
      <c r="I150" s="255"/>
      <c r="J150" s="250"/>
      <c r="K150" s="250"/>
      <c r="L150" s="256"/>
      <c r="M150" s="257"/>
      <c r="N150" s="258"/>
      <c r="O150" s="258"/>
      <c r="P150" s="258"/>
      <c r="Q150" s="258"/>
      <c r="R150" s="258"/>
      <c r="S150" s="258"/>
      <c r="T150" s="25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0" t="s">
        <v>164</v>
      </c>
      <c r="AU150" s="260" t="s">
        <v>83</v>
      </c>
      <c r="AV150" s="13" t="s">
        <v>83</v>
      </c>
      <c r="AW150" s="13" t="s">
        <v>30</v>
      </c>
      <c r="AX150" s="13" t="s">
        <v>73</v>
      </c>
      <c r="AY150" s="260" t="s">
        <v>156</v>
      </c>
    </row>
    <row r="151" s="13" customFormat="1">
      <c r="A151" s="13"/>
      <c r="B151" s="249"/>
      <c r="C151" s="250"/>
      <c r="D151" s="251" t="s">
        <v>164</v>
      </c>
      <c r="E151" s="252" t="s">
        <v>1</v>
      </c>
      <c r="F151" s="253" t="s">
        <v>637</v>
      </c>
      <c r="G151" s="250"/>
      <c r="H151" s="254">
        <v>16.489999999999998</v>
      </c>
      <c r="I151" s="255"/>
      <c r="J151" s="250"/>
      <c r="K151" s="250"/>
      <c r="L151" s="256"/>
      <c r="M151" s="257"/>
      <c r="N151" s="258"/>
      <c r="O151" s="258"/>
      <c r="P151" s="258"/>
      <c r="Q151" s="258"/>
      <c r="R151" s="258"/>
      <c r="S151" s="258"/>
      <c r="T151" s="25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0" t="s">
        <v>164</v>
      </c>
      <c r="AU151" s="260" t="s">
        <v>83</v>
      </c>
      <c r="AV151" s="13" t="s">
        <v>83</v>
      </c>
      <c r="AW151" s="13" t="s">
        <v>30</v>
      </c>
      <c r="AX151" s="13" t="s">
        <v>73</v>
      </c>
      <c r="AY151" s="260" t="s">
        <v>156</v>
      </c>
    </row>
    <row r="152" s="14" customFormat="1">
      <c r="A152" s="14"/>
      <c r="B152" s="261"/>
      <c r="C152" s="262"/>
      <c r="D152" s="251" t="s">
        <v>164</v>
      </c>
      <c r="E152" s="263" t="s">
        <v>1</v>
      </c>
      <c r="F152" s="264" t="s">
        <v>166</v>
      </c>
      <c r="G152" s="262"/>
      <c r="H152" s="265">
        <v>117.74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1" t="s">
        <v>164</v>
      </c>
      <c r="AU152" s="271" t="s">
        <v>83</v>
      </c>
      <c r="AV152" s="14" t="s">
        <v>162</v>
      </c>
      <c r="AW152" s="14" t="s">
        <v>30</v>
      </c>
      <c r="AX152" s="14" t="s">
        <v>81</v>
      </c>
      <c r="AY152" s="271" t="s">
        <v>156</v>
      </c>
    </row>
    <row r="153" s="2" customFormat="1" ht="16.5" customHeight="1">
      <c r="A153" s="39"/>
      <c r="B153" s="40"/>
      <c r="C153" s="235" t="s">
        <v>183</v>
      </c>
      <c r="D153" s="235" t="s">
        <v>158</v>
      </c>
      <c r="E153" s="236" t="s">
        <v>178</v>
      </c>
      <c r="F153" s="237" t="s">
        <v>179</v>
      </c>
      <c r="G153" s="238" t="s">
        <v>180</v>
      </c>
      <c r="H153" s="239">
        <v>7</v>
      </c>
      <c r="I153" s="240"/>
      <c r="J153" s="241">
        <f>ROUND(I153*H153,2)</f>
        <v>0</v>
      </c>
      <c r="K153" s="242"/>
      <c r="L153" s="45"/>
      <c r="M153" s="243" t="s">
        <v>1</v>
      </c>
      <c r="N153" s="244" t="s">
        <v>38</v>
      </c>
      <c r="O153" s="92"/>
      <c r="P153" s="245">
        <f>O153*H153</f>
        <v>0</v>
      </c>
      <c r="Q153" s="245">
        <v>0</v>
      </c>
      <c r="R153" s="245">
        <f>Q153*H153</f>
        <v>0</v>
      </c>
      <c r="S153" s="245">
        <v>0.20499999999999999</v>
      </c>
      <c r="T153" s="246">
        <f>S153*H153</f>
        <v>1.4349999999999998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7" t="s">
        <v>162</v>
      </c>
      <c r="AT153" s="247" t="s">
        <v>158</v>
      </c>
      <c r="AU153" s="247" t="s">
        <v>83</v>
      </c>
      <c r="AY153" s="18" t="s">
        <v>156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8" t="s">
        <v>81</v>
      </c>
      <c r="BK153" s="248">
        <f>ROUND(I153*H153,2)</f>
        <v>0</v>
      </c>
      <c r="BL153" s="18" t="s">
        <v>162</v>
      </c>
      <c r="BM153" s="247" t="s">
        <v>638</v>
      </c>
    </row>
    <row r="154" s="13" customFormat="1">
      <c r="A154" s="13"/>
      <c r="B154" s="249"/>
      <c r="C154" s="250"/>
      <c r="D154" s="251" t="s">
        <v>164</v>
      </c>
      <c r="E154" s="252" t="s">
        <v>1</v>
      </c>
      <c r="F154" s="253" t="s">
        <v>639</v>
      </c>
      <c r="G154" s="250"/>
      <c r="H154" s="254">
        <v>7</v>
      </c>
      <c r="I154" s="255"/>
      <c r="J154" s="250"/>
      <c r="K154" s="250"/>
      <c r="L154" s="256"/>
      <c r="M154" s="257"/>
      <c r="N154" s="258"/>
      <c r="O154" s="258"/>
      <c r="P154" s="258"/>
      <c r="Q154" s="258"/>
      <c r="R154" s="258"/>
      <c r="S154" s="258"/>
      <c r="T154" s="25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0" t="s">
        <v>164</v>
      </c>
      <c r="AU154" s="260" t="s">
        <v>83</v>
      </c>
      <c r="AV154" s="13" t="s">
        <v>83</v>
      </c>
      <c r="AW154" s="13" t="s">
        <v>30</v>
      </c>
      <c r="AX154" s="13" t="s">
        <v>81</v>
      </c>
      <c r="AY154" s="260" t="s">
        <v>156</v>
      </c>
    </row>
    <row r="155" s="2" customFormat="1" ht="21.75" customHeight="1">
      <c r="A155" s="39"/>
      <c r="B155" s="40"/>
      <c r="C155" s="235" t="s">
        <v>189</v>
      </c>
      <c r="D155" s="235" t="s">
        <v>158</v>
      </c>
      <c r="E155" s="236" t="s">
        <v>184</v>
      </c>
      <c r="F155" s="237" t="s">
        <v>185</v>
      </c>
      <c r="G155" s="238" t="s">
        <v>180</v>
      </c>
      <c r="H155" s="239">
        <v>12</v>
      </c>
      <c r="I155" s="240"/>
      <c r="J155" s="241">
        <f>ROUND(I155*H155,2)</f>
        <v>0</v>
      </c>
      <c r="K155" s="242"/>
      <c r="L155" s="45"/>
      <c r="M155" s="243" t="s">
        <v>1</v>
      </c>
      <c r="N155" s="244" t="s">
        <v>38</v>
      </c>
      <c r="O155" s="92"/>
      <c r="P155" s="245">
        <f>O155*H155</f>
        <v>0</v>
      </c>
      <c r="Q155" s="245">
        <v>0.036900000000000002</v>
      </c>
      <c r="R155" s="245">
        <f>Q155*H155</f>
        <v>0.44280000000000003</v>
      </c>
      <c r="S155" s="245">
        <v>0</v>
      </c>
      <c r="T155" s="24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7" t="s">
        <v>162</v>
      </c>
      <c r="AT155" s="247" t="s">
        <v>158</v>
      </c>
      <c r="AU155" s="247" t="s">
        <v>83</v>
      </c>
      <c r="AY155" s="18" t="s">
        <v>156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8" t="s">
        <v>81</v>
      </c>
      <c r="BK155" s="248">
        <f>ROUND(I155*H155,2)</f>
        <v>0</v>
      </c>
      <c r="BL155" s="18" t="s">
        <v>162</v>
      </c>
      <c r="BM155" s="247" t="s">
        <v>640</v>
      </c>
    </row>
    <row r="156" s="13" customFormat="1">
      <c r="A156" s="13"/>
      <c r="B156" s="249"/>
      <c r="C156" s="250"/>
      <c r="D156" s="251" t="s">
        <v>164</v>
      </c>
      <c r="E156" s="252" t="s">
        <v>1</v>
      </c>
      <c r="F156" s="253" t="s">
        <v>641</v>
      </c>
      <c r="G156" s="250"/>
      <c r="H156" s="254">
        <v>5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164</v>
      </c>
      <c r="AU156" s="260" t="s">
        <v>83</v>
      </c>
      <c r="AV156" s="13" t="s">
        <v>83</v>
      </c>
      <c r="AW156" s="13" t="s">
        <v>30</v>
      </c>
      <c r="AX156" s="13" t="s">
        <v>73</v>
      </c>
      <c r="AY156" s="260" t="s">
        <v>156</v>
      </c>
    </row>
    <row r="157" s="13" customFormat="1">
      <c r="A157" s="13"/>
      <c r="B157" s="249"/>
      <c r="C157" s="250"/>
      <c r="D157" s="251" t="s">
        <v>164</v>
      </c>
      <c r="E157" s="252" t="s">
        <v>1</v>
      </c>
      <c r="F157" s="253" t="s">
        <v>642</v>
      </c>
      <c r="G157" s="250"/>
      <c r="H157" s="254">
        <v>7</v>
      </c>
      <c r="I157" s="255"/>
      <c r="J157" s="250"/>
      <c r="K157" s="250"/>
      <c r="L157" s="256"/>
      <c r="M157" s="257"/>
      <c r="N157" s="258"/>
      <c r="O157" s="258"/>
      <c r="P157" s="258"/>
      <c r="Q157" s="258"/>
      <c r="R157" s="258"/>
      <c r="S157" s="258"/>
      <c r="T157" s="25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0" t="s">
        <v>164</v>
      </c>
      <c r="AU157" s="260" t="s">
        <v>83</v>
      </c>
      <c r="AV157" s="13" t="s">
        <v>83</v>
      </c>
      <c r="AW157" s="13" t="s">
        <v>30</v>
      </c>
      <c r="AX157" s="13" t="s">
        <v>73</v>
      </c>
      <c r="AY157" s="260" t="s">
        <v>156</v>
      </c>
    </row>
    <row r="158" s="14" customFormat="1">
      <c r="A158" s="14"/>
      <c r="B158" s="261"/>
      <c r="C158" s="262"/>
      <c r="D158" s="251" t="s">
        <v>164</v>
      </c>
      <c r="E158" s="263" t="s">
        <v>1</v>
      </c>
      <c r="F158" s="264" t="s">
        <v>166</v>
      </c>
      <c r="G158" s="262"/>
      <c r="H158" s="265">
        <v>12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1" t="s">
        <v>164</v>
      </c>
      <c r="AU158" s="271" t="s">
        <v>83</v>
      </c>
      <c r="AV158" s="14" t="s">
        <v>162</v>
      </c>
      <c r="AW158" s="14" t="s">
        <v>30</v>
      </c>
      <c r="AX158" s="14" t="s">
        <v>81</v>
      </c>
      <c r="AY158" s="271" t="s">
        <v>156</v>
      </c>
    </row>
    <row r="159" s="2" customFormat="1" ht="21.75" customHeight="1">
      <c r="A159" s="39"/>
      <c r="B159" s="40"/>
      <c r="C159" s="235" t="s">
        <v>195</v>
      </c>
      <c r="D159" s="235" t="s">
        <v>158</v>
      </c>
      <c r="E159" s="236" t="s">
        <v>190</v>
      </c>
      <c r="F159" s="237" t="s">
        <v>191</v>
      </c>
      <c r="G159" s="238" t="s">
        <v>192</v>
      </c>
      <c r="H159" s="239">
        <v>3.5</v>
      </c>
      <c r="I159" s="240"/>
      <c r="J159" s="241">
        <f>ROUND(I159*H159,2)</f>
        <v>0</v>
      </c>
      <c r="K159" s="242"/>
      <c r="L159" s="45"/>
      <c r="M159" s="243" t="s">
        <v>1</v>
      </c>
      <c r="N159" s="244" t="s">
        <v>38</v>
      </c>
      <c r="O159" s="92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7" t="s">
        <v>162</v>
      </c>
      <c r="AT159" s="247" t="s">
        <v>158</v>
      </c>
      <c r="AU159" s="247" t="s">
        <v>83</v>
      </c>
      <c r="AY159" s="18" t="s">
        <v>156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8" t="s">
        <v>81</v>
      </c>
      <c r="BK159" s="248">
        <f>ROUND(I159*H159,2)</f>
        <v>0</v>
      </c>
      <c r="BL159" s="18" t="s">
        <v>162</v>
      </c>
      <c r="BM159" s="247" t="s">
        <v>643</v>
      </c>
    </row>
    <row r="160" s="13" customFormat="1">
      <c r="A160" s="13"/>
      <c r="B160" s="249"/>
      <c r="C160" s="250"/>
      <c r="D160" s="251" t="s">
        <v>164</v>
      </c>
      <c r="E160" s="252" t="s">
        <v>1</v>
      </c>
      <c r="F160" s="253" t="s">
        <v>644</v>
      </c>
      <c r="G160" s="250"/>
      <c r="H160" s="254">
        <v>3.5</v>
      </c>
      <c r="I160" s="255"/>
      <c r="J160" s="250"/>
      <c r="K160" s="250"/>
      <c r="L160" s="256"/>
      <c r="M160" s="257"/>
      <c r="N160" s="258"/>
      <c r="O160" s="258"/>
      <c r="P160" s="258"/>
      <c r="Q160" s="258"/>
      <c r="R160" s="258"/>
      <c r="S160" s="258"/>
      <c r="T160" s="25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0" t="s">
        <v>164</v>
      </c>
      <c r="AU160" s="260" t="s">
        <v>83</v>
      </c>
      <c r="AV160" s="13" t="s">
        <v>83</v>
      </c>
      <c r="AW160" s="13" t="s">
        <v>30</v>
      </c>
      <c r="AX160" s="13" t="s">
        <v>81</v>
      </c>
      <c r="AY160" s="260" t="s">
        <v>156</v>
      </c>
    </row>
    <row r="161" s="2" customFormat="1" ht="33" customHeight="1">
      <c r="A161" s="39"/>
      <c r="B161" s="40"/>
      <c r="C161" s="235" t="s">
        <v>203</v>
      </c>
      <c r="D161" s="235" t="s">
        <v>158</v>
      </c>
      <c r="E161" s="236" t="s">
        <v>196</v>
      </c>
      <c r="F161" s="237" t="s">
        <v>197</v>
      </c>
      <c r="G161" s="238" t="s">
        <v>192</v>
      </c>
      <c r="H161" s="239">
        <v>137.77199999999999</v>
      </c>
      <c r="I161" s="240"/>
      <c r="J161" s="241">
        <f>ROUND(I161*H161,2)</f>
        <v>0</v>
      </c>
      <c r="K161" s="242"/>
      <c r="L161" s="45"/>
      <c r="M161" s="243" t="s">
        <v>1</v>
      </c>
      <c r="N161" s="244" t="s">
        <v>38</v>
      </c>
      <c r="O161" s="92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7" t="s">
        <v>162</v>
      </c>
      <c r="AT161" s="247" t="s">
        <v>158</v>
      </c>
      <c r="AU161" s="247" t="s">
        <v>83</v>
      </c>
      <c r="AY161" s="18" t="s">
        <v>156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8" t="s">
        <v>81</v>
      </c>
      <c r="BK161" s="248">
        <f>ROUND(I161*H161,2)</f>
        <v>0</v>
      </c>
      <c r="BL161" s="18" t="s">
        <v>162</v>
      </c>
      <c r="BM161" s="247" t="s">
        <v>645</v>
      </c>
    </row>
    <row r="162" s="13" customFormat="1">
      <c r="A162" s="13"/>
      <c r="B162" s="249"/>
      <c r="C162" s="250"/>
      <c r="D162" s="251" t="s">
        <v>164</v>
      </c>
      <c r="E162" s="252" t="s">
        <v>1</v>
      </c>
      <c r="F162" s="253" t="s">
        <v>646</v>
      </c>
      <c r="G162" s="250"/>
      <c r="H162" s="254">
        <v>117</v>
      </c>
      <c r="I162" s="255"/>
      <c r="J162" s="250"/>
      <c r="K162" s="250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164</v>
      </c>
      <c r="AU162" s="260" t="s">
        <v>83</v>
      </c>
      <c r="AV162" s="13" t="s">
        <v>83</v>
      </c>
      <c r="AW162" s="13" t="s">
        <v>30</v>
      </c>
      <c r="AX162" s="13" t="s">
        <v>73</v>
      </c>
      <c r="AY162" s="260" t="s">
        <v>156</v>
      </c>
    </row>
    <row r="163" s="13" customFormat="1">
      <c r="A163" s="13"/>
      <c r="B163" s="249"/>
      <c r="C163" s="250"/>
      <c r="D163" s="251" t="s">
        <v>164</v>
      </c>
      <c r="E163" s="252" t="s">
        <v>1</v>
      </c>
      <c r="F163" s="253" t="s">
        <v>647</v>
      </c>
      <c r="G163" s="250"/>
      <c r="H163" s="254">
        <v>23.771999999999998</v>
      </c>
      <c r="I163" s="255"/>
      <c r="J163" s="250"/>
      <c r="K163" s="250"/>
      <c r="L163" s="256"/>
      <c r="M163" s="257"/>
      <c r="N163" s="258"/>
      <c r="O163" s="258"/>
      <c r="P163" s="258"/>
      <c r="Q163" s="258"/>
      <c r="R163" s="258"/>
      <c r="S163" s="258"/>
      <c r="T163" s="25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0" t="s">
        <v>164</v>
      </c>
      <c r="AU163" s="260" t="s">
        <v>83</v>
      </c>
      <c r="AV163" s="13" t="s">
        <v>83</v>
      </c>
      <c r="AW163" s="13" t="s">
        <v>30</v>
      </c>
      <c r="AX163" s="13" t="s">
        <v>73</v>
      </c>
      <c r="AY163" s="260" t="s">
        <v>156</v>
      </c>
    </row>
    <row r="164" s="15" customFormat="1">
      <c r="A164" s="15"/>
      <c r="B164" s="272"/>
      <c r="C164" s="273"/>
      <c r="D164" s="251" t="s">
        <v>164</v>
      </c>
      <c r="E164" s="274" t="s">
        <v>1</v>
      </c>
      <c r="F164" s="275" t="s">
        <v>201</v>
      </c>
      <c r="G164" s="273"/>
      <c r="H164" s="276">
        <v>140.77199999999999</v>
      </c>
      <c r="I164" s="277"/>
      <c r="J164" s="273"/>
      <c r="K164" s="273"/>
      <c r="L164" s="278"/>
      <c r="M164" s="279"/>
      <c r="N164" s="280"/>
      <c r="O164" s="280"/>
      <c r="P164" s="280"/>
      <c r="Q164" s="280"/>
      <c r="R164" s="280"/>
      <c r="S164" s="280"/>
      <c r="T164" s="28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2" t="s">
        <v>164</v>
      </c>
      <c r="AU164" s="282" t="s">
        <v>83</v>
      </c>
      <c r="AV164" s="15" t="s">
        <v>172</v>
      </c>
      <c r="AW164" s="15" t="s">
        <v>30</v>
      </c>
      <c r="AX164" s="15" t="s">
        <v>73</v>
      </c>
      <c r="AY164" s="282" t="s">
        <v>156</v>
      </c>
    </row>
    <row r="165" s="13" customFormat="1">
      <c r="A165" s="13"/>
      <c r="B165" s="249"/>
      <c r="C165" s="250"/>
      <c r="D165" s="251" t="s">
        <v>164</v>
      </c>
      <c r="E165" s="252" t="s">
        <v>1</v>
      </c>
      <c r="F165" s="253" t="s">
        <v>202</v>
      </c>
      <c r="G165" s="250"/>
      <c r="H165" s="254">
        <v>-3</v>
      </c>
      <c r="I165" s="255"/>
      <c r="J165" s="250"/>
      <c r="K165" s="250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164</v>
      </c>
      <c r="AU165" s="260" t="s">
        <v>83</v>
      </c>
      <c r="AV165" s="13" t="s">
        <v>83</v>
      </c>
      <c r="AW165" s="13" t="s">
        <v>30</v>
      </c>
      <c r="AX165" s="13" t="s">
        <v>73</v>
      </c>
      <c r="AY165" s="260" t="s">
        <v>156</v>
      </c>
    </row>
    <row r="166" s="14" customFormat="1">
      <c r="A166" s="14"/>
      <c r="B166" s="261"/>
      <c r="C166" s="262"/>
      <c r="D166" s="251" t="s">
        <v>164</v>
      </c>
      <c r="E166" s="263" t="s">
        <v>1</v>
      </c>
      <c r="F166" s="264" t="s">
        <v>166</v>
      </c>
      <c r="G166" s="262"/>
      <c r="H166" s="265">
        <v>137.77199999999999</v>
      </c>
      <c r="I166" s="266"/>
      <c r="J166" s="262"/>
      <c r="K166" s="262"/>
      <c r="L166" s="267"/>
      <c r="M166" s="268"/>
      <c r="N166" s="269"/>
      <c r="O166" s="269"/>
      <c r="P166" s="269"/>
      <c r="Q166" s="269"/>
      <c r="R166" s="269"/>
      <c r="S166" s="269"/>
      <c r="T166" s="27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1" t="s">
        <v>164</v>
      </c>
      <c r="AU166" s="271" t="s">
        <v>83</v>
      </c>
      <c r="AV166" s="14" t="s">
        <v>162</v>
      </c>
      <c r="AW166" s="14" t="s">
        <v>30</v>
      </c>
      <c r="AX166" s="14" t="s">
        <v>81</v>
      </c>
      <c r="AY166" s="271" t="s">
        <v>156</v>
      </c>
    </row>
    <row r="167" s="2" customFormat="1" ht="21.75" customHeight="1">
      <c r="A167" s="39"/>
      <c r="B167" s="40"/>
      <c r="C167" s="235" t="s">
        <v>208</v>
      </c>
      <c r="D167" s="235" t="s">
        <v>158</v>
      </c>
      <c r="E167" s="236" t="s">
        <v>204</v>
      </c>
      <c r="F167" s="237" t="s">
        <v>205</v>
      </c>
      <c r="G167" s="238" t="s">
        <v>192</v>
      </c>
      <c r="H167" s="239">
        <v>7</v>
      </c>
      <c r="I167" s="240"/>
      <c r="J167" s="241">
        <f>ROUND(I167*H167,2)</f>
        <v>0</v>
      </c>
      <c r="K167" s="242"/>
      <c r="L167" s="45"/>
      <c r="M167" s="243" t="s">
        <v>1</v>
      </c>
      <c r="N167" s="244" t="s">
        <v>38</v>
      </c>
      <c r="O167" s="92"/>
      <c r="P167" s="245">
        <f>O167*H167</f>
        <v>0</v>
      </c>
      <c r="Q167" s="245">
        <v>0</v>
      </c>
      <c r="R167" s="245">
        <f>Q167*H167</f>
        <v>0</v>
      </c>
      <c r="S167" s="245">
        <v>0</v>
      </c>
      <c r="T167" s="24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7" t="s">
        <v>162</v>
      </c>
      <c r="AT167" s="247" t="s">
        <v>158</v>
      </c>
      <c r="AU167" s="247" t="s">
        <v>83</v>
      </c>
      <c r="AY167" s="18" t="s">
        <v>156</v>
      </c>
      <c r="BE167" s="248">
        <f>IF(N167="základní",J167,0)</f>
        <v>0</v>
      </c>
      <c r="BF167" s="248">
        <f>IF(N167="snížená",J167,0)</f>
        <v>0</v>
      </c>
      <c r="BG167" s="248">
        <f>IF(N167="zákl. přenesená",J167,0)</f>
        <v>0</v>
      </c>
      <c r="BH167" s="248">
        <f>IF(N167="sníž. přenesená",J167,0)</f>
        <v>0</v>
      </c>
      <c r="BI167" s="248">
        <f>IF(N167="nulová",J167,0)</f>
        <v>0</v>
      </c>
      <c r="BJ167" s="18" t="s">
        <v>81</v>
      </c>
      <c r="BK167" s="248">
        <f>ROUND(I167*H167,2)</f>
        <v>0</v>
      </c>
      <c r="BL167" s="18" t="s">
        <v>162</v>
      </c>
      <c r="BM167" s="247" t="s">
        <v>648</v>
      </c>
    </row>
    <row r="168" s="13" customFormat="1">
      <c r="A168" s="13"/>
      <c r="B168" s="249"/>
      <c r="C168" s="250"/>
      <c r="D168" s="251" t="s">
        <v>164</v>
      </c>
      <c r="E168" s="252" t="s">
        <v>1</v>
      </c>
      <c r="F168" s="253" t="s">
        <v>649</v>
      </c>
      <c r="G168" s="250"/>
      <c r="H168" s="254">
        <v>7</v>
      </c>
      <c r="I168" s="255"/>
      <c r="J168" s="250"/>
      <c r="K168" s="250"/>
      <c r="L168" s="256"/>
      <c r="M168" s="257"/>
      <c r="N168" s="258"/>
      <c r="O168" s="258"/>
      <c r="P168" s="258"/>
      <c r="Q168" s="258"/>
      <c r="R168" s="258"/>
      <c r="S168" s="258"/>
      <c r="T168" s="25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0" t="s">
        <v>164</v>
      </c>
      <c r="AU168" s="260" t="s">
        <v>83</v>
      </c>
      <c r="AV168" s="13" t="s">
        <v>83</v>
      </c>
      <c r="AW168" s="13" t="s">
        <v>30</v>
      </c>
      <c r="AX168" s="13" t="s">
        <v>81</v>
      </c>
      <c r="AY168" s="260" t="s">
        <v>156</v>
      </c>
    </row>
    <row r="169" s="2" customFormat="1" ht="33" customHeight="1">
      <c r="A169" s="39"/>
      <c r="B169" s="40"/>
      <c r="C169" s="235" t="s">
        <v>213</v>
      </c>
      <c r="D169" s="235" t="s">
        <v>158</v>
      </c>
      <c r="E169" s="236" t="s">
        <v>209</v>
      </c>
      <c r="F169" s="237" t="s">
        <v>210</v>
      </c>
      <c r="G169" s="238" t="s">
        <v>192</v>
      </c>
      <c r="H169" s="239">
        <v>144.77199999999999</v>
      </c>
      <c r="I169" s="240"/>
      <c r="J169" s="241">
        <f>ROUND(I169*H169,2)</f>
        <v>0</v>
      </c>
      <c r="K169" s="242"/>
      <c r="L169" s="45"/>
      <c r="M169" s="243" t="s">
        <v>1</v>
      </c>
      <c r="N169" s="244" t="s">
        <v>38</v>
      </c>
      <c r="O169" s="92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7" t="s">
        <v>162</v>
      </c>
      <c r="AT169" s="247" t="s">
        <v>158</v>
      </c>
      <c r="AU169" s="247" t="s">
        <v>83</v>
      </c>
      <c r="AY169" s="18" t="s">
        <v>156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8" t="s">
        <v>81</v>
      </c>
      <c r="BK169" s="248">
        <f>ROUND(I169*H169,2)</f>
        <v>0</v>
      </c>
      <c r="BL169" s="18" t="s">
        <v>162</v>
      </c>
      <c r="BM169" s="247" t="s">
        <v>650</v>
      </c>
    </row>
    <row r="170" s="13" customFormat="1">
      <c r="A170" s="13"/>
      <c r="B170" s="249"/>
      <c r="C170" s="250"/>
      <c r="D170" s="251" t="s">
        <v>164</v>
      </c>
      <c r="E170" s="252" t="s">
        <v>1</v>
      </c>
      <c r="F170" s="253" t="s">
        <v>651</v>
      </c>
      <c r="G170" s="250"/>
      <c r="H170" s="254">
        <v>144.77199999999999</v>
      </c>
      <c r="I170" s="255"/>
      <c r="J170" s="250"/>
      <c r="K170" s="250"/>
      <c r="L170" s="256"/>
      <c r="M170" s="257"/>
      <c r="N170" s="258"/>
      <c r="O170" s="258"/>
      <c r="P170" s="258"/>
      <c r="Q170" s="258"/>
      <c r="R170" s="258"/>
      <c r="S170" s="258"/>
      <c r="T170" s="25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0" t="s">
        <v>164</v>
      </c>
      <c r="AU170" s="260" t="s">
        <v>83</v>
      </c>
      <c r="AV170" s="13" t="s">
        <v>83</v>
      </c>
      <c r="AW170" s="13" t="s">
        <v>30</v>
      </c>
      <c r="AX170" s="13" t="s">
        <v>81</v>
      </c>
      <c r="AY170" s="260" t="s">
        <v>156</v>
      </c>
    </row>
    <row r="171" s="2" customFormat="1" ht="21.75" customHeight="1">
      <c r="A171" s="39"/>
      <c r="B171" s="40"/>
      <c r="C171" s="235" t="s">
        <v>219</v>
      </c>
      <c r="D171" s="235" t="s">
        <v>158</v>
      </c>
      <c r="E171" s="236" t="s">
        <v>214</v>
      </c>
      <c r="F171" s="237" t="s">
        <v>215</v>
      </c>
      <c r="G171" s="238" t="s">
        <v>216</v>
      </c>
      <c r="H171" s="239">
        <v>266.38</v>
      </c>
      <c r="I171" s="240"/>
      <c r="J171" s="241">
        <f>ROUND(I171*H171,2)</f>
        <v>0</v>
      </c>
      <c r="K171" s="242"/>
      <c r="L171" s="45"/>
      <c r="M171" s="243" t="s">
        <v>1</v>
      </c>
      <c r="N171" s="244" t="s">
        <v>38</v>
      </c>
      <c r="O171" s="92"/>
      <c r="P171" s="245">
        <f>O171*H171</f>
        <v>0</v>
      </c>
      <c r="Q171" s="245">
        <v>0</v>
      </c>
      <c r="R171" s="245">
        <f>Q171*H171</f>
        <v>0</v>
      </c>
      <c r="S171" s="245">
        <v>0</v>
      </c>
      <c r="T171" s="24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7" t="s">
        <v>162</v>
      </c>
      <c r="AT171" s="247" t="s">
        <v>158</v>
      </c>
      <c r="AU171" s="247" t="s">
        <v>83</v>
      </c>
      <c r="AY171" s="18" t="s">
        <v>156</v>
      </c>
      <c r="BE171" s="248">
        <f>IF(N171="základní",J171,0)</f>
        <v>0</v>
      </c>
      <c r="BF171" s="248">
        <f>IF(N171="snížená",J171,0)</f>
        <v>0</v>
      </c>
      <c r="BG171" s="248">
        <f>IF(N171="zákl. přenesená",J171,0)</f>
        <v>0</v>
      </c>
      <c r="BH171" s="248">
        <f>IF(N171="sníž. přenesená",J171,0)</f>
        <v>0</v>
      </c>
      <c r="BI171" s="248">
        <f>IF(N171="nulová",J171,0)</f>
        <v>0</v>
      </c>
      <c r="BJ171" s="18" t="s">
        <v>81</v>
      </c>
      <c r="BK171" s="248">
        <f>ROUND(I171*H171,2)</f>
        <v>0</v>
      </c>
      <c r="BL171" s="18" t="s">
        <v>162</v>
      </c>
      <c r="BM171" s="247" t="s">
        <v>652</v>
      </c>
    </row>
    <row r="172" s="13" customFormat="1">
      <c r="A172" s="13"/>
      <c r="B172" s="249"/>
      <c r="C172" s="250"/>
      <c r="D172" s="251" t="s">
        <v>164</v>
      </c>
      <c r="E172" s="250"/>
      <c r="F172" s="253" t="s">
        <v>653</v>
      </c>
      <c r="G172" s="250"/>
      <c r="H172" s="254">
        <v>266.38</v>
      </c>
      <c r="I172" s="255"/>
      <c r="J172" s="250"/>
      <c r="K172" s="250"/>
      <c r="L172" s="256"/>
      <c r="M172" s="257"/>
      <c r="N172" s="258"/>
      <c r="O172" s="258"/>
      <c r="P172" s="258"/>
      <c r="Q172" s="258"/>
      <c r="R172" s="258"/>
      <c r="S172" s="258"/>
      <c r="T172" s="25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0" t="s">
        <v>164</v>
      </c>
      <c r="AU172" s="260" t="s">
        <v>83</v>
      </c>
      <c r="AV172" s="13" t="s">
        <v>83</v>
      </c>
      <c r="AW172" s="13" t="s">
        <v>4</v>
      </c>
      <c r="AX172" s="13" t="s">
        <v>81</v>
      </c>
      <c r="AY172" s="260" t="s">
        <v>156</v>
      </c>
    </row>
    <row r="173" s="2" customFormat="1" ht="21.75" customHeight="1">
      <c r="A173" s="39"/>
      <c r="B173" s="40"/>
      <c r="C173" s="235" t="s">
        <v>225</v>
      </c>
      <c r="D173" s="235" t="s">
        <v>158</v>
      </c>
      <c r="E173" s="236" t="s">
        <v>220</v>
      </c>
      <c r="F173" s="237" t="s">
        <v>221</v>
      </c>
      <c r="G173" s="238" t="s">
        <v>192</v>
      </c>
      <c r="H173" s="239">
        <v>92.662000000000006</v>
      </c>
      <c r="I173" s="240"/>
      <c r="J173" s="241">
        <f>ROUND(I173*H173,2)</f>
        <v>0</v>
      </c>
      <c r="K173" s="242"/>
      <c r="L173" s="45"/>
      <c r="M173" s="243" t="s">
        <v>1</v>
      </c>
      <c r="N173" s="244" t="s">
        <v>38</v>
      </c>
      <c r="O173" s="92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7" t="s">
        <v>162</v>
      </c>
      <c r="AT173" s="247" t="s">
        <v>158</v>
      </c>
      <c r="AU173" s="247" t="s">
        <v>83</v>
      </c>
      <c r="AY173" s="18" t="s">
        <v>156</v>
      </c>
      <c r="BE173" s="248">
        <f>IF(N173="základní",J173,0)</f>
        <v>0</v>
      </c>
      <c r="BF173" s="248">
        <f>IF(N173="snížená",J173,0)</f>
        <v>0</v>
      </c>
      <c r="BG173" s="248">
        <f>IF(N173="zákl. přenesená",J173,0)</f>
        <v>0</v>
      </c>
      <c r="BH173" s="248">
        <f>IF(N173="sníž. přenesená",J173,0)</f>
        <v>0</v>
      </c>
      <c r="BI173" s="248">
        <f>IF(N173="nulová",J173,0)</f>
        <v>0</v>
      </c>
      <c r="BJ173" s="18" t="s">
        <v>81</v>
      </c>
      <c r="BK173" s="248">
        <f>ROUND(I173*H173,2)</f>
        <v>0</v>
      </c>
      <c r="BL173" s="18" t="s">
        <v>162</v>
      </c>
      <c r="BM173" s="247" t="s">
        <v>654</v>
      </c>
    </row>
    <row r="174" s="13" customFormat="1">
      <c r="A174" s="13"/>
      <c r="B174" s="249"/>
      <c r="C174" s="250"/>
      <c r="D174" s="251" t="s">
        <v>164</v>
      </c>
      <c r="E174" s="252" t="s">
        <v>1</v>
      </c>
      <c r="F174" s="253" t="s">
        <v>655</v>
      </c>
      <c r="G174" s="250"/>
      <c r="H174" s="254">
        <v>81</v>
      </c>
      <c r="I174" s="255"/>
      <c r="J174" s="250"/>
      <c r="K174" s="250"/>
      <c r="L174" s="256"/>
      <c r="M174" s="257"/>
      <c r="N174" s="258"/>
      <c r="O174" s="258"/>
      <c r="P174" s="258"/>
      <c r="Q174" s="258"/>
      <c r="R174" s="258"/>
      <c r="S174" s="258"/>
      <c r="T174" s="25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0" t="s">
        <v>164</v>
      </c>
      <c r="AU174" s="260" t="s">
        <v>83</v>
      </c>
      <c r="AV174" s="13" t="s">
        <v>83</v>
      </c>
      <c r="AW174" s="13" t="s">
        <v>30</v>
      </c>
      <c r="AX174" s="13" t="s">
        <v>73</v>
      </c>
      <c r="AY174" s="260" t="s">
        <v>156</v>
      </c>
    </row>
    <row r="175" s="13" customFormat="1">
      <c r="A175" s="13"/>
      <c r="B175" s="249"/>
      <c r="C175" s="250"/>
      <c r="D175" s="251" t="s">
        <v>164</v>
      </c>
      <c r="E175" s="252" t="s">
        <v>1</v>
      </c>
      <c r="F175" s="253" t="s">
        <v>656</v>
      </c>
      <c r="G175" s="250"/>
      <c r="H175" s="254">
        <v>11.662000000000001</v>
      </c>
      <c r="I175" s="255"/>
      <c r="J175" s="250"/>
      <c r="K175" s="250"/>
      <c r="L175" s="256"/>
      <c r="M175" s="257"/>
      <c r="N175" s="258"/>
      <c r="O175" s="258"/>
      <c r="P175" s="258"/>
      <c r="Q175" s="258"/>
      <c r="R175" s="258"/>
      <c r="S175" s="258"/>
      <c r="T175" s="25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0" t="s">
        <v>164</v>
      </c>
      <c r="AU175" s="260" t="s">
        <v>83</v>
      </c>
      <c r="AV175" s="13" t="s">
        <v>83</v>
      </c>
      <c r="AW175" s="13" t="s">
        <v>30</v>
      </c>
      <c r="AX175" s="13" t="s">
        <v>73</v>
      </c>
      <c r="AY175" s="260" t="s">
        <v>156</v>
      </c>
    </row>
    <row r="176" s="14" customFormat="1">
      <c r="A176" s="14"/>
      <c r="B176" s="261"/>
      <c r="C176" s="262"/>
      <c r="D176" s="251" t="s">
        <v>164</v>
      </c>
      <c r="E176" s="263" t="s">
        <v>1</v>
      </c>
      <c r="F176" s="264" t="s">
        <v>166</v>
      </c>
      <c r="G176" s="262"/>
      <c r="H176" s="265">
        <v>92.662000000000006</v>
      </c>
      <c r="I176" s="266"/>
      <c r="J176" s="262"/>
      <c r="K176" s="262"/>
      <c r="L176" s="267"/>
      <c r="M176" s="268"/>
      <c r="N176" s="269"/>
      <c r="O176" s="269"/>
      <c r="P176" s="269"/>
      <c r="Q176" s="269"/>
      <c r="R176" s="269"/>
      <c r="S176" s="269"/>
      <c r="T176" s="27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1" t="s">
        <v>164</v>
      </c>
      <c r="AU176" s="271" t="s">
        <v>83</v>
      </c>
      <c r="AV176" s="14" t="s">
        <v>162</v>
      </c>
      <c r="AW176" s="14" t="s">
        <v>30</v>
      </c>
      <c r="AX176" s="14" t="s">
        <v>81</v>
      </c>
      <c r="AY176" s="271" t="s">
        <v>156</v>
      </c>
    </row>
    <row r="177" s="2" customFormat="1" ht="16.5" customHeight="1">
      <c r="A177" s="39"/>
      <c r="B177" s="40"/>
      <c r="C177" s="283" t="s">
        <v>230</v>
      </c>
      <c r="D177" s="283" t="s">
        <v>226</v>
      </c>
      <c r="E177" s="284" t="s">
        <v>227</v>
      </c>
      <c r="F177" s="285" t="s">
        <v>228</v>
      </c>
      <c r="G177" s="286" t="s">
        <v>216</v>
      </c>
      <c r="H177" s="287">
        <v>78.596000000000004</v>
      </c>
      <c r="I177" s="288"/>
      <c r="J177" s="289">
        <f>ROUND(I177*H177,2)</f>
        <v>0</v>
      </c>
      <c r="K177" s="290"/>
      <c r="L177" s="291"/>
      <c r="M177" s="292" t="s">
        <v>1</v>
      </c>
      <c r="N177" s="293" t="s">
        <v>38</v>
      </c>
      <c r="O177" s="92"/>
      <c r="P177" s="245">
        <f>O177*H177</f>
        <v>0</v>
      </c>
      <c r="Q177" s="245">
        <v>1</v>
      </c>
      <c r="R177" s="245">
        <f>Q177*H177</f>
        <v>78.596000000000004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203</v>
      </c>
      <c r="AT177" s="247" t="s">
        <v>226</v>
      </c>
      <c r="AU177" s="247" t="s">
        <v>83</v>
      </c>
      <c r="AY177" s="18" t="s">
        <v>156</v>
      </c>
      <c r="BE177" s="248">
        <f>IF(N177="základní",J177,0)</f>
        <v>0</v>
      </c>
      <c r="BF177" s="248">
        <f>IF(N177="snížená",J177,0)</f>
        <v>0</v>
      </c>
      <c r="BG177" s="248">
        <f>IF(N177="zákl. přenesená",J177,0)</f>
        <v>0</v>
      </c>
      <c r="BH177" s="248">
        <f>IF(N177="sníž. přenesená",J177,0)</f>
        <v>0</v>
      </c>
      <c r="BI177" s="248">
        <f>IF(N177="nulová",J177,0)</f>
        <v>0</v>
      </c>
      <c r="BJ177" s="18" t="s">
        <v>81</v>
      </c>
      <c r="BK177" s="248">
        <f>ROUND(I177*H177,2)</f>
        <v>0</v>
      </c>
      <c r="BL177" s="18" t="s">
        <v>162</v>
      </c>
      <c r="BM177" s="247" t="s">
        <v>657</v>
      </c>
    </row>
    <row r="178" s="2" customFormat="1" ht="16.5" customHeight="1">
      <c r="A178" s="39"/>
      <c r="B178" s="40"/>
      <c r="C178" s="283" t="s">
        <v>237</v>
      </c>
      <c r="D178" s="283" t="s">
        <v>226</v>
      </c>
      <c r="E178" s="284" t="s">
        <v>231</v>
      </c>
      <c r="F178" s="285" t="s">
        <v>232</v>
      </c>
      <c r="G178" s="286" t="s">
        <v>216</v>
      </c>
      <c r="H178" s="287">
        <v>78.596000000000004</v>
      </c>
      <c r="I178" s="288"/>
      <c r="J178" s="289">
        <f>ROUND(I178*H178,2)</f>
        <v>0</v>
      </c>
      <c r="K178" s="290"/>
      <c r="L178" s="291"/>
      <c r="M178" s="292" t="s">
        <v>1</v>
      </c>
      <c r="N178" s="293" t="s">
        <v>38</v>
      </c>
      <c r="O178" s="92"/>
      <c r="P178" s="245">
        <f>O178*H178</f>
        <v>0</v>
      </c>
      <c r="Q178" s="245">
        <v>1</v>
      </c>
      <c r="R178" s="245">
        <f>Q178*H178</f>
        <v>78.596000000000004</v>
      </c>
      <c r="S178" s="245">
        <v>0</v>
      </c>
      <c r="T178" s="24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7" t="s">
        <v>203</v>
      </c>
      <c r="AT178" s="247" t="s">
        <v>226</v>
      </c>
      <c r="AU178" s="247" t="s">
        <v>83</v>
      </c>
      <c r="AY178" s="18" t="s">
        <v>156</v>
      </c>
      <c r="BE178" s="248">
        <f>IF(N178="základní",J178,0)</f>
        <v>0</v>
      </c>
      <c r="BF178" s="248">
        <f>IF(N178="snížená",J178,0)</f>
        <v>0</v>
      </c>
      <c r="BG178" s="248">
        <f>IF(N178="zákl. přenesená",J178,0)</f>
        <v>0</v>
      </c>
      <c r="BH178" s="248">
        <f>IF(N178="sníž. přenesená",J178,0)</f>
        <v>0</v>
      </c>
      <c r="BI178" s="248">
        <f>IF(N178="nulová",J178,0)</f>
        <v>0</v>
      </c>
      <c r="BJ178" s="18" t="s">
        <v>81</v>
      </c>
      <c r="BK178" s="248">
        <f>ROUND(I178*H178,2)</f>
        <v>0</v>
      </c>
      <c r="BL178" s="18" t="s">
        <v>162</v>
      </c>
      <c r="BM178" s="247" t="s">
        <v>658</v>
      </c>
    </row>
    <row r="179" s="13" customFormat="1">
      <c r="A179" s="13"/>
      <c r="B179" s="249"/>
      <c r="C179" s="250"/>
      <c r="D179" s="251" t="s">
        <v>164</v>
      </c>
      <c r="E179" s="252" t="s">
        <v>1</v>
      </c>
      <c r="F179" s="253" t="s">
        <v>234</v>
      </c>
      <c r="G179" s="250"/>
      <c r="H179" s="254">
        <v>35.280000000000001</v>
      </c>
      <c r="I179" s="255"/>
      <c r="J179" s="250"/>
      <c r="K179" s="250"/>
      <c r="L179" s="256"/>
      <c r="M179" s="257"/>
      <c r="N179" s="258"/>
      <c r="O179" s="258"/>
      <c r="P179" s="258"/>
      <c r="Q179" s="258"/>
      <c r="R179" s="258"/>
      <c r="S179" s="258"/>
      <c r="T179" s="25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0" t="s">
        <v>164</v>
      </c>
      <c r="AU179" s="260" t="s">
        <v>83</v>
      </c>
      <c r="AV179" s="13" t="s">
        <v>83</v>
      </c>
      <c r="AW179" s="13" t="s">
        <v>30</v>
      </c>
      <c r="AX179" s="13" t="s">
        <v>73</v>
      </c>
      <c r="AY179" s="260" t="s">
        <v>156</v>
      </c>
    </row>
    <row r="180" s="13" customFormat="1">
      <c r="A180" s="13"/>
      <c r="B180" s="249"/>
      <c r="C180" s="250"/>
      <c r="D180" s="251" t="s">
        <v>164</v>
      </c>
      <c r="E180" s="252" t="s">
        <v>1</v>
      </c>
      <c r="F180" s="253" t="s">
        <v>235</v>
      </c>
      <c r="G180" s="250"/>
      <c r="H180" s="254">
        <v>4.0179999999999998</v>
      </c>
      <c r="I180" s="255"/>
      <c r="J180" s="250"/>
      <c r="K180" s="250"/>
      <c r="L180" s="256"/>
      <c r="M180" s="257"/>
      <c r="N180" s="258"/>
      <c r="O180" s="258"/>
      <c r="P180" s="258"/>
      <c r="Q180" s="258"/>
      <c r="R180" s="258"/>
      <c r="S180" s="258"/>
      <c r="T180" s="25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0" t="s">
        <v>164</v>
      </c>
      <c r="AU180" s="260" t="s">
        <v>83</v>
      </c>
      <c r="AV180" s="13" t="s">
        <v>83</v>
      </c>
      <c r="AW180" s="13" t="s">
        <v>30</v>
      </c>
      <c r="AX180" s="13" t="s">
        <v>73</v>
      </c>
      <c r="AY180" s="260" t="s">
        <v>156</v>
      </c>
    </row>
    <row r="181" s="14" customFormat="1">
      <c r="A181" s="14"/>
      <c r="B181" s="261"/>
      <c r="C181" s="262"/>
      <c r="D181" s="251" t="s">
        <v>164</v>
      </c>
      <c r="E181" s="263" t="s">
        <v>1</v>
      </c>
      <c r="F181" s="264" t="s">
        <v>166</v>
      </c>
      <c r="G181" s="262"/>
      <c r="H181" s="265">
        <v>39.298000000000002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1" t="s">
        <v>164</v>
      </c>
      <c r="AU181" s="271" t="s">
        <v>83</v>
      </c>
      <c r="AV181" s="14" t="s">
        <v>162</v>
      </c>
      <c r="AW181" s="14" t="s">
        <v>30</v>
      </c>
      <c r="AX181" s="14" t="s">
        <v>81</v>
      </c>
      <c r="AY181" s="271" t="s">
        <v>156</v>
      </c>
    </row>
    <row r="182" s="13" customFormat="1">
      <c r="A182" s="13"/>
      <c r="B182" s="249"/>
      <c r="C182" s="250"/>
      <c r="D182" s="251" t="s">
        <v>164</v>
      </c>
      <c r="E182" s="250"/>
      <c r="F182" s="253" t="s">
        <v>236</v>
      </c>
      <c r="G182" s="250"/>
      <c r="H182" s="254">
        <v>78.596000000000004</v>
      </c>
      <c r="I182" s="255"/>
      <c r="J182" s="250"/>
      <c r="K182" s="250"/>
      <c r="L182" s="256"/>
      <c r="M182" s="257"/>
      <c r="N182" s="258"/>
      <c r="O182" s="258"/>
      <c r="P182" s="258"/>
      <c r="Q182" s="258"/>
      <c r="R182" s="258"/>
      <c r="S182" s="258"/>
      <c r="T182" s="25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0" t="s">
        <v>164</v>
      </c>
      <c r="AU182" s="260" t="s">
        <v>83</v>
      </c>
      <c r="AV182" s="13" t="s">
        <v>83</v>
      </c>
      <c r="AW182" s="13" t="s">
        <v>4</v>
      </c>
      <c r="AX182" s="13" t="s">
        <v>81</v>
      </c>
      <c r="AY182" s="260" t="s">
        <v>156</v>
      </c>
    </row>
    <row r="183" s="2" customFormat="1" ht="21.75" customHeight="1">
      <c r="A183" s="39"/>
      <c r="B183" s="40"/>
      <c r="C183" s="235" t="s">
        <v>8</v>
      </c>
      <c r="D183" s="235" t="s">
        <v>158</v>
      </c>
      <c r="E183" s="236" t="s">
        <v>238</v>
      </c>
      <c r="F183" s="237" t="s">
        <v>239</v>
      </c>
      <c r="G183" s="238" t="s">
        <v>192</v>
      </c>
      <c r="H183" s="239">
        <v>39.243000000000002</v>
      </c>
      <c r="I183" s="240"/>
      <c r="J183" s="241">
        <f>ROUND(I183*H183,2)</f>
        <v>0</v>
      </c>
      <c r="K183" s="242"/>
      <c r="L183" s="45"/>
      <c r="M183" s="243" t="s">
        <v>1</v>
      </c>
      <c r="N183" s="244" t="s">
        <v>38</v>
      </c>
      <c r="O183" s="92"/>
      <c r="P183" s="245">
        <f>O183*H183</f>
        <v>0</v>
      </c>
      <c r="Q183" s="245">
        <v>0</v>
      </c>
      <c r="R183" s="245">
        <f>Q183*H183</f>
        <v>0</v>
      </c>
      <c r="S183" s="245">
        <v>0</v>
      </c>
      <c r="T183" s="24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7" t="s">
        <v>162</v>
      </c>
      <c r="AT183" s="247" t="s">
        <v>158</v>
      </c>
      <c r="AU183" s="247" t="s">
        <v>83</v>
      </c>
      <c r="AY183" s="18" t="s">
        <v>156</v>
      </c>
      <c r="BE183" s="248">
        <f>IF(N183="základní",J183,0)</f>
        <v>0</v>
      </c>
      <c r="BF183" s="248">
        <f>IF(N183="snížená",J183,0)</f>
        <v>0</v>
      </c>
      <c r="BG183" s="248">
        <f>IF(N183="zákl. přenesená",J183,0)</f>
        <v>0</v>
      </c>
      <c r="BH183" s="248">
        <f>IF(N183="sníž. přenesená",J183,0)</f>
        <v>0</v>
      </c>
      <c r="BI183" s="248">
        <f>IF(N183="nulová",J183,0)</f>
        <v>0</v>
      </c>
      <c r="BJ183" s="18" t="s">
        <v>81</v>
      </c>
      <c r="BK183" s="248">
        <f>ROUND(I183*H183,2)</f>
        <v>0</v>
      </c>
      <c r="BL183" s="18" t="s">
        <v>162</v>
      </c>
      <c r="BM183" s="247" t="s">
        <v>659</v>
      </c>
    </row>
    <row r="184" s="13" customFormat="1">
      <c r="A184" s="13"/>
      <c r="B184" s="249"/>
      <c r="C184" s="250"/>
      <c r="D184" s="251" t="s">
        <v>164</v>
      </c>
      <c r="E184" s="252" t="s">
        <v>1</v>
      </c>
      <c r="F184" s="253" t="s">
        <v>660</v>
      </c>
      <c r="G184" s="250"/>
      <c r="H184" s="254">
        <v>35.435000000000002</v>
      </c>
      <c r="I184" s="255"/>
      <c r="J184" s="250"/>
      <c r="K184" s="250"/>
      <c r="L184" s="256"/>
      <c r="M184" s="257"/>
      <c r="N184" s="258"/>
      <c r="O184" s="258"/>
      <c r="P184" s="258"/>
      <c r="Q184" s="258"/>
      <c r="R184" s="258"/>
      <c r="S184" s="258"/>
      <c r="T184" s="25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0" t="s">
        <v>164</v>
      </c>
      <c r="AU184" s="260" t="s">
        <v>83</v>
      </c>
      <c r="AV184" s="13" t="s">
        <v>83</v>
      </c>
      <c r="AW184" s="13" t="s">
        <v>30</v>
      </c>
      <c r="AX184" s="13" t="s">
        <v>73</v>
      </c>
      <c r="AY184" s="260" t="s">
        <v>156</v>
      </c>
    </row>
    <row r="185" s="13" customFormat="1">
      <c r="A185" s="13"/>
      <c r="B185" s="249"/>
      <c r="C185" s="250"/>
      <c r="D185" s="251" t="s">
        <v>164</v>
      </c>
      <c r="E185" s="252" t="s">
        <v>1</v>
      </c>
      <c r="F185" s="253" t="s">
        <v>661</v>
      </c>
      <c r="G185" s="250"/>
      <c r="H185" s="254">
        <v>3.8079999999999998</v>
      </c>
      <c r="I185" s="255"/>
      <c r="J185" s="250"/>
      <c r="K185" s="250"/>
      <c r="L185" s="256"/>
      <c r="M185" s="257"/>
      <c r="N185" s="258"/>
      <c r="O185" s="258"/>
      <c r="P185" s="258"/>
      <c r="Q185" s="258"/>
      <c r="R185" s="258"/>
      <c r="S185" s="258"/>
      <c r="T185" s="25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0" t="s">
        <v>164</v>
      </c>
      <c r="AU185" s="260" t="s">
        <v>83</v>
      </c>
      <c r="AV185" s="13" t="s">
        <v>83</v>
      </c>
      <c r="AW185" s="13" t="s">
        <v>30</v>
      </c>
      <c r="AX185" s="13" t="s">
        <v>73</v>
      </c>
      <c r="AY185" s="260" t="s">
        <v>156</v>
      </c>
    </row>
    <row r="186" s="14" customFormat="1">
      <c r="A186" s="14"/>
      <c r="B186" s="261"/>
      <c r="C186" s="262"/>
      <c r="D186" s="251" t="s">
        <v>164</v>
      </c>
      <c r="E186" s="263" t="s">
        <v>1</v>
      </c>
      <c r="F186" s="264" t="s">
        <v>166</v>
      </c>
      <c r="G186" s="262"/>
      <c r="H186" s="265">
        <v>39.243000000000002</v>
      </c>
      <c r="I186" s="266"/>
      <c r="J186" s="262"/>
      <c r="K186" s="262"/>
      <c r="L186" s="267"/>
      <c r="M186" s="268"/>
      <c r="N186" s="269"/>
      <c r="O186" s="269"/>
      <c r="P186" s="269"/>
      <c r="Q186" s="269"/>
      <c r="R186" s="269"/>
      <c r="S186" s="269"/>
      <c r="T186" s="27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1" t="s">
        <v>164</v>
      </c>
      <c r="AU186" s="271" t="s">
        <v>83</v>
      </c>
      <c r="AV186" s="14" t="s">
        <v>162</v>
      </c>
      <c r="AW186" s="14" t="s">
        <v>30</v>
      </c>
      <c r="AX186" s="14" t="s">
        <v>81</v>
      </c>
      <c r="AY186" s="271" t="s">
        <v>156</v>
      </c>
    </row>
    <row r="187" s="2" customFormat="1" ht="16.5" customHeight="1">
      <c r="A187" s="39"/>
      <c r="B187" s="40"/>
      <c r="C187" s="283" t="s">
        <v>248</v>
      </c>
      <c r="D187" s="283" t="s">
        <v>226</v>
      </c>
      <c r="E187" s="284" t="s">
        <v>243</v>
      </c>
      <c r="F187" s="285" t="s">
        <v>244</v>
      </c>
      <c r="G187" s="286" t="s">
        <v>216</v>
      </c>
      <c r="H187" s="287">
        <v>78.486000000000004</v>
      </c>
      <c r="I187" s="288"/>
      <c r="J187" s="289">
        <f>ROUND(I187*H187,2)</f>
        <v>0</v>
      </c>
      <c r="K187" s="290"/>
      <c r="L187" s="291"/>
      <c r="M187" s="292" t="s">
        <v>1</v>
      </c>
      <c r="N187" s="293" t="s">
        <v>38</v>
      </c>
      <c r="O187" s="92"/>
      <c r="P187" s="245">
        <f>O187*H187</f>
        <v>0</v>
      </c>
      <c r="Q187" s="245">
        <v>1</v>
      </c>
      <c r="R187" s="245">
        <f>Q187*H187</f>
        <v>78.486000000000004</v>
      </c>
      <c r="S187" s="245">
        <v>0</v>
      </c>
      <c r="T187" s="24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7" t="s">
        <v>203</v>
      </c>
      <c r="AT187" s="247" t="s">
        <v>226</v>
      </c>
      <c r="AU187" s="247" t="s">
        <v>83</v>
      </c>
      <c r="AY187" s="18" t="s">
        <v>156</v>
      </c>
      <c r="BE187" s="248">
        <f>IF(N187="základní",J187,0)</f>
        <v>0</v>
      </c>
      <c r="BF187" s="248">
        <f>IF(N187="snížená",J187,0)</f>
        <v>0</v>
      </c>
      <c r="BG187" s="248">
        <f>IF(N187="zákl. přenesená",J187,0)</f>
        <v>0</v>
      </c>
      <c r="BH187" s="248">
        <f>IF(N187="sníž. přenesená",J187,0)</f>
        <v>0</v>
      </c>
      <c r="BI187" s="248">
        <f>IF(N187="nulová",J187,0)</f>
        <v>0</v>
      </c>
      <c r="BJ187" s="18" t="s">
        <v>81</v>
      </c>
      <c r="BK187" s="248">
        <f>ROUND(I187*H187,2)</f>
        <v>0</v>
      </c>
      <c r="BL187" s="18" t="s">
        <v>162</v>
      </c>
      <c r="BM187" s="247" t="s">
        <v>662</v>
      </c>
    </row>
    <row r="188" s="13" customFormat="1">
      <c r="A188" s="13"/>
      <c r="B188" s="249"/>
      <c r="C188" s="250"/>
      <c r="D188" s="251" t="s">
        <v>164</v>
      </c>
      <c r="E188" s="250"/>
      <c r="F188" s="253" t="s">
        <v>663</v>
      </c>
      <c r="G188" s="250"/>
      <c r="H188" s="254">
        <v>78.486000000000004</v>
      </c>
      <c r="I188" s="255"/>
      <c r="J188" s="250"/>
      <c r="K188" s="250"/>
      <c r="L188" s="256"/>
      <c r="M188" s="257"/>
      <c r="N188" s="258"/>
      <c r="O188" s="258"/>
      <c r="P188" s="258"/>
      <c r="Q188" s="258"/>
      <c r="R188" s="258"/>
      <c r="S188" s="258"/>
      <c r="T188" s="25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0" t="s">
        <v>164</v>
      </c>
      <c r="AU188" s="260" t="s">
        <v>83</v>
      </c>
      <c r="AV188" s="13" t="s">
        <v>83</v>
      </c>
      <c r="AW188" s="13" t="s">
        <v>4</v>
      </c>
      <c r="AX188" s="13" t="s">
        <v>81</v>
      </c>
      <c r="AY188" s="260" t="s">
        <v>156</v>
      </c>
    </row>
    <row r="189" s="12" customFormat="1" ht="22.8" customHeight="1">
      <c r="A189" s="12"/>
      <c r="B189" s="219"/>
      <c r="C189" s="220"/>
      <c r="D189" s="221" t="s">
        <v>72</v>
      </c>
      <c r="E189" s="233" t="s">
        <v>83</v>
      </c>
      <c r="F189" s="233" t="s">
        <v>247</v>
      </c>
      <c r="G189" s="220"/>
      <c r="H189" s="220"/>
      <c r="I189" s="223"/>
      <c r="J189" s="234">
        <f>BK189</f>
        <v>0</v>
      </c>
      <c r="K189" s="220"/>
      <c r="L189" s="225"/>
      <c r="M189" s="226"/>
      <c r="N189" s="227"/>
      <c r="O189" s="227"/>
      <c r="P189" s="228">
        <f>SUM(P190:P194)</f>
        <v>0</v>
      </c>
      <c r="Q189" s="227"/>
      <c r="R189" s="228">
        <f>SUM(R190:R194)</f>
        <v>0.54603427999999998</v>
      </c>
      <c r="S189" s="227"/>
      <c r="T189" s="229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30" t="s">
        <v>81</v>
      </c>
      <c r="AT189" s="231" t="s">
        <v>72</v>
      </c>
      <c r="AU189" s="231" t="s">
        <v>81</v>
      </c>
      <c r="AY189" s="230" t="s">
        <v>156</v>
      </c>
      <c r="BK189" s="232">
        <f>SUM(BK190:BK194)</f>
        <v>0</v>
      </c>
    </row>
    <row r="190" s="2" customFormat="1" ht="21.75" customHeight="1">
      <c r="A190" s="39"/>
      <c r="B190" s="40"/>
      <c r="C190" s="235" t="s">
        <v>664</v>
      </c>
      <c r="D190" s="235" t="s">
        <v>158</v>
      </c>
      <c r="E190" s="236" t="s">
        <v>249</v>
      </c>
      <c r="F190" s="237" t="s">
        <v>250</v>
      </c>
      <c r="G190" s="238" t="s">
        <v>192</v>
      </c>
      <c r="H190" s="239">
        <v>0.24199999999999999</v>
      </c>
      <c r="I190" s="240"/>
      <c r="J190" s="241">
        <f>ROUND(I190*H190,2)</f>
        <v>0</v>
      </c>
      <c r="K190" s="242"/>
      <c r="L190" s="45"/>
      <c r="M190" s="243" t="s">
        <v>1</v>
      </c>
      <c r="N190" s="244" t="s">
        <v>38</v>
      </c>
      <c r="O190" s="92"/>
      <c r="P190" s="245">
        <f>O190*H190</f>
        <v>0</v>
      </c>
      <c r="Q190" s="245">
        <v>2.2563399999999998</v>
      </c>
      <c r="R190" s="245">
        <f>Q190*H190</f>
        <v>0.54603427999999998</v>
      </c>
      <c r="S190" s="245">
        <v>0</v>
      </c>
      <c r="T190" s="24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7" t="s">
        <v>162</v>
      </c>
      <c r="AT190" s="247" t="s">
        <v>158</v>
      </c>
      <c r="AU190" s="247" t="s">
        <v>83</v>
      </c>
      <c r="AY190" s="18" t="s">
        <v>156</v>
      </c>
      <c r="BE190" s="248">
        <f>IF(N190="základní",J190,0)</f>
        <v>0</v>
      </c>
      <c r="BF190" s="248">
        <f>IF(N190="snížená",J190,0)</f>
        <v>0</v>
      </c>
      <c r="BG190" s="248">
        <f>IF(N190="zákl. přenesená",J190,0)</f>
        <v>0</v>
      </c>
      <c r="BH190" s="248">
        <f>IF(N190="sníž. přenesená",J190,0)</f>
        <v>0</v>
      </c>
      <c r="BI190" s="248">
        <f>IF(N190="nulová",J190,0)</f>
        <v>0</v>
      </c>
      <c r="BJ190" s="18" t="s">
        <v>81</v>
      </c>
      <c r="BK190" s="248">
        <f>ROUND(I190*H190,2)</f>
        <v>0</v>
      </c>
      <c r="BL190" s="18" t="s">
        <v>162</v>
      </c>
      <c r="BM190" s="247" t="s">
        <v>665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666</v>
      </c>
      <c r="G191" s="250"/>
      <c r="H191" s="254">
        <v>0.22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3" customFormat="1">
      <c r="A192" s="13"/>
      <c r="B192" s="249"/>
      <c r="C192" s="250"/>
      <c r="D192" s="251" t="s">
        <v>164</v>
      </c>
      <c r="E192" s="252" t="s">
        <v>1</v>
      </c>
      <c r="F192" s="253" t="s">
        <v>667</v>
      </c>
      <c r="G192" s="250"/>
      <c r="H192" s="254">
        <v>0.010999999999999999</v>
      </c>
      <c r="I192" s="255"/>
      <c r="J192" s="250"/>
      <c r="K192" s="250"/>
      <c r="L192" s="256"/>
      <c r="M192" s="257"/>
      <c r="N192" s="258"/>
      <c r="O192" s="258"/>
      <c r="P192" s="258"/>
      <c r="Q192" s="258"/>
      <c r="R192" s="258"/>
      <c r="S192" s="258"/>
      <c r="T192" s="25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0" t="s">
        <v>164</v>
      </c>
      <c r="AU192" s="260" t="s">
        <v>83</v>
      </c>
      <c r="AV192" s="13" t="s">
        <v>83</v>
      </c>
      <c r="AW192" s="13" t="s">
        <v>30</v>
      </c>
      <c r="AX192" s="13" t="s">
        <v>73</v>
      </c>
      <c r="AY192" s="260" t="s">
        <v>156</v>
      </c>
    </row>
    <row r="193" s="13" customFormat="1">
      <c r="A193" s="13"/>
      <c r="B193" s="249"/>
      <c r="C193" s="250"/>
      <c r="D193" s="251" t="s">
        <v>164</v>
      </c>
      <c r="E193" s="252" t="s">
        <v>1</v>
      </c>
      <c r="F193" s="253" t="s">
        <v>668</v>
      </c>
      <c r="G193" s="250"/>
      <c r="H193" s="254">
        <v>0.010999999999999999</v>
      </c>
      <c r="I193" s="255"/>
      <c r="J193" s="250"/>
      <c r="K193" s="250"/>
      <c r="L193" s="256"/>
      <c r="M193" s="257"/>
      <c r="N193" s="258"/>
      <c r="O193" s="258"/>
      <c r="P193" s="258"/>
      <c r="Q193" s="258"/>
      <c r="R193" s="258"/>
      <c r="S193" s="258"/>
      <c r="T193" s="25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0" t="s">
        <v>164</v>
      </c>
      <c r="AU193" s="260" t="s">
        <v>83</v>
      </c>
      <c r="AV193" s="13" t="s">
        <v>83</v>
      </c>
      <c r="AW193" s="13" t="s">
        <v>30</v>
      </c>
      <c r="AX193" s="13" t="s">
        <v>73</v>
      </c>
      <c r="AY193" s="260" t="s">
        <v>156</v>
      </c>
    </row>
    <row r="194" s="14" customFormat="1">
      <c r="A194" s="14"/>
      <c r="B194" s="261"/>
      <c r="C194" s="262"/>
      <c r="D194" s="251" t="s">
        <v>164</v>
      </c>
      <c r="E194" s="263" t="s">
        <v>1</v>
      </c>
      <c r="F194" s="264" t="s">
        <v>166</v>
      </c>
      <c r="G194" s="262"/>
      <c r="H194" s="265">
        <v>0.24199999999999999</v>
      </c>
      <c r="I194" s="266"/>
      <c r="J194" s="262"/>
      <c r="K194" s="262"/>
      <c r="L194" s="267"/>
      <c r="M194" s="268"/>
      <c r="N194" s="269"/>
      <c r="O194" s="269"/>
      <c r="P194" s="269"/>
      <c r="Q194" s="269"/>
      <c r="R194" s="269"/>
      <c r="S194" s="269"/>
      <c r="T194" s="27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1" t="s">
        <v>164</v>
      </c>
      <c r="AU194" s="271" t="s">
        <v>83</v>
      </c>
      <c r="AV194" s="14" t="s">
        <v>162</v>
      </c>
      <c r="AW194" s="14" t="s">
        <v>30</v>
      </c>
      <c r="AX194" s="14" t="s">
        <v>81</v>
      </c>
      <c r="AY194" s="271" t="s">
        <v>156</v>
      </c>
    </row>
    <row r="195" s="12" customFormat="1" ht="22.8" customHeight="1">
      <c r="A195" s="12"/>
      <c r="B195" s="219"/>
      <c r="C195" s="220"/>
      <c r="D195" s="221" t="s">
        <v>72</v>
      </c>
      <c r="E195" s="233" t="s">
        <v>162</v>
      </c>
      <c r="F195" s="233" t="s">
        <v>255</v>
      </c>
      <c r="G195" s="220"/>
      <c r="H195" s="220"/>
      <c r="I195" s="223"/>
      <c r="J195" s="234">
        <f>BK195</f>
        <v>0</v>
      </c>
      <c r="K195" s="220"/>
      <c r="L195" s="225"/>
      <c r="M195" s="226"/>
      <c r="N195" s="227"/>
      <c r="O195" s="227"/>
      <c r="P195" s="228">
        <f>SUM(P196:P199)</f>
        <v>0</v>
      </c>
      <c r="Q195" s="227"/>
      <c r="R195" s="228">
        <f>SUM(R196:R199)</f>
        <v>20.166952820000002</v>
      </c>
      <c r="S195" s="227"/>
      <c r="T195" s="229">
        <f>SUM(T196:T199)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30" t="s">
        <v>81</v>
      </c>
      <c r="AT195" s="231" t="s">
        <v>72</v>
      </c>
      <c r="AU195" s="231" t="s">
        <v>81</v>
      </c>
      <c r="AY195" s="230" t="s">
        <v>156</v>
      </c>
      <c r="BK195" s="232">
        <f>SUM(BK196:BK199)</f>
        <v>0</v>
      </c>
    </row>
    <row r="196" s="2" customFormat="1" ht="16.5" customHeight="1">
      <c r="A196" s="39"/>
      <c r="B196" s="40"/>
      <c r="C196" s="235" t="s">
        <v>256</v>
      </c>
      <c r="D196" s="235" t="s">
        <v>158</v>
      </c>
      <c r="E196" s="236" t="s">
        <v>257</v>
      </c>
      <c r="F196" s="237" t="s">
        <v>258</v>
      </c>
      <c r="G196" s="238" t="s">
        <v>192</v>
      </c>
      <c r="H196" s="239">
        <v>10.666</v>
      </c>
      <c r="I196" s="240"/>
      <c r="J196" s="241">
        <f>ROUND(I196*H196,2)</f>
        <v>0</v>
      </c>
      <c r="K196" s="242"/>
      <c r="L196" s="45"/>
      <c r="M196" s="243" t="s">
        <v>1</v>
      </c>
      <c r="N196" s="244" t="s">
        <v>38</v>
      </c>
      <c r="O196" s="92"/>
      <c r="P196" s="245">
        <f>O196*H196</f>
        <v>0</v>
      </c>
      <c r="Q196" s="245">
        <v>1.8907700000000001</v>
      </c>
      <c r="R196" s="245">
        <f>Q196*H196</f>
        <v>20.166952820000002</v>
      </c>
      <c r="S196" s="245">
        <v>0</v>
      </c>
      <c r="T196" s="24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7" t="s">
        <v>162</v>
      </c>
      <c r="AT196" s="247" t="s">
        <v>158</v>
      </c>
      <c r="AU196" s="247" t="s">
        <v>83</v>
      </c>
      <c r="AY196" s="18" t="s">
        <v>156</v>
      </c>
      <c r="BE196" s="248">
        <f>IF(N196="základní",J196,0)</f>
        <v>0</v>
      </c>
      <c r="BF196" s="248">
        <f>IF(N196="snížená",J196,0)</f>
        <v>0</v>
      </c>
      <c r="BG196" s="248">
        <f>IF(N196="zákl. přenesená",J196,0)</f>
        <v>0</v>
      </c>
      <c r="BH196" s="248">
        <f>IF(N196="sníž. přenesená",J196,0)</f>
        <v>0</v>
      </c>
      <c r="BI196" s="248">
        <f>IF(N196="nulová",J196,0)</f>
        <v>0</v>
      </c>
      <c r="BJ196" s="18" t="s">
        <v>81</v>
      </c>
      <c r="BK196" s="248">
        <f>ROUND(I196*H196,2)</f>
        <v>0</v>
      </c>
      <c r="BL196" s="18" t="s">
        <v>162</v>
      </c>
      <c r="BM196" s="247" t="s">
        <v>669</v>
      </c>
    </row>
    <row r="197" s="13" customFormat="1">
      <c r="A197" s="13"/>
      <c r="B197" s="249"/>
      <c r="C197" s="250"/>
      <c r="D197" s="251" t="s">
        <v>164</v>
      </c>
      <c r="E197" s="252" t="s">
        <v>1</v>
      </c>
      <c r="F197" s="253" t="s">
        <v>670</v>
      </c>
      <c r="G197" s="250"/>
      <c r="H197" s="254">
        <v>9</v>
      </c>
      <c r="I197" s="255"/>
      <c r="J197" s="250"/>
      <c r="K197" s="250"/>
      <c r="L197" s="256"/>
      <c r="M197" s="257"/>
      <c r="N197" s="258"/>
      <c r="O197" s="258"/>
      <c r="P197" s="258"/>
      <c r="Q197" s="258"/>
      <c r="R197" s="258"/>
      <c r="S197" s="258"/>
      <c r="T197" s="25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0" t="s">
        <v>164</v>
      </c>
      <c r="AU197" s="260" t="s">
        <v>83</v>
      </c>
      <c r="AV197" s="13" t="s">
        <v>83</v>
      </c>
      <c r="AW197" s="13" t="s">
        <v>30</v>
      </c>
      <c r="AX197" s="13" t="s">
        <v>73</v>
      </c>
      <c r="AY197" s="260" t="s">
        <v>156</v>
      </c>
    </row>
    <row r="198" s="13" customFormat="1">
      <c r="A198" s="13"/>
      <c r="B198" s="249"/>
      <c r="C198" s="250"/>
      <c r="D198" s="251" t="s">
        <v>164</v>
      </c>
      <c r="E198" s="252" t="s">
        <v>1</v>
      </c>
      <c r="F198" s="253" t="s">
        <v>671</v>
      </c>
      <c r="G198" s="250"/>
      <c r="H198" s="254">
        <v>1.6659999999999999</v>
      </c>
      <c r="I198" s="255"/>
      <c r="J198" s="250"/>
      <c r="K198" s="250"/>
      <c r="L198" s="256"/>
      <c r="M198" s="257"/>
      <c r="N198" s="258"/>
      <c r="O198" s="258"/>
      <c r="P198" s="258"/>
      <c r="Q198" s="258"/>
      <c r="R198" s="258"/>
      <c r="S198" s="258"/>
      <c r="T198" s="25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0" t="s">
        <v>164</v>
      </c>
      <c r="AU198" s="260" t="s">
        <v>83</v>
      </c>
      <c r="AV198" s="13" t="s">
        <v>83</v>
      </c>
      <c r="AW198" s="13" t="s">
        <v>30</v>
      </c>
      <c r="AX198" s="13" t="s">
        <v>73</v>
      </c>
      <c r="AY198" s="260" t="s">
        <v>156</v>
      </c>
    </row>
    <row r="199" s="14" customFormat="1">
      <c r="A199" s="14"/>
      <c r="B199" s="261"/>
      <c r="C199" s="262"/>
      <c r="D199" s="251" t="s">
        <v>164</v>
      </c>
      <c r="E199" s="263" t="s">
        <v>1</v>
      </c>
      <c r="F199" s="264" t="s">
        <v>166</v>
      </c>
      <c r="G199" s="262"/>
      <c r="H199" s="265">
        <v>10.666</v>
      </c>
      <c r="I199" s="266"/>
      <c r="J199" s="262"/>
      <c r="K199" s="262"/>
      <c r="L199" s="267"/>
      <c r="M199" s="268"/>
      <c r="N199" s="269"/>
      <c r="O199" s="269"/>
      <c r="P199" s="269"/>
      <c r="Q199" s="269"/>
      <c r="R199" s="269"/>
      <c r="S199" s="269"/>
      <c r="T199" s="27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71" t="s">
        <v>164</v>
      </c>
      <c r="AU199" s="271" t="s">
        <v>83</v>
      </c>
      <c r="AV199" s="14" t="s">
        <v>162</v>
      </c>
      <c r="AW199" s="14" t="s">
        <v>30</v>
      </c>
      <c r="AX199" s="14" t="s">
        <v>81</v>
      </c>
      <c r="AY199" s="271" t="s">
        <v>156</v>
      </c>
    </row>
    <row r="200" s="12" customFormat="1" ht="22.8" customHeight="1">
      <c r="A200" s="12"/>
      <c r="B200" s="219"/>
      <c r="C200" s="220"/>
      <c r="D200" s="221" t="s">
        <v>72</v>
      </c>
      <c r="E200" s="233" t="s">
        <v>183</v>
      </c>
      <c r="F200" s="233" t="s">
        <v>262</v>
      </c>
      <c r="G200" s="220"/>
      <c r="H200" s="220"/>
      <c r="I200" s="223"/>
      <c r="J200" s="234">
        <f>BK200</f>
        <v>0</v>
      </c>
      <c r="K200" s="220"/>
      <c r="L200" s="225"/>
      <c r="M200" s="226"/>
      <c r="N200" s="227"/>
      <c r="O200" s="227"/>
      <c r="P200" s="228">
        <f>SUM(P201:P214)</f>
        <v>0</v>
      </c>
      <c r="Q200" s="227"/>
      <c r="R200" s="228">
        <f>SUM(R201:R214)</f>
        <v>107.74470679999999</v>
      </c>
      <c r="S200" s="227"/>
      <c r="T200" s="229">
        <f>SUM(T201:T214)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30" t="s">
        <v>81</v>
      </c>
      <c r="AT200" s="231" t="s">
        <v>72</v>
      </c>
      <c r="AU200" s="231" t="s">
        <v>81</v>
      </c>
      <c r="AY200" s="230" t="s">
        <v>156</v>
      </c>
      <c r="BK200" s="232">
        <f>SUM(BK201:BK214)</f>
        <v>0</v>
      </c>
    </row>
    <row r="201" s="2" customFormat="1" ht="21.75" customHeight="1">
      <c r="A201" s="39"/>
      <c r="B201" s="40"/>
      <c r="C201" s="235" t="s">
        <v>263</v>
      </c>
      <c r="D201" s="235" t="s">
        <v>158</v>
      </c>
      <c r="E201" s="236" t="s">
        <v>264</v>
      </c>
      <c r="F201" s="237" t="s">
        <v>265</v>
      </c>
      <c r="G201" s="238" t="s">
        <v>161</v>
      </c>
      <c r="H201" s="239">
        <v>7.1200000000000001</v>
      </c>
      <c r="I201" s="240"/>
      <c r="J201" s="241">
        <f>ROUND(I201*H201,2)</f>
        <v>0</v>
      </c>
      <c r="K201" s="242"/>
      <c r="L201" s="45"/>
      <c r="M201" s="243" t="s">
        <v>1</v>
      </c>
      <c r="N201" s="244" t="s">
        <v>38</v>
      </c>
      <c r="O201" s="92"/>
      <c r="P201" s="245">
        <f>O201*H201</f>
        <v>0</v>
      </c>
      <c r="Q201" s="245">
        <v>0.498</v>
      </c>
      <c r="R201" s="245">
        <f>Q201*H201</f>
        <v>3.54576</v>
      </c>
      <c r="S201" s="245">
        <v>0</v>
      </c>
      <c r="T201" s="24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7" t="s">
        <v>162</v>
      </c>
      <c r="AT201" s="247" t="s">
        <v>158</v>
      </c>
      <c r="AU201" s="247" t="s">
        <v>83</v>
      </c>
      <c r="AY201" s="18" t="s">
        <v>156</v>
      </c>
      <c r="BE201" s="248">
        <f>IF(N201="základní",J201,0)</f>
        <v>0</v>
      </c>
      <c r="BF201" s="248">
        <f>IF(N201="snížená",J201,0)</f>
        <v>0</v>
      </c>
      <c r="BG201" s="248">
        <f>IF(N201="zákl. přenesená",J201,0)</f>
        <v>0</v>
      </c>
      <c r="BH201" s="248">
        <f>IF(N201="sníž. přenesená",J201,0)</f>
        <v>0</v>
      </c>
      <c r="BI201" s="248">
        <f>IF(N201="nulová",J201,0)</f>
        <v>0</v>
      </c>
      <c r="BJ201" s="18" t="s">
        <v>81</v>
      </c>
      <c r="BK201" s="248">
        <f>ROUND(I201*H201,2)</f>
        <v>0</v>
      </c>
      <c r="BL201" s="18" t="s">
        <v>162</v>
      </c>
      <c r="BM201" s="247" t="s">
        <v>672</v>
      </c>
    </row>
    <row r="202" s="13" customFormat="1">
      <c r="A202" s="13"/>
      <c r="B202" s="249"/>
      <c r="C202" s="250"/>
      <c r="D202" s="251" t="s">
        <v>164</v>
      </c>
      <c r="E202" s="252" t="s">
        <v>1</v>
      </c>
      <c r="F202" s="253" t="s">
        <v>631</v>
      </c>
      <c r="G202" s="250"/>
      <c r="H202" s="254">
        <v>7.1200000000000001</v>
      </c>
      <c r="I202" s="255"/>
      <c r="J202" s="250"/>
      <c r="K202" s="250"/>
      <c r="L202" s="256"/>
      <c r="M202" s="257"/>
      <c r="N202" s="258"/>
      <c r="O202" s="258"/>
      <c r="P202" s="258"/>
      <c r="Q202" s="258"/>
      <c r="R202" s="258"/>
      <c r="S202" s="258"/>
      <c r="T202" s="25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0" t="s">
        <v>164</v>
      </c>
      <c r="AU202" s="260" t="s">
        <v>83</v>
      </c>
      <c r="AV202" s="13" t="s">
        <v>83</v>
      </c>
      <c r="AW202" s="13" t="s">
        <v>30</v>
      </c>
      <c r="AX202" s="13" t="s">
        <v>81</v>
      </c>
      <c r="AY202" s="260" t="s">
        <v>156</v>
      </c>
    </row>
    <row r="203" s="2" customFormat="1" ht="16.5" customHeight="1">
      <c r="A203" s="39"/>
      <c r="B203" s="40"/>
      <c r="C203" s="235" t="s">
        <v>267</v>
      </c>
      <c r="D203" s="235" t="s">
        <v>158</v>
      </c>
      <c r="E203" s="236" t="s">
        <v>268</v>
      </c>
      <c r="F203" s="237" t="s">
        <v>269</v>
      </c>
      <c r="G203" s="238" t="s">
        <v>161</v>
      </c>
      <c r="H203" s="239">
        <v>122.67</v>
      </c>
      <c r="I203" s="240"/>
      <c r="J203" s="241">
        <f>ROUND(I203*H203,2)</f>
        <v>0</v>
      </c>
      <c r="K203" s="242"/>
      <c r="L203" s="45"/>
      <c r="M203" s="243" t="s">
        <v>1</v>
      </c>
      <c r="N203" s="244" t="s">
        <v>38</v>
      </c>
      <c r="O203" s="92"/>
      <c r="P203" s="245">
        <f>O203*H203</f>
        <v>0</v>
      </c>
      <c r="Q203" s="245">
        <v>0.57499999999999996</v>
      </c>
      <c r="R203" s="245">
        <f>Q203*H203</f>
        <v>70.535249999999991</v>
      </c>
      <c r="S203" s="245">
        <v>0</v>
      </c>
      <c r="T203" s="24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7" t="s">
        <v>162</v>
      </c>
      <c r="AT203" s="247" t="s">
        <v>158</v>
      </c>
      <c r="AU203" s="247" t="s">
        <v>83</v>
      </c>
      <c r="AY203" s="18" t="s">
        <v>156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8" t="s">
        <v>81</v>
      </c>
      <c r="BK203" s="248">
        <f>ROUND(I203*H203,2)</f>
        <v>0</v>
      </c>
      <c r="BL203" s="18" t="s">
        <v>162</v>
      </c>
      <c r="BM203" s="247" t="s">
        <v>673</v>
      </c>
    </row>
    <row r="204" s="13" customFormat="1">
      <c r="A204" s="13"/>
      <c r="B204" s="249"/>
      <c r="C204" s="250"/>
      <c r="D204" s="251" t="s">
        <v>164</v>
      </c>
      <c r="E204" s="252" t="s">
        <v>1</v>
      </c>
      <c r="F204" s="253" t="s">
        <v>674</v>
      </c>
      <c r="G204" s="250"/>
      <c r="H204" s="254">
        <v>101.25</v>
      </c>
      <c r="I204" s="255"/>
      <c r="J204" s="250"/>
      <c r="K204" s="250"/>
      <c r="L204" s="256"/>
      <c r="M204" s="257"/>
      <c r="N204" s="258"/>
      <c r="O204" s="258"/>
      <c r="P204" s="258"/>
      <c r="Q204" s="258"/>
      <c r="R204" s="258"/>
      <c r="S204" s="258"/>
      <c r="T204" s="25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0" t="s">
        <v>164</v>
      </c>
      <c r="AU204" s="260" t="s">
        <v>83</v>
      </c>
      <c r="AV204" s="13" t="s">
        <v>83</v>
      </c>
      <c r="AW204" s="13" t="s">
        <v>30</v>
      </c>
      <c r="AX204" s="13" t="s">
        <v>73</v>
      </c>
      <c r="AY204" s="260" t="s">
        <v>156</v>
      </c>
    </row>
    <row r="205" s="13" customFormat="1">
      <c r="A205" s="13"/>
      <c r="B205" s="249"/>
      <c r="C205" s="250"/>
      <c r="D205" s="251" t="s">
        <v>164</v>
      </c>
      <c r="E205" s="252" t="s">
        <v>1</v>
      </c>
      <c r="F205" s="253" t="s">
        <v>675</v>
      </c>
      <c r="G205" s="250"/>
      <c r="H205" s="254">
        <v>21.420000000000002</v>
      </c>
      <c r="I205" s="255"/>
      <c r="J205" s="250"/>
      <c r="K205" s="250"/>
      <c r="L205" s="256"/>
      <c r="M205" s="257"/>
      <c r="N205" s="258"/>
      <c r="O205" s="258"/>
      <c r="P205" s="258"/>
      <c r="Q205" s="258"/>
      <c r="R205" s="258"/>
      <c r="S205" s="258"/>
      <c r="T205" s="25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0" t="s">
        <v>164</v>
      </c>
      <c r="AU205" s="260" t="s">
        <v>83</v>
      </c>
      <c r="AV205" s="13" t="s">
        <v>83</v>
      </c>
      <c r="AW205" s="13" t="s">
        <v>30</v>
      </c>
      <c r="AX205" s="13" t="s">
        <v>73</v>
      </c>
      <c r="AY205" s="260" t="s">
        <v>156</v>
      </c>
    </row>
    <row r="206" s="14" customFormat="1">
      <c r="A206" s="14"/>
      <c r="B206" s="261"/>
      <c r="C206" s="262"/>
      <c r="D206" s="251" t="s">
        <v>164</v>
      </c>
      <c r="E206" s="263" t="s">
        <v>1</v>
      </c>
      <c r="F206" s="264" t="s">
        <v>166</v>
      </c>
      <c r="G206" s="262"/>
      <c r="H206" s="265">
        <v>122.67</v>
      </c>
      <c r="I206" s="266"/>
      <c r="J206" s="262"/>
      <c r="K206" s="262"/>
      <c r="L206" s="267"/>
      <c r="M206" s="268"/>
      <c r="N206" s="269"/>
      <c r="O206" s="269"/>
      <c r="P206" s="269"/>
      <c r="Q206" s="269"/>
      <c r="R206" s="269"/>
      <c r="S206" s="269"/>
      <c r="T206" s="27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71" t="s">
        <v>164</v>
      </c>
      <c r="AU206" s="271" t="s">
        <v>83</v>
      </c>
      <c r="AV206" s="14" t="s">
        <v>162</v>
      </c>
      <c r="AW206" s="14" t="s">
        <v>30</v>
      </c>
      <c r="AX206" s="14" t="s">
        <v>81</v>
      </c>
      <c r="AY206" s="271" t="s">
        <v>156</v>
      </c>
    </row>
    <row r="207" s="2" customFormat="1" ht="33" customHeight="1">
      <c r="A207" s="39"/>
      <c r="B207" s="40"/>
      <c r="C207" s="235" t="s">
        <v>7</v>
      </c>
      <c r="D207" s="235" t="s">
        <v>158</v>
      </c>
      <c r="E207" s="236" t="s">
        <v>271</v>
      </c>
      <c r="F207" s="237" t="s">
        <v>272</v>
      </c>
      <c r="G207" s="238" t="s">
        <v>161</v>
      </c>
      <c r="H207" s="239">
        <v>122.67</v>
      </c>
      <c r="I207" s="240"/>
      <c r="J207" s="241">
        <f>ROUND(I207*H207,2)</f>
        <v>0</v>
      </c>
      <c r="K207" s="242"/>
      <c r="L207" s="45"/>
      <c r="M207" s="243" t="s">
        <v>1</v>
      </c>
      <c r="N207" s="244" t="s">
        <v>38</v>
      </c>
      <c r="O207" s="92"/>
      <c r="P207" s="245">
        <f>O207*H207</f>
        <v>0</v>
      </c>
      <c r="Q207" s="245">
        <v>0.13188</v>
      </c>
      <c r="R207" s="245">
        <f>Q207*H207</f>
        <v>16.1777196</v>
      </c>
      <c r="S207" s="245">
        <v>0</v>
      </c>
      <c r="T207" s="24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7" t="s">
        <v>162</v>
      </c>
      <c r="AT207" s="247" t="s">
        <v>158</v>
      </c>
      <c r="AU207" s="247" t="s">
        <v>83</v>
      </c>
      <c r="AY207" s="18" t="s">
        <v>156</v>
      </c>
      <c r="BE207" s="248">
        <f>IF(N207="základní",J207,0)</f>
        <v>0</v>
      </c>
      <c r="BF207" s="248">
        <f>IF(N207="snížená",J207,0)</f>
        <v>0</v>
      </c>
      <c r="BG207" s="248">
        <f>IF(N207="zákl. přenesená",J207,0)</f>
        <v>0</v>
      </c>
      <c r="BH207" s="248">
        <f>IF(N207="sníž. přenesená",J207,0)</f>
        <v>0</v>
      </c>
      <c r="BI207" s="248">
        <f>IF(N207="nulová",J207,0)</f>
        <v>0</v>
      </c>
      <c r="BJ207" s="18" t="s">
        <v>81</v>
      </c>
      <c r="BK207" s="248">
        <f>ROUND(I207*H207,2)</f>
        <v>0</v>
      </c>
      <c r="BL207" s="18" t="s">
        <v>162</v>
      </c>
      <c r="BM207" s="247" t="s">
        <v>676</v>
      </c>
    </row>
    <row r="208" s="13" customFormat="1">
      <c r="A208" s="13"/>
      <c r="B208" s="249"/>
      <c r="C208" s="250"/>
      <c r="D208" s="251" t="s">
        <v>164</v>
      </c>
      <c r="E208" s="252" t="s">
        <v>1</v>
      </c>
      <c r="F208" s="253" t="s">
        <v>674</v>
      </c>
      <c r="G208" s="250"/>
      <c r="H208" s="254">
        <v>101.25</v>
      </c>
      <c r="I208" s="255"/>
      <c r="J208" s="250"/>
      <c r="K208" s="250"/>
      <c r="L208" s="256"/>
      <c r="M208" s="257"/>
      <c r="N208" s="258"/>
      <c r="O208" s="258"/>
      <c r="P208" s="258"/>
      <c r="Q208" s="258"/>
      <c r="R208" s="258"/>
      <c r="S208" s="258"/>
      <c r="T208" s="25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0" t="s">
        <v>164</v>
      </c>
      <c r="AU208" s="260" t="s">
        <v>83</v>
      </c>
      <c r="AV208" s="13" t="s">
        <v>83</v>
      </c>
      <c r="AW208" s="13" t="s">
        <v>30</v>
      </c>
      <c r="AX208" s="13" t="s">
        <v>73</v>
      </c>
      <c r="AY208" s="260" t="s">
        <v>156</v>
      </c>
    </row>
    <row r="209" s="13" customFormat="1">
      <c r="A209" s="13"/>
      <c r="B209" s="249"/>
      <c r="C209" s="250"/>
      <c r="D209" s="251" t="s">
        <v>164</v>
      </c>
      <c r="E209" s="252" t="s">
        <v>1</v>
      </c>
      <c r="F209" s="253" t="s">
        <v>675</v>
      </c>
      <c r="G209" s="250"/>
      <c r="H209" s="254">
        <v>21.420000000000002</v>
      </c>
      <c r="I209" s="255"/>
      <c r="J209" s="250"/>
      <c r="K209" s="250"/>
      <c r="L209" s="256"/>
      <c r="M209" s="257"/>
      <c r="N209" s="258"/>
      <c r="O209" s="258"/>
      <c r="P209" s="258"/>
      <c r="Q209" s="258"/>
      <c r="R209" s="258"/>
      <c r="S209" s="258"/>
      <c r="T209" s="25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0" t="s">
        <v>164</v>
      </c>
      <c r="AU209" s="260" t="s">
        <v>83</v>
      </c>
      <c r="AV209" s="13" t="s">
        <v>83</v>
      </c>
      <c r="AW209" s="13" t="s">
        <v>30</v>
      </c>
      <c r="AX209" s="13" t="s">
        <v>73</v>
      </c>
      <c r="AY209" s="260" t="s">
        <v>156</v>
      </c>
    </row>
    <row r="210" s="14" customFormat="1">
      <c r="A210" s="14"/>
      <c r="B210" s="261"/>
      <c r="C210" s="262"/>
      <c r="D210" s="251" t="s">
        <v>164</v>
      </c>
      <c r="E210" s="263" t="s">
        <v>1</v>
      </c>
      <c r="F210" s="264" t="s">
        <v>166</v>
      </c>
      <c r="G210" s="262"/>
      <c r="H210" s="265">
        <v>122.67</v>
      </c>
      <c r="I210" s="266"/>
      <c r="J210" s="262"/>
      <c r="K210" s="262"/>
      <c r="L210" s="267"/>
      <c r="M210" s="268"/>
      <c r="N210" s="269"/>
      <c r="O210" s="269"/>
      <c r="P210" s="269"/>
      <c r="Q210" s="269"/>
      <c r="R210" s="269"/>
      <c r="S210" s="269"/>
      <c r="T210" s="27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71" t="s">
        <v>164</v>
      </c>
      <c r="AU210" s="271" t="s">
        <v>83</v>
      </c>
      <c r="AV210" s="14" t="s">
        <v>162</v>
      </c>
      <c r="AW210" s="14" t="s">
        <v>30</v>
      </c>
      <c r="AX210" s="14" t="s">
        <v>81</v>
      </c>
      <c r="AY210" s="271" t="s">
        <v>156</v>
      </c>
    </row>
    <row r="211" s="2" customFormat="1" ht="21.75" customHeight="1">
      <c r="A211" s="39"/>
      <c r="B211" s="40"/>
      <c r="C211" s="235" t="s">
        <v>274</v>
      </c>
      <c r="D211" s="235" t="s">
        <v>158</v>
      </c>
      <c r="E211" s="236" t="s">
        <v>275</v>
      </c>
      <c r="F211" s="237" t="s">
        <v>276</v>
      </c>
      <c r="G211" s="238" t="s">
        <v>161</v>
      </c>
      <c r="H211" s="239">
        <v>122.67</v>
      </c>
      <c r="I211" s="240"/>
      <c r="J211" s="241">
        <f>ROUND(I211*H211,2)</f>
        <v>0</v>
      </c>
      <c r="K211" s="242"/>
      <c r="L211" s="45"/>
      <c r="M211" s="243" t="s">
        <v>1</v>
      </c>
      <c r="N211" s="244" t="s">
        <v>38</v>
      </c>
      <c r="O211" s="92"/>
      <c r="P211" s="245">
        <f>O211*H211</f>
        <v>0</v>
      </c>
      <c r="Q211" s="245">
        <v>0.12966</v>
      </c>
      <c r="R211" s="245">
        <f>Q211*H211</f>
        <v>15.9053922</v>
      </c>
      <c r="S211" s="245">
        <v>0</v>
      </c>
      <c r="T211" s="24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7" t="s">
        <v>162</v>
      </c>
      <c r="AT211" s="247" t="s">
        <v>158</v>
      </c>
      <c r="AU211" s="247" t="s">
        <v>83</v>
      </c>
      <c r="AY211" s="18" t="s">
        <v>156</v>
      </c>
      <c r="BE211" s="248">
        <f>IF(N211="základní",J211,0)</f>
        <v>0</v>
      </c>
      <c r="BF211" s="248">
        <f>IF(N211="snížená",J211,0)</f>
        <v>0</v>
      </c>
      <c r="BG211" s="248">
        <f>IF(N211="zákl. přenesená",J211,0)</f>
        <v>0</v>
      </c>
      <c r="BH211" s="248">
        <f>IF(N211="sníž. přenesená",J211,0)</f>
        <v>0</v>
      </c>
      <c r="BI211" s="248">
        <f>IF(N211="nulová",J211,0)</f>
        <v>0</v>
      </c>
      <c r="BJ211" s="18" t="s">
        <v>81</v>
      </c>
      <c r="BK211" s="248">
        <f>ROUND(I211*H211,2)</f>
        <v>0</v>
      </c>
      <c r="BL211" s="18" t="s">
        <v>162</v>
      </c>
      <c r="BM211" s="247" t="s">
        <v>677</v>
      </c>
    </row>
    <row r="212" s="2" customFormat="1" ht="33" customHeight="1">
      <c r="A212" s="39"/>
      <c r="B212" s="40"/>
      <c r="C212" s="235" t="s">
        <v>278</v>
      </c>
      <c r="D212" s="235" t="s">
        <v>158</v>
      </c>
      <c r="E212" s="236" t="s">
        <v>279</v>
      </c>
      <c r="F212" s="237" t="s">
        <v>280</v>
      </c>
      <c r="G212" s="238" t="s">
        <v>161</v>
      </c>
      <c r="H212" s="239">
        <v>7.1200000000000001</v>
      </c>
      <c r="I212" s="240"/>
      <c r="J212" s="241">
        <f>ROUND(I212*H212,2)</f>
        <v>0</v>
      </c>
      <c r="K212" s="242"/>
      <c r="L212" s="45"/>
      <c r="M212" s="243" t="s">
        <v>1</v>
      </c>
      <c r="N212" s="244" t="s">
        <v>38</v>
      </c>
      <c r="O212" s="92"/>
      <c r="P212" s="245">
        <f>O212*H212</f>
        <v>0</v>
      </c>
      <c r="Q212" s="245">
        <v>0.10100000000000001</v>
      </c>
      <c r="R212" s="245">
        <f>Q212*H212</f>
        <v>0.71912000000000009</v>
      </c>
      <c r="S212" s="245">
        <v>0</v>
      </c>
      <c r="T212" s="24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7" t="s">
        <v>162</v>
      </c>
      <c r="AT212" s="247" t="s">
        <v>158</v>
      </c>
      <c r="AU212" s="247" t="s">
        <v>83</v>
      </c>
      <c r="AY212" s="18" t="s">
        <v>156</v>
      </c>
      <c r="BE212" s="248">
        <f>IF(N212="základní",J212,0)</f>
        <v>0</v>
      </c>
      <c r="BF212" s="248">
        <f>IF(N212="snížená",J212,0)</f>
        <v>0</v>
      </c>
      <c r="BG212" s="248">
        <f>IF(N212="zákl. přenesená",J212,0)</f>
        <v>0</v>
      </c>
      <c r="BH212" s="248">
        <f>IF(N212="sníž. přenesená",J212,0)</f>
        <v>0</v>
      </c>
      <c r="BI212" s="248">
        <f>IF(N212="nulová",J212,0)</f>
        <v>0</v>
      </c>
      <c r="BJ212" s="18" t="s">
        <v>81</v>
      </c>
      <c r="BK212" s="248">
        <f>ROUND(I212*H212,2)</f>
        <v>0</v>
      </c>
      <c r="BL212" s="18" t="s">
        <v>162</v>
      </c>
      <c r="BM212" s="247" t="s">
        <v>678</v>
      </c>
    </row>
    <row r="213" s="13" customFormat="1">
      <c r="A213" s="13"/>
      <c r="B213" s="249"/>
      <c r="C213" s="250"/>
      <c r="D213" s="251" t="s">
        <v>164</v>
      </c>
      <c r="E213" s="252" t="s">
        <v>1</v>
      </c>
      <c r="F213" s="253" t="s">
        <v>631</v>
      </c>
      <c r="G213" s="250"/>
      <c r="H213" s="254">
        <v>7.1200000000000001</v>
      </c>
      <c r="I213" s="255"/>
      <c r="J213" s="250"/>
      <c r="K213" s="250"/>
      <c r="L213" s="256"/>
      <c r="M213" s="257"/>
      <c r="N213" s="258"/>
      <c r="O213" s="258"/>
      <c r="P213" s="258"/>
      <c r="Q213" s="258"/>
      <c r="R213" s="258"/>
      <c r="S213" s="258"/>
      <c r="T213" s="25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0" t="s">
        <v>164</v>
      </c>
      <c r="AU213" s="260" t="s">
        <v>83</v>
      </c>
      <c r="AV213" s="13" t="s">
        <v>83</v>
      </c>
      <c r="AW213" s="13" t="s">
        <v>30</v>
      </c>
      <c r="AX213" s="13" t="s">
        <v>81</v>
      </c>
      <c r="AY213" s="260" t="s">
        <v>156</v>
      </c>
    </row>
    <row r="214" s="2" customFormat="1" ht="21.75" customHeight="1">
      <c r="A214" s="39"/>
      <c r="B214" s="40"/>
      <c r="C214" s="283" t="s">
        <v>283</v>
      </c>
      <c r="D214" s="283" t="s">
        <v>226</v>
      </c>
      <c r="E214" s="284" t="s">
        <v>284</v>
      </c>
      <c r="F214" s="285" t="s">
        <v>285</v>
      </c>
      <c r="G214" s="286" t="s">
        <v>161</v>
      </c>
      <c r="H214" s="287">
        <v>7.4909999999999997</v>
      </c>
      <c r="I214" s="288"/>
      <c r="J214" s="289">
        <f>ROUND(I214*H214,2)</f>
        <v>0</v>
      </c>
      <c r="K214" s="290"/>
      <c r="L214" s="291"/>
      <c r="M214" s="292" t="s">
        <v>1</v>
      </c>
      <c r="N214" s="293" t="s">
        <v>38</v>
      </c>
      <c r="O214" s="92"/>
      <c r="P214" s="245">
        <f>O214*H214</f>
        <v>0</v>
      </c>
      <c r="Q214" s="245">
        <v>0.11500000000000001</v>
      </c>
      <c r="R214" s="245">
        <f>Q214*H214</f>
        <v>0.86146500000000004</v>
      </c>
      <c r="S214" s="245">
        <v>0</v>
      </c>
      <c r="T214" s="24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7" t="s">
        <v>203</v>
      </c>
      <c r="AT214" s="247" t="s">
        <v>226</v>
      </c>
      <c r="AU214" s="247" t="s">
        <v>83</v>
      </c>
      <c r="AY214" s="18" t="s">
        <v>156</v>
      </c>
      <c r="BE214" s="248">
        <f>IF(N214="základní",J214,0)</f>
        <v>0</v>
      </c>
      <c r="BF214" s="248">
        <f>IF(N214="snížená",J214,0)</f>
        <v>0</v>
      </c>
      <c r="BG214" s="248">
        <f>IF(N214="zákl. přenesená",J214,0)</f>
        <v>0</v>
      </c>
      <c r="BH214" s="248">
        <f>IF(N214="sníž. přenesená",J214,0)</f>
        <v>0</v>
      </c>
      <c r="BI214" s="248">
        <f>IF(N214="nulová",J214,0)</f>
        <v>0</v>
      </c>
      <c r="BJ214" s="18" t="s">
        <v>81</v>
      </c>
      <c r="BK214" s="248">
        <f>ROUND(I214*H214,2)</f>
        <v>0</v>
      </c>
      <c r="BL214" s="18" t="s">
        <v>162</v>
      </c>
      <c r="BM214" s="247" t="s">
        <v>679</v>
      </c>
    </row>
    <row r="215" s="12" customFormat="1" ht="22.8" customHeight="1">
      <c r="A215" s="12"/>
      <c r="B215" s="219"/>
      <c r="C215" s="220"/>
      <c r="D215" s="221" t="s">
        <v>72</v>
      </c>
      <c r="E215" s="233" t="s">
        <v>203</v>
      </c>
      <c r="F215" s="233" t="s">
        <v>287</v>
      </c>
      <c r="G215" s="220"/>
      <c r="H215" s="220"/>
      <c r="I215" s="223"/>
      <c r="J215" s="234">
        <f>BK215</f>
        <v>0</v>
      </c>
      <c r="K215" s="220"/>
      <c r="L215" s="225"/>
      <c r="M215" s="226"/>
      <c r="N215" s="227"/>
      <c r="O215" s="227"/>
      <c r="P215" s="228">
        <f>SUM(P216:P258)</f>
        <v>0</v>
      </c>
      <c r="Q215" s="227"/>
      <c r="R215" s="228">
        <f>SUM(R216:R258)</f>
        <v>1.9585109999999999</v>
      </c>
      <c r="S215" s="227"/>
      <c r="T215" s="229">
        <f>SUM(T216:T258)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30" t="s">
        <v>81</v>
      </c>
      <c r="AT215" s="231" t="s">
        <v>72</v>
      </c>
      <c r="AU215" s="231" t="s">
        <v>81</v>
      </c>
      <c r="AY215" s="230" t="s">
        <v>156</v>
      </c>
      <c r="BK215" s="232">
        <f>SUM(BK216:BK258)</f>
        <v>0</v>
      </c>
    </row>
    <row r="216" s="2" customFormat="1" ht="21.75" customHeight="1">
      <c r="A216" s="39"/>
      <c r="B216" s="40"/>
      <c r="C216" s="235" t="s">
        <v>417</v>
      </c>
      <c r="D216" s="235" t="s">
        <v>158</v>
      </c>
      <c r="E216" s="236" t="s">
        <v>289</v>
      </c>
      <c r="F216" s="237" t="s">
        <v>290</v>
      </c>
      <c r="G216" s="238" t="s">
        <v>291</v>
      </c>
      <c r="H216" s="239">
        <v>1</v>
      </c>
      <c r="I216" s="240"/>
      <c r="J216" s="241">
        <f>ROUND(I216*H216,2)</f>
        <v>0</v>
      </c>
      <c r="K216" s="242"/>
      <c r="L216" s="45"/>
      <c r="M216" s="243" t="s">
        <v>1</v>
      </c>
      <c r="N216" s="244" t="s">
        <v>38</v>
      </c>
      <c r="O216" s="92"/>
      <c r="P216" s="245">
        <f>O216*H216</f>
        <v>0</v>
      </c>
      <c r="Q216" s="245">
        <v>0.00167</v>
      </c>
      <c r="R216" s="245">
        <f>Q216*H216</f>
        <v>0.00167</v>
      </c>
      <c r="S216" s="245">
        <v>0</v>
      </c>
      <c r="T216" s="246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7" t="s">
        <v>162</v>
      </c>
      <c r="AT216" s="247" t="s">
        <v>158</v>
      </c>
      <c r="AU216" s="247" t="s">
        <v>83</v>
      </c>
      <c r="AY216" s="18" t="s">
        <v>156</v>
      </c>
      <c r="BE216" s="248">
        <f>IF(N216="základní",J216,0)</f>
        <v>0</v>
      </c>
      <c r="BF216" s="248">
        <f>IF(N216="snížená",J216,0)</f>
        <v>0</v>
      </c>
      <c r="BG216" s="248">
        <f>IF(N216="zákl. přenesená",J216,0)</f>
        <v>0</v>
      </c>
      <c r="BH216" s="248">
        <f>IF(N216="sníž. přenesená",J216,0)</f>
        <v>0</v>
      </c>
      <c r="BI216" s="248">
        <f>IF(N216="nulová",J216,0)</f>
        <v>0</v>
      </c>
      <c r="BJ216" s="18" t="s">
        <v>81</v>
      </c>
      <c r="BK216" s="248">
        <f>ROUND(I216*H216,2)</f>
        <v>0</v>
      </c>
      <c r="BL216" s="18" t="s">
        <v>162</v>
      </c>
      <c r="BM216" s="247" t="s">
        <v>680</v>
      </c>
    </row>
    <row r="217" s="2" customFormat="1" ht="16.5" customHeight="1">
      <c r="A217" s="39"/>
      <c r="B217" s="40"/>
      <c r="C217" s="283" t="s">
        <v>421</v>
      </c>
      <c r="D217" s="283" t="s">
        <v>226</v>
      </c>
      <c r="E217" s="284" t="s">
        <v>294</v>
      </c>
      <c r="F217" s="285" t="s">
        <v>681</v>
      </c>
      <c r="G217" s="286" t="s">
        <v>291</v>
      </c>
      <c r="H217" s="287">
        <v>1</v>
      </c>
      <c r="I217" s="288"/>
      <c r="J217" s="289">
        <f>ROUND(I217*H217,2)</f>
        <v>0</v>
      </c>
      <c r="K217" s="290"/>
      <c r="L217" s="291"/>
      <c r="M217" s="292" t="s">
        <v>1</v>
      </c>
      <c r="N217" s="293" t="s">
        <v>38</v>
      </c>
      <c r="O217" s="92"/>
      <c r="P217" s="245">
        <f>O217*H217</f>
        <v>0</v>
      </c>
      <c r="Q217" s="245">
        <v>0.013400000000000001</v>
      </c>
      <c r="R217" s="245">
        <f>Q217*H217</f>
        <v>0.013400000000000001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203</v>
      </c>
      <c r="AT217" s="247" t="s">
        <v>226</v>
      </c>
      <c r="AU217" s="247" t="s">
        <v>83</v>
      </c>
      <c r="AY217" s="18" t="s">
        <v>156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8" t="s">
        <v>81</v>
      </c>
      <c r="BK217" s="248">
        <f>ROUND(I217*H217,2)</f>
        <v>0</v>
      </c>
      <c r="BL217" s="18" t="s">
        <v>162</v>
      </c>
      <c r="BM217" s="247" t="s">
        <v>682</v>
      </c>
    </row>
    <row r="218" s="2" customFormat="1" ht="21.75" customHeight="1">
      <c r="A218" s="39"/>
      <c r="B218" s="40"/>
      <c r="C218" s="235" t="s">
        <v>297</v>
      </c>
      <c r="D218" s="235" t="s">
        <v>158</v>
      </c>
      <c r="E218" s="236" t="s">
        <v>298</v>
      </c>
      <c r="F218" s="237" t="s">
        <v>299</v>
      </c>
      <c r="G218" s="238" t="s">
        <v>291</v>
      </c>
      <c r="H218" s="239">
        <v>4</v>
      </c>
      <c r="I218" s="240"/>
      <c r="J218" s="241">
        <f>ROUND(I218*H218,2)</f>
        <v>0</v>
      </c>
      <c r="K218" s="242"/>
      <c r="L218" s="45"/>
      <c r="M218" s="243" t="s">
        <v>1</v>
      </c>
      <c r="N218" s="244" t="s">
        <v>38</v>
      </c>
      <c r="O218" s="92"/>
      <c r="P218" s="245">
        <f>O218*H218</f>
        <v>0</v>
      </c>
      <c r="Q218" s="245">
        <v>0.00167</v>
      </c>
      <c r="R218" s="245">
        <f>Q218*H218</f>
        <v>0.0066800000000000002</v>
      </c>
      <c r="S218" s="245">
        <v>0</v>
      </c>
      <c r="T218" s="24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7" t="s">
        <v>162</v>
      </c>
      <c r="AT218" s="247" t="s">
        <v>158</v>
      </c>
      <c r="AU218" s="247" t="s">
        <v>83</v>
      </c>
      <c r="AY218" s="18" t="s">
        <v>156</v>
      </c>
      <c r="BE218" s="248">
        <f>IF(N218="základní",J218,0)</f>
        <v>0</v>
      </c>
      <c r="BF218" s="248">
        <f>IF(N218="snížená",J218,0)</f>
        <v>0</v>
      </c>
      <c r="BG218" s="248">
        <f>IF(N218="zákl. přenesená",J218,0)</f>
        <v>0</v>
      </c>
      <c r="BH218" s="248">
        <f>IF(N218="sníž. přenesená",J218,0)</f>
        <v>0</v>
      </c>
      <c r="BI218" s="248">
        <f>IF(N218="nulová",J218,0)</f>
        <v>0</v>
      </c>
      <c r="BJ218" s="18" t="s">
        <v>81</v>
      </c>
      <c r="BK218" s="248">
        <f>ROUND(I218*H218,2)</f>
        <v>0</v>
      </c>
      <c r="BL218" s="18" t="s">
        <v>162</v>
      </c>
      <c r="BM218" s="247" t="s">
        <v>683</v>
      </c>
    </row>
    <row r="219" s="13" customFormat="1">
      <c r="A219" s="13"/>
      <c r="B219" s="249"/>
      <c r="C219" s="250"/>
      <c r="D219" s="251" t="s">
        <v>164</v>
      </c>
      <c r="E219" s="252" t="s">
        <v>1</v>
      </c>
      <c r="F219" s="253" t="s">
        <v>684</v>
      </c>
      <c r="G219" s="250"/>
      <c r="H219" s="254">
        <v>4</v>
      </c>
      <c r="I219" s="255"/>
      <c r="J219" s="250"/>
      <c r="K219" s="250"/>
      <c r="L219" s="256"/>
      <c r="M219" s="257"/>
      <c r="N219" s="258"/>
      <c r="O219" s="258"/>
      <c r="P219" s="258"/>
      <c r="Q219" s="258"/>
      <c r="R219" s="258"/>
      <c r="S219" s="258"/>
      <c r="T219" s="25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0" t="s">
        <v>164</v>
      </c>
      <c r="AU219" s="260" t="s">
        <v>83</v>
      </c>
      <c r="AV219" s="13" t="s">
        <v>83</v>
      </c>
      <c r="AW219" s="13" t="s">
        <v>30</v>
      </c>
      <c r="AX219" s="13" t="s">
        <v>73</v>
      </c>
      <c r="AY219" s="260" t="s">
        <v>156</v>
      </c>
    </row>
    <row r="220" s="14" customFormat="1">
      <c r="A220" s="14"/>
      <c r="B220" s="261"/>
      <c r="C220" s="262"/>
      <c r="D220" s="251" t="s">
        <v>164</v>
      </c>
      <c r="E220" s="263" t="s">
        <v>1</v>
      </c>
      <c r="F220" s="264" t="s">
        <v>166</v>
      </c>
      <c r="G220" s="262"/>
      <c r="H220" s="265">
        <v>4</v>
      </c>
      <c r="I220" s="266"/>
      <c r="J220" s="262"/>
      <c r="K220" s="262"/>
      <c r="L220" s="267"/>
      <c r="M220" s="268"/>
      <c r="N220" s="269"/>
      <c r="O220" s="269"/>
      <c r="P220" s="269"/>
      <c r="Q220" s="269"/>
      <c r="R220" s="269"/>
      <c r="S220" s="269"/>
      <c r="T220" s="27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71" t="s">
        <v>164</v>
      </c>
      <c r="AU220" s="271" t="s">
        <v>83</v>
      </c>
      <c r="AV220" s="14" t="s">
        <v>162</v>
      </c>
      <c r="AW220" s="14" t="s">
        <v>30</v>
      </c>
      <c r="AX220" s="14" t="s">
        <v>81</v>
      </c>
      <c r="AY220" s="271" t="s">
        <v>156</v>
      </c>
    </row>
    <row r="221" s="2" customFormat="1" ht="16.5" customHeight="1">
      <c r="A221" s="39"/>
      <c r="B221" s="40"/>
      <c r="C221" s="283" t="s">
        <v>685</v>
      </c>
      <c r="D221" s="283" t="s">
        <v>226</v>
      </c>
      <c r="E221" s="284" t="s">
        <v>303</v>
      </c>
      <c r="F221" s="285" t="s">
        <v>304</v>
      </c>
      <c r="G221" s="286" t="s">
        <v>291</v>
      </c>
      <c r="H221" s="287">
        <v>4</v>
      </c>
      <c r="I221" s="288"/>
      <c r="J221" s="289">
        <f>ROUND(I221*H221,2)</f>
        <v>0</v>
      </c>
      <c r="K221" s="290"/>
      <c r="L221" s="291"/>
      <c r="M221" s="292" t="s">
        <v>1</v>
      </c>
      <c r="N221" s="293" t="s">
        <v>38</v>
      </c>
      <c r="O221" s="92"/>
      <c r="P221" s="245">
        <f>O221*H221</f>
        <v>0</v>
      </c>
      <c r="Q221" s="245">
        <v>0.0080000000000000002</v>
      </c>
      <c r="R221" s="245">
        <f>Q221*H221</f>
        <v>0.032000000000000001</v>
      </c>
      <c r="S221" s="245">
        <v>0</v>
      </c>
      <c r="T221" s="24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7" t="s">
        <v>203</v>
      </c>
      <c r="AT221" s="247" t="s">
        <v>226</v>
      </c>
      <c r="AU221" s="247" t="s">
        <v>83</v>
      </c>
      <c r="AY221" s="18" t="s">
        <v>156</v>
      </c>
      <c r="BE221" s="248">
        <f>IF(N221="základní",J221,0)</f>
        <v>0</v>
      </c>
      <c r="BF221" s="248">
        <f>IF(N221="snížená",J221,0)</f>
        <v>0</v>
      </c>
      <c r="BG221" s="248">
        <f>IF(N221="zákl. přenesená",J221,0)</f>
        <v>0</v>
      </c>
      <c r="BH221" s="248">
        <f>IF(N221="sníž. přenesená",J221,0)</f>
        <v>0</v>
      </c>
      <c r="BI221" s="248">
        <f>IF(N221="nulová",J221,0)</f>
        <v>0</v>
      </c>
      <c r="BJ221" s="18" t="s">
        <v>81</v>
      </c>
      <c r="BK221" s="248">
        <f>ROUND(I221*H221,2)</f>
        <v>0</v>
      </c>
      <c r="BL221" s="18" t="s">
        <v>162</v>
      </c>
      <c r="BM221" s="247" t="s">
        <v>686</v>
      </c>
    </row>
    <row r="222" s="2" customFormat="1" ht="16.5" customHeight="1">
      <c r="A222" s="39"/>
      <c r="B222" s="40"/>
      <c r="C222" s="283" t="s">
        <v>425</v>
      </c>
      <c r="D222" s="283" t="s">
        <v>226</v>
      </c>
      <c r="E222" s="284" t="s">
        <v>687</v>
      </c>
      <c r="F222" s="285" t="s">
        <v>688</v>
      </c>
      <c r="G222" s="286" t="s">
        <v>291</v>
      </c>
      <c r="H222" s="287">
        <v>4</v>
      </c>
      <c r="I222" s="288"/>
      <c r="J222" s="289">
        <f>ROUND(I222*H222,2)</f>
        <v>0</v>
      </c>
      <c r="K222" s="290"/>
      <c r="L222" s="291"/>
      <c r="M222" s="292" t="s">
        <v>1</v>
      </c>
      <c r="N222" s="293" t="s">
        <v>38</v>
      </c>
      <c r="O222" s="92"/>
      <c r="P222" s="245">
        <f>O222*H222</f>
        <v>0</v>
      </c>
      <c r="Q222" s="245">
        <v>0.00040000000000000002</v>
      </c>
      <c r="R222" s="245">
        <f>Q222*H222</f>
        <v>0.0016000000000000001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203</v>
      </c>
      <c r="AT222" s="247" t="s">
        <v>226</v>
      </c>
      <c r="AU222" s="247" t="s">
        <v>83</v>
      </c>
      <c r="AY222" s="18" t="s">
        <v>156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8" t="s">
        <v>81</v>
      </c>
      <c r="BK222" s="248">
        <f>ROUND(I222*H222,2)</f>
        <v>0</v>
      </c>
      <c r="BL222" s="18" t="s">
        <v>162</v>
      </c>
      <c r="BM222" s="247" t="s">
        <v>689</v>
      </c>
    </row>
    <row r="223" s="2" customFormat="1" ht="21.75" customHeight="1">
      <c r="A223" s="39"/>
      <c r="B223" s="40"/>
      <c r="C223" s="235" t="s">
        <v>690</v>
      </c>
      <c r="D223" s="235" t="s">
        <v>158</v>
      </c>
      <c r="E223" s="236" t="s">
        <v>307</v>
      </c>
      <c r="F223" s="237" t="s">
        <v>308</v>
      </c>
      <c r="G223" s="238" t="s">
        <v>180</v>
      </c>
      <c r="H223" s="239">
        <v>23.800000000000001</v>
      </c>
      <c r="I223" s="240"/>
      <c r="J223" s="241">
        <f>ROUND(I223*H223,2)</f>
        <v>0</v>
      </c>
      <c r="K223" s="242"/>
      <c r="L223" s="45"/>
      <c r="M223" s="243" t="s">
        <v>1</v>
      </c>
      <c r="N223" s="244" t="s">
        <v>38</v>
      </c>
      <c r="O223" s="92"/>
      <c r="P223" s="245">
        <f>O223*H223</f>
        <v>0</v>
      </c>
      <c r="Q223" s="245">
        <v>0</v>
      </c>
      <c r="R223" s="245">
        <f>Q223*H223</f>
        <v>0</v>
      </c>
      <c r="S223" s="245">
        <v>0</v>
      </c>
      <c r="T223" s="24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7" t="s">
        <v>162</v>
      </c>
      <c r="AT223" s="247" t="s">
        <v>158</v>
      </c>
      <c r="AU223" s="247" t="s">
        <v>83</v>
      </c>
      <c r="AY223" s="18" t="s">
        <v>156</v>
      </c>
      <c r="BE223" s="248">
        <f>IF(N223="základní",J223,0)</f>
        <v>0</v>
      </c>
      <c r="BF223" s="248">
        <f>IF(N223="snížená",J223,0)</f>
        <v>0</v>
      </c>
      <c r="BG223" s="248">
        <f>IF(N223="zákl. přenesená",J223,0)</f>
        <v>0</v>
      </c>
      <c r="BH223" s="248">
        <f>IF(N223="sníž. přenesená",J223,0)</f>
        <v>0</v>
      </c>
      <c r="BI223" s="248">
        <f>IF(N223="nulová",J223,0)</f>
        <v>0</v>
      </c>
      <c r="BJ223" s="18" t="s">
        <v>81</v>
      </c>
      <c r="BK223" s="248">
        <f>ROUND(I223*H223,2)</f>
        <v>0</v>
      </c>
      <c r="BL223" s="18" t="s">
        <v>162</v>
      </c>
      <c r="BM223" s="247" t="s">
        <v>691</v>
      </c>
    </row>
    <row r="224" s="13" customFormat="1">
      <c r="A224" s="13"/>
      <c r="B224" s="249"/>
      <c r="C224" s="250"/>
      <c r="D224" s="251" t="s">
        <v>164</v>
      </c>
      <c r="E224" s="252" t="s">
        <v>1</v>
      </c>
      <c r="F224" s="253" t="s">
        <v>692</v>
      </c>
      <c r="G224" s="250"/>
      <c r="H224" s="254">
        <v>23.800000000000001</v>
      </c>
      <c r="I224" s="255"/>
      <c r="J224" s="250"/>
      <c r="K224" s="250"/>
      <c r="L224" s="256"/>
      <c r="M224" s="257"/>
      <c r="N224" s="258"/>
      <c r="O224" s="258"/>
      <c r="P224" s="258"/>
      <c r="Q224" s="258"/>
      <c r="R224" s="258"/>
      <c r="S224" s="258"/>
      <c r="T224" s="25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0" t="s">
        <v>164</v>
      </c>
      <c r="AU224" s="260" t="s">
        <v>83</v>
      </c>
      <c r="AV224" s="13" t="s">
        <v>83</v>
      </c>
      <c r="AW224" s="13" t="s">
        <v>30</v>
      </c>
      <c r="AX224" s="13" t="s">
        <v>81</v>
      </c>
      <c r="AY224" s="260" t="s">
        <v>156</v>
      </c>
    </row>
    <row r="225" s="2" customFormat="1" ht="21.75" customHeight="1">
      <c r="A225" s="39"/>
      <c r="B225" s="40"/>
      <c r="C225" s="283" t="s">
        <v>302</v>
      </c>
      <c r="D225" s="283" t="s">
        <v>226</v>
      </c>
      <c r="E225" s="284" t="s">
        <v>313</v>
      </c>
      <c r="F225" s="285" t="s">
        <v>314</v>
      </c>
      <c r="G225" s="286" t="s">
        <v>180</v>
      </c>
      <c r="H225" s="287">
        <v>26</v>
      </c>
      <c r="I225" s="288"/>
      <c r="J225" s="289">
        <f>ROUND(I225*H225,2)</f>
        <v>0</v>
      </c>
      <c r="K225" s="290"/>
      <c r="L225" s="291"/>
      <c r="M225" s="292" t="s">
        <v>1</v>
      </c>
      <c r="N225" s="293" t="s">
        <v>38</v>
      </c>
      <c r="O225" s="92"/>
      <c r="P225" s="245">
        <f>O225*H225</f>
        <v>0</v>
      </c>
      <c r="Q225" s="245">
        <v>0.00027999999999999998</v>
      </c>
      <c r="R225" s="245">
        <f>Q225*H225</f>
        <v>0.0072799999999999991</v>
      </c>
      <c r="S225" s="245">
        <v>0</v>
      </c>
      <c r="T225" s="24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7" t="s">
        <v>203</v>
      </c>
      <c r="AT225" s="247" t="s">
        <v>226</v>
      </c>
      <c r="AU225" s="247" t="s">
        <v>83</v>
      </c>
      <c r="AY225" s="18" t="s">
        <v>156</v>
      </c>
      <c r="BE225" s="248">
        <f>IF(N225="základní",J225,0)</f>
        <v>0</v>
      </c>
      <c r="BF225" s="248">
        <f>IF(N225="snížená",J225,0)</f>
        <v>0</v>
      </c>
      <c r="BG225" s="248">
        <f>IF(N225="zákl. přenesená",J225,0)</f>
        <v>0</v>
      </c>
      <c r="BH225" s="248">
        <f>IF(N225="sníž. přenesená",J225,0)</f>
        <v>0</v>
      </c>
      <c r="BI225" s="248">
        <f>IF(N225="nulová",J225,0)</f>
        <v>0</v>
      </c>
      <c r="BJ225" s="18" t="s">
        <v>81</v>
      </c>
      <c r="BK225" s="248">
        <f>ROUND(I225*H225,2)</f>
        <v>0</v>
      </c>
      <c r="BL225" s="18" t="s">
        <v>162</v>
      </c>
      <c r="BM225" s="247" t="s">
        <v>693</v>
      </c>
    </row>
    <row r="226" s="13" customFormat="1">
      <c r="A226" s="13"/>
      <c r="B226" s="249"/>
      <c r="C226" s="250"/>
      <c r="D226" s="251" t="s">
        <v>164</v>
      </c>
      <c r="E226" s="250"/>
      <c r="F226" s="253" t="s">
        <v>694</v>
      </c>
      <c r="G226" s="250"/>
      <c r="H226" s="254">
        <v>26</v>
      </c>
      <c r="I226" s="255"/>
      <c r="J226" s="250"/>
      <c r="K226" s="250"/>
      <c r="L226" s="256"/>
      <c r="M226" s="257"/>
      <c r="N226" s="258"/>
      <c r="O226" s="258"/>
      <c r="P226" s="258"/>
      <c r="Q226" s="258"/>
      <c r="R226" s="258"/>
      <c r="S226" s="258"/>
      <c r="T226" s="25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0" t="s">
        <v>164</v>
      </c>
      <c r="AU226" s="260" t="s">
        <v>83</v>
      </c>
      <c r="AV226" s="13" t="s">
        <v>83</v>
      </c>
      <c r="AW226" s="13" t="s">
        <v>4</v>
      </c>
      <c r="AX226" s="13" t="s">
        <v>81</v>
      </c>
      <c r="AY226" s="260" t="s">
        <v>156</v>
      </c>
    </row>
    <row r="227" s="2" customFormat="1" ht="21.75" customHeight="1">
      <c r="A227" s="39"/>
      <c r="B227" s="40"/>
      <c r="C227" s="235" t="s">
        <v>306</v>
      </c>
      <c r="D227" s="235" t="s">
        <v>158</v>
      </c>
      <c r="E227" s="236" t="s">
        <v>318</v>
      </c>
      <c r="F227" s="237" t="s">
        <v>319</v>
      </c>
      <c r="G227" s="238" t="s">
        <v>180</v>
      </c>
      <c r="H227" s="239">
        <v>112.5</v>
      </c>
      <c r="I227" s="240"/>
      <c r="J227" s="241">
        <f>ROUND(I227*H227,2)</f>
        <v>0</v>
      </c>
      <c r="K227" s="242"/>
      <c r="L227" s="45"/>
      <c r="M227" s="243" t="s">
        <v>1</v>
      </c>
      <c r="N227" s="244" t="s">
        <v>38</v>
      </c>
      <c r="O227" s="92"/>
      <c r="P227" s="245">
        <f>O227*H227</f>
        <v>0</v>
      </c>
      <c r="Q227" s="245">
        <v>0</v>
      </c>
      <c r="R227" s="245">
        <f>Q227*H227</f>
        <v>0</v>
      </c>
      <c r="S227" s="245">
        <v>0</v>
      </c>
      <c r="T227" s="24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7" t="s">
        <v>162</v>
      </c>
      <c r="AT227" s="247" t="s">
        <v>158</v>
      </c>
      <c r="AU227" s="247" t="s">
        <v>83</v>
      </c>
      <c r="AY227" s="18" t="s">
        <v>156</v>
      </c>
      <c r="BE227" s="248">
        <f>IF(N227="základní",J227,0)</f>
        <v>0</v>
      </c>
      <c r="BF227" s="248">
        <f>IF(N227="snížená",J227,0)</f>
        <v>0</v>
      </c>
      <c r="BG227" s="248">
        <f>IF(N227="zákl. přenesená",J227,0)</f>
        <v>0</v>
      </c>
      <c r="BH227" s="248">
        <f>IF(N227="sníž. přenesená",J227,0)</f>
        <v>0</v>
      </c>
      <c r="BI227" s="248">
        <f>IF(N227="nulová",J227,0)</f>
        <v>0</v>
      </c>
      <c r="BJ227" s="18" t="s">
        <v>81</v>
      </c>
      <c r="BK227" s="248">
        <f>ROUND(I227*H227,2)</f>
        <v>0</v>
      </c>
      <c r="BL227" s="18" t="s">
        <v>162</v>
      </c>
      <c r="BM227" s="247" t="s">
        <v>695</v>
      </c>
    </row>
    <row r="228" s="2" customFormat="1" ht="21.75" customHeight="1">
      <c r="A228" s="39"/>
      <c r="B228" s="40"/>
      <c r="C228" s="283" t="s">
        <v>312</v>
      </c>
      <c r="D228" s="283" t="s">
        <v>226</v>
      </c>
      <c r="E228" s="284" t="s">
        <v>322</v>
      </c>
      <c r="F228" s="285" t="s">
        <v>323</v>
      </c>
      <c r="G228" s="286" t="s">
        <v>180</v>
      </c>
      <c r="H228" s="287">
        <v>114</v>
      </c>
      <c r="I228" s="288"/>
      <c r="J228" s="289">
        <f>ROUND(I228*H228,2)</f>
        <v>0</v>
      </c>
      <c r="K228" s="290"/>
      <c r="L228" s="291"/>
      <c r="M228" s="292" t="s">
        <v>1</v>
      </c>
      <c r="N228" s="293" t="s">
        <v>38</v>
      </c>
      <c r="O228" s="92"/>
      <c r="P228" s="245">
        <f>O228*H228</f>
        <v>0</v>
      </c>
      <c r="Q228" s="245">
        <v>0.00214</v>
      </c>
      <c r="R228" s="245">
        <f>Q228*H228</f>
        <v>0.24396000000000001</v>
      </c>
      <c r="S228" s="245">
        <v>0</v>
      </c>
      <c r="T228" s="24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7" t="s">
        <v>203</v>
      </c>
      <c r="AT228" s="247" t="s">
        <v>226</v>
      </c>
      <c r="AU228" s="247" t="s">
        <v>83</v>
      </c>
      <c r="AY228" s="18" t="s">
        <v>156</v>
      </c>
      <c r="BE228" s="248">
        <f>IF(N228="základní",J228,0)</f>
        <v>0</v>
      </c>
      <c r="BF228" s="248">
        <f>IF(N228="snížená",J228,0)</f>
        <v>0</v>
      </c>
      <c r="BG228" s="248">
        <f>IF(N228="zákl. přenesená",J228,0)</f>
        <v>0</v>
      </c>
      <c r="BH228" s="248">
        <f>IF(N228="sníž. přenesená",J228,0)</f>
        <v>0</v>
      </c>
      <c r="BI228" s="248">
        <f>IF(N228="nulová",J228,0)</f>
        <v>0</v>
      </c>
      <c r="BJ228" s="18" t="s">
        <v>81</v>
      </c>
      <c r="BK228" s="248">
        <f>ROUND(I228*H228,2)</f>
        <v>0</v>
      </c>
      <c r="BL228" s="18" t="s">
        <v>162</v>
      </c>
      <c r="BM228" s="247" t="s">
        <v>696</v>
      </c>
    </row>
    <row r="229" s="13" customFormat="1">
      <c r="A229" s="13"/>
      <c r="B229" s="249"/>
      <c r="C229" s="250"/>
      <c r="D229" s="251" t="s">
        <v>164</v>
      </c>
      <c r="E229" s="250"/>
      <c r="F229" s="253" t="s">
        <v>697</v>
      </c>
      <c r="G229" s="250"/>
      <c r="H229" s="254">
        <v>114</v>
      </c>
      <c r="I229" s="255"/>
      <c r="J229" s="250"/>
      <c r="K229" s="250"/>
      <c r="L229" s="256"/>
      <c r="M229" s="257"/>
      <c r="N229" s="258"/>
      <c r="O229" s="258"/>
      <c r="P229" s="258"/>
      <c r="Q229" s="258"/>
      <c r="R229" s="258"/>
      <c r="S229" s="258"/>
      <c r="T229" s="25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0" t="s">
        <v>164</v>
      </c>
      <c r="AU229" s="260" t="s">
        <v>83</v>
      </c>
      <c r="AV229" s="13" t="s">
        <v>83</v>
      </c>
      <c r="AW229" s="13" t="s">
        <v>4</v>
      </c>
      <c r="AX229" s="13" t="s">
        <v>81</v>
      </c>
      <c r="AY229" s="260" t="s">
        <v>156</v>
      </c>
    </row>
    <row r="230" s="2" customFormat="1" ht="21.75" customHeight="1">
      <c r="A230" s="39"/>
      <c r="B230" s="40"/>
      <c r="C230" s="235" t="s">
        <v>392</v>
      </c>
      <c r="D230" s="235" t="s">
        <v>158</v>
      </c>
      <c r="E230" s="236" t="s">
        <v>698</v>
      </c>
      <c r="F230" s="237" t="s">
        <v>699</v>
      </c>
      <c r="G230" s="238" t="s">
        <v>291</v>
      </c>
      <c r="H230" s="239">
        <v>2</v>
      </c>
      <c r="I230" s="240"/>
      <c r="J230" s="241">
        <f>ROUND(I230*H230,2)</f>
        <v>0</v>
      </c>
      <c r="K230" s="242"/>
      <c r="L230" s="45"/>
      <c r="M230" s="243" t="s">
        <v>1</v>
      </c>
      <c r="N230" s="244" t="s">
        <v>38</v>
      </c>
      <c r="O230" s="92"/>
      <c r="P230" s="245">
        <f>O230*H230</f>
        <v>0</v>
      </c>
      <c r="Q230" s="245">
        <v>0</v>
      </c>
      <c r="R230" s="245">
        <f>Q230*H230</f>
        <v>0</v>
      </c>
      <c r="S230" s="245">
        <v>0</v>
      </c>
      <c r="T230" s="24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7" t="s">
        <v>162</v>
      </c>
      <c r="AT230" s="247" t="s">
        <v>158</v>
      </c>
      <c r="AU230" s="247" t="s">
        <v>83</v>
      </c>
      <c r="AY230" s="18" t="s">
        <v>156</v>
      </c>
      <c r="BE230" s="248">
        <f>IF(N230="základní",J230,0)</f>
        <v>0</v>
      </c>
      <c r="BF230" s="248">
        <f>IF(N230="snížená",J230,0)</f>
        <v>0</v>
      </c>
      <c r="BG230" s="248">
        <f>IF(N230="zákl. přenesená",J230,0)</f>
        <v>0</v>
      </c>
      <c r="BH230" s="248">
        <f>IF(N230="sníž. přenesená",J230,0)</f>
        <v>0</v>
      </c>
      <c r="BI230" s="248">
        <f>IF(N230="nulová",J230,0)</f>
        <v>0</v>
      </c>
      <c r="BJ230" s="18" t="s">
        <v>81</v>
      </c>
      <c r="BK230" s="248">
        <f>ROUND(I230*H230,2)</f>
        <v>0</v>
      </c>
      <c r="BL230" s="18" t="s">
        <v>162</v>
      </c>
      <c r="BM230" s="247" t="s">
        <v>700</v>
      </c>
    </row>
    <row r="231" s="2" customFormat="1" ht="21.75" customHeight="1">
      <c r="A231" s="39"/>
      <c r="B231" s="40"/>
      <c r="C231" s="283" t="s">
        <v>388</v>
      </c>
      <c r="D231" s="283" t="s">
        <v>226</v>
      </c>
      <c r="E231" s="284" t="s">
        <v>701</v>
      </c>
      <c r="F231" s="285" t="s">
        <v>702</v>
      </c>
      <c r="G231" s="286" t="s">
        <v>291</v>
      </c>
      <c r="H231" s="287">
        <v>2</v>
      </c>
      <c r="I231" s="288"/>
      <c r="J231" s="289">
        <f>ROUND(I231*H231,2)</f>
        <v>0</v>
      </c>
      <c r="K231" s="290"/>
      <c r="L231" s="291"/>
      <c r="M231" s="292" t="s">
        <v>1</v>
      </c>
      <c r="N231" s="293" t="s">
        <v>38</v>
      </c>
      <c r="O231" s="92"/>
      <c r="P231" s="245">
        <f>O231*H231</f>
        <v>0</v>
      </c>
      <c r="Q231" s="245">
        <v>0.00091</v>
      </c>
      <c r="R231" s="245">
        <f>Q231*H231</f>
        <v>0.00182</v>
      </c>
      <c r="S231" s="245">
        <v>0</v>
      </c>
      <c r="T231" s="24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7" t="s">
        <v>203</v>
      </c>
      <c r="AT231" s="247" t="s">
        <v>226</v>
      </c>
      <c r="AU231" s="247" t="s">
        <v>83</v>
      </c>
      <c r="AY231" s="18" t="s">
        <v>156</v>
      </c>
      <c r="BE231" s="248">
        <f>IF(N231="základní",J231,0)</f>
        <v>0</v>
      </c>
      <c r="BF231" s="248">
        <f>IF(N231="snížená",J231,0)</f>
        <v>0</v>
      </c>
      <c r="BG231" s="248">
        <f>IF(N231="zákl. přenesená",J231,0)</f>
        <v>0</v>
      </c>
      <c r="BH231" s="248">
        <f>IF(N231="sníž. přenesená",J231,0)</f>
        <v>0</v>
      </c>
      <c r="BI231" s="248">
        <f>IF(N231="nulová",J231,0)</f>
        <v>0</v>
      </c>
      <c r="BJ231" s="18" t="s">
        <v>81</v>
      </c>
      <c r="BK231" s="248">
        <f>ROUND(I231*H231,2)</f>
        <v>0</v>
      </c>
      <c r="BL231" s="18" t="s">
        <v>162</v>
      </c>
      <c r="BM231" s="247" t="s">
        <v>703</v>
      </c>
    </row>
    <row r="232" s="2" customFormat="1" ht="21.75" customHeight="1">
      <c r="A232" s="39"/>
      <c r="B232" s="40"/>
      <c r="C232" s="235" t="s">
        <v>401</v>
      </c>
      <c r="D232" s="235" t="s">
        <v>158</v>
      </c>
      <c r="E232" s="236" t="s">
        <v>704</v>
      </c>
      <c r="F232" s="237" t="s">
        <v>705</v>
      </c>
      <c r="G232" s="238" t="s">
        <v>291</v>
      </c>
      <c r="H232" s="239">
        <v>2</v>
      </c>
      <c r="I232" s="240"/>
      <c r="J232" s="241">
        <f>ROUND(I232*H232,2)</f>
        <v>0</v>
      </c>
      <c r="K232" s="242"/>
      <c r="L232" s="45"/>
      <c r="M232" s="243" t="s">
        <v>1</v>
      </c>
      <c r="N232" s="244" t="s">
        <v>38</v>
      </c>
      <c r="O232" s="92"/>
      <c r="P232" s="245">
        <f>O232*H232</f>
        <v>0</v>
      </c>
      <c r="Q232" s="245">
        <v>0</v>
      </c>
      <c r="R232" s="245">
        <f>Q232*H232</f>
        <v>0</v>
      </c>
      <c r="S232" s="245">
        <v>0</v>
      </c>
      <c r="T232" s="24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162</v>
      </c>
      <c r="AT232" s="247" t="s">
        <v>158</v>
      </c>
      <c r="AU232" s="247" t="s">
        <v>83</v>
      </c>
      <c r="AY232" s="18" t="s">
        <v>156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8" t="s">
        <v>81</v>
      </c>
      <c r="BK232" s="248">
        <f>ROUND(I232*H232,2)</f>
        <v>0</v>
      </c>
      <c r="BL232" s="18" t="s">
        <v>162</v>
      </c>
      <c r="BM232" s="247" t="s">
        <v>706</v>
      </c>
    </row>
    <row r="233" s="2" customFormat="1" ht="16.5" customHeight="1">
      <c r="A233" s="39"/>
      <c r="B233" s="40"/>
      <c r="C233" s="283" t="s">
        <v>405</v>
      </c>
      <c r="D233" s="283" t="s">
        <v>226</v>
      </c>
      <c r="E233" s="284" t="s">
        <v>707</v>
      </c>
      <c r="F233" s="285" t="s">
        <v>708</v>
      </c>
      <c r="G233" s="286" t="s">
        <v>291</v>
      </c>
      <c r="H233" s="287">
        <v>2</v>
      </c>
      <c r="I233" s="288"/>
      <c r="J233" s="289">
        <f>ROUND(I233*H233,2)</f>
        <v>0</v>
      </c>
      <c r="K233" s="290"/>
      <c r="L233" s="291"/>
      <c r="M233" s="292" t="s">
        <v>1</v>
      </c>
      <c r="N233" s="293" t="s">
        <v>38</v>
      </c>
      <c r="O233" s="92"/>
      <c r="P233" s="245">
        <f>O233*H233</f>
        <v>0</v>
      </c>
      <c r="Q233" s="245">
        <v>0.00072000000000000005</v>
      </c>
      <c r="R233" s="245">
        <f>Q233*H233</f>
        <v>0.0014400000000000001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203</v>
      </c>
      <c r="AT233" s="247" t="s">
        <v>226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709</v>
      </c>
    </row>
    <row r="234" s="2" customFormat="1" ht="21.75" customHeight="1">
      <c r="A234" s="39"/>
      <c r="B234" s="40"/>
      <c r="C234" s="235" t="s">
        <v>600</v>
      </c>
      <c r="D234" s="235" t="s">
        <v>158</v>
      </c>
      <c r="E234" s="236" t="s">
        <v>710</v>
      </c>
      <c r="F234" s="237" t="s">
        <v>711</v>
      </c>
      <c r="G234" s="238" t="s">
        <v>291</v>
      </c>
      <c r="H234" s="239">
        <v>1</v>
      </c>
      <c r="I234" s="240"/>
      <c r="J234" s="241">
        <f>ROUND(I234*H234,2)</f>
        <v>0</v>
      </c>
      <c r="K234" s="242"/>
      <c r="L234" s="45"/>
      <c r="M234" s="243" t="s">
        <v>1</v>
      </c>
      <c r="N234" s="244" t="s">
        <v>38</v>
      </c>
      <c r="O234" s="92"/>
      <c r="P234" s="245">
        <f>O234*H234</f>
        <v>0</v>
      </c>
      <c r="Q234" s="245">
        <v>0</v>
      </c>
      <c r="R234" s="245">
        <f>Q234*H234</f>
        <v>0</v>
      </c>
      <c r="S234" s="245">
        <v>0</v>
      </c>
      <c r="T234" s="24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7" t="s">
        <v>162</v>
      </c>
      <c r="AT234" s="247" t="s">
        <v>158</v>
      </c>
      <c r="AU234" s="247" t="s">
        <v>83</v>
      </c>
      <c r="AY234" s="18" t="s">
        <v>156</v>
      </c>
      <c r="BE234" s="248">
        <f>IF(N234="základní",J234,0)</f>
        <v>0</v>
      </c>
      <c r="BF234" s="248">
        <f>IF(N234="snížená",J234,0)</f>
        <v>0</v>
      </c>
      <c r="BG234" s="248">
        <f>IF(N234="zákl. přenesená",J234,0)</f>
        <v>0</v>
      </c>
      <c r="BH234" s="248">
        <f>IF(N234="sníž. přenesená",J234,0)</f>
        <v>0</v>
      </c>
      <c r="BI234" s="248">
        <f>IF(N234="nulová",J234,0)</f>
        <v>0</v>
      </c>
      <c r="BJ234" s="18" t="s">
        <v>81</v>
      </c>
      <c r="BK234" s="248">
        <f>ROUND(I234*H234,2)</f>
        <v>0</v>
      </c>
      <c r="BL234" s="18" t="s">
        <v>162</v>
      </c>
      <c r="BM234" s="247" t="s">
        <v>712</v>
      </c>
    </row>
    <row r="235" s="2" customFormat="1" ht="21.75" customHeight="1">
      <c r="A235" s="39"/>
      <c r="B235" s="40"/>
      <c r="C235" s="283" t="s">
        <v>397</v>
      </c>
      <c r="D235" s="283" t="s">
        <v>226</v>
      </c>
      <c r="E235" s="284" t="s">
        <v>713</v>
      </c>
      <c r="F235" s="285" t="s">
        <v>714</v>
      </c>
      <c r="G235" s="286" t="s">
        <v>291</v>
      </c>
      <c r="H235" s="287">
        <v>1</v>
      </c>
      <c r="I235" s="288"/>
      <c r="J235" s="289">
        <f>ROUND(I235*H235,2)</f>
        <v>0</v>
      </c>
      <c r="K235" s="290"/>
      <c r="L235" s="291"/>
      <c r="M235" s="292" t="s">
        <v>1</v>
      </c>
      <c r="N235" s="293" t="s">
        <v>38</v>
      </c>
      <c r="O235" s="92"/>
      <c r="P235" s="245">
        <f>O235*H235</f>
        <v>0</v>
      </c>
      <c r="Q235" s="245">
        <v>0.0035000000000000001</v>
      </c>
      <c r="R235" s="245">
        <f>Q235*H235</f>
        <v>0.0035000000000000001</v>
      </c>
      <c r="S235" s="245">
        <v>0</v>
      </c>
      <c r="T235" s="24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7" t="s">
        <v>203</v>
      </c>
      <c r="AT235" s="247" t="s">
        <v>226</v>
      </c>
      <c r="AU235" s="247" t="s">
        <v>83</v>
      </c>
      <c r="AY235" s="18" t="s">
        <v>156</v>
      </c>
      <c r="BE235" s="248">
        <f>IF(N235="základní",J235,0)</f>
        <v>0</v>
      </c>
      <c r="BF235" s="248">
        <f>IF(N235="snížená",J235,0)</f>
        <v>0</v>
      </c>
      <c r="BG235" s="248">
        <f>IF(N235="zákl. přenesená",J235,0)</f>
        <v>0</v>
      </c>
      <c r="BH235" s="248">
        <f>IF(N235="sníž. přenesená",J235,0)</f>
        <v>0</v>
      </c>
      <c r="BI235" s="248">
        <f>IF(N235="nulová",J235,0)</f>
        <v>0</v>
      </c>
      <c r="BJ235" s="18" t="s">
        <v>81</v>
      </c>
      <c r="BK235" s="248">
        <f>ROUND(I235*H235,2)</f>
        <v>0</v>
      </c>
      <c r="BL235" s="18" t="s">
        <v>162</v>
      </c>
      <c r="BM235" s="247" t="s">
        <v>715</v>
      </c>
    </row>
    <row r="236" s="2" customFormat="1" ht="16.5" customHeight="1">
      <c r="A236" s="39"/>
      <c r="B236" s="40"/>
      <c r="C236" s="235" t="s">
        <v>317</v>
      </c>
      <c r="D236" s="235" t="s">
        <v>158</v>
      </c>
      <c r="E236" s="236" t="s">
        <v>335</v>
      </c>
      <c r="F236" s="237" t="s">
        <v>336</v>
      </c>
      <c r="G236" s="238" t="s">
        <v>291</v>
      </c>
      <c r="H236" s="239">
        <v>7</v>
      </c>
      <c r="I236" s="240"/>
      <c r="J236" s="241">
        <f>ROUND(I236*H236,2)</f>
        <v>0</v>
      </c>
      <c r="K236" s="242"/>
      <c r="L236" s="45"/>
      <c r="M236" s="243" t="s">
        <v>1</v>
      </c>
      <c r="N236" s="244" t="s">
        <v>38</v>
      </c>
      <c r="O236" s="92"/>
      <c r="P236" s="245">
        <f>O236*H236</f>
        <v>0</v>
      </c>
      <c r="Q236" s="245">
        <v>0.00038000000000000002</v>
      </c>
      <c r="R236" s="245">
        <f>Q236*H236</f>
        <v>0.00266</v>
      </c>
      <c r="S236" s="245">
        <v>0</v>
      </c>
      <c r="T236" s="24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7" t="s">
        <v>162</v>
      </c>
      <c r="AT236" s="247" t="s">
        <v>158</v>
      </c>
      <c r="AU236" s="247" t="s">
        <v>83</v>
      </c>
      <c r="AY236" s="18" t="s">
        <v>156</v>
      </c>
      <c r="BE236" s="248">
        <f>IF(N236="základní",J236,0)</f>
        <v>0</v>
      </c>
      <c r="BF236" s="248">
        <f>IF(N236="snížená",J236,0)</f>
        <v>0</v>
      </c>
      <c r="BG236" s="248">
        <f>IF(N236="zákl. přenesená",J236,0)</f>
        <v>0</v>
      </c>
      <c r="BH236" s="248">
        <f>IF(N236="sníž. přenesená",J236,0)</f>
        <v>0</v>
      </c>
      <c r="BI236" s="248">
        <f>IF(N236="nulová",J236,0)</f>
        <v>0</v>
      </c>
      <c r="BJ236" s="18" t="s">
        <v>81</v>
      </c>
      <c r="BK236" s="248">
        <f>ROUND(I236*H236,2)</f>
        <v>0</v>
      </c>
      <c r="BL236" s="18" t="s">
        <v>162</v>
      </c>
      <c r="BM236" s="247" t="s">
        <v>716</v>
      </c>
    </row>
    <row r="237" s="13" customFormat="1">
      <c r="A237" s="13"/>
      <c r="B237" s="249"/>
      <c r="C237" s="250"/>
      <c r="D237" s="251" t="s">
        <v>164</v>
      </c>
      <c r="E237" s="252" t="s">
        <v>1</v>
      </c>
      <c r="F237" s="253" t="s">
        <v>717</v>
      </c>
      <c r="G237" s="250"/>
      <c r="H237" s="254">
        <v>7</v>
      </c>
      <c r="I237" s="255"/>
      <c r="J237" s="250"/>
      <c r="K237" s="250"/>
      <c r="L237" s="256"/>
      <c r="M237" s="257"/>
      <c r="N237" s="258"/>
      <c r="O237" s="258"/>
      <c r="P237" s="258"/>
      <c r="Q237" s="258"/>
      <c r="R237" s="258"/>
      <c r="S237" s="258"/>
      <c r="T237" s="25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0" t="s">
        <v>164</v>
      </c>
      <c r="AU237" s="260" t="s">
        <v>83</v>
      </c>
      <c r="AV237" s="13" t="s">
        <v>83</v>
      </c>
      <c r="AW237" s="13" t="s">
        <v>30</v>
      </c>
      <c r="AX237" s="13" t="s">
        <v>81</v>
      </c>
      <c r="AY237" s="260" t="s">
        <v>156</v>
      </c>
    </row>
    <row r="238" s="2" customFormat="1" ht="21.75" customHeight="1">
      <c r="A238" s="39"/>
      <c r="B238" s="40"/>
      <c r="C238" s="235" t="s">
        <v>718</v>
      </c>
      <c r="D238" s="235" t="s">
        <v>158</v>
      </c>
      <c r="E238" s="236" t="s">
        <v>349</v>
      </c>
      <c r="F238" s="237" t="s">
        <v>350</v>
      </c>
      <c r="G238" s="238" t="s">
        <v>291</v>
      </c>
      <c r="H238" s="239">
        <v>6</v>
      </c>
      <c r="I238" s="240"/>
      <c r="J238" s="241">
        <f>ROUND(I238*H238,2)</f>
        <v>0</v>
      </c>
      <c r="K238" s="242"/>
      <c r="L238" s="45"/>
      <c r="M238" s="243" t="s">
        <v>1</v>
      </c>
      <c r="N238" s="244" t="s">
        <v>38</v>
      </c>
      <c r="O238" s="92"/>
      <c r="P238" s="245">
        <f>O238*H238</f>
        <v>0</v>
      </c>
      <c r="Q238" s="245">
        <v>0.00072000000000000005</v>
      </c>
      <c r="R238" s="245">
        <f>Q238*H238</f>
        <v>0.0043200000000000001</v>
      </c>
      <c r="S238" s="245">
        <v>0</v>
      </c>
      <c r="T238" s="24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7" t="s">
        <v>162</v>
      </c>
      <c r="AT238" s="247" t="s">
        <v>158</v>
      </c>
      <c r="AU238" s="247" t="s">
        <v>83</v>
      </c>
      <c r="AY238" s="18" t="s">
        <v>156</v>
      </c>
      <c r="BE238" s="248">
        <f>IF(N238="základní",J238,0)</f>
        <v>0</v>
      </c>
      <c r="BF238" s="248">
        <f>IF(N238="snížená",J238,0)</f>
        <v>0</v>
      </c>
      <c r="BG238" s="248">
        <f>IF(N238="zákl. přenesená",J238,0)</f>
        <v>0</v>
      </c>
      <c r="BH238" s="248">
        <f>IF(N238="sníž. přenesená",J238,0)</f>
        <v>0</v>
      </c>
      <c r="BI238" s="248">
        <f>IF(N238="nulová",J238,0)</f>
        <v>0</v>
      </c>
      <c r="BJ238" s="18" t="s">
        <v>81</v>
      </c>
      <c r="BK238" s="248">
        <f>ROUND(I238*H238,2)</f>
        <v>0</v>
      </c>
      <c r="BL238" s="18" t="s">
        <v>162</v>
      </c>
      <c r="BM238" s="247" t="s">
        <v>719</v>
      </c>
    </row>
    <row r="239" s="2" customFormat="1" ht="21.75" customHeight="1">
      <c r="A239" s="39"/>
      <c r="B239" s="40"/>
      <c r="C239" s="283" t="s">
        <v>720</v>
      </c>
      <c r="D239" s="283" t="s">
        <v>226</v>
      </c>
      <c r="E239" s="284" t="s">
        <v>353</v>
      </c>
      <c r="F239" s="285" t="s">
        <v>354</v>
      </c>
      <c r="G239" s="286" t="s">
        <v>291</v>
      </c>
      <c r="H239" s="287">
        <v>6</v>
      </c>
      <c r="I239" s="288"/>
      <c r="J239" s="289">
        <f>ROUND(I239*H239,2)</f>
        <v>0</v>
      </c>
      <c r="K239" s="290"/>
      <c r="L239" s="291"/>
      <c r="M239" s="292" t="s">
        <v>1</v>
      </c>
      <c r="N239" s="293" t="s">
        <v>38</v>
      </c>
      <c r="O239" s="92"/>
      <c r="P239" s="245">
        <f>O239*H239</f>
        <v>0</v>
      </c>
      <c r="Q239" s="245">
        <v>0.0038</v>
      </c>
      <c r="R239" s="245">
        <f>Q239*H239</f>
        <v>0.022800000000000001</v>
      </c>
      <c r="S239" s="245">
        <v>0</v>
      </c>
      <c r="T239" s="24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7" t="s">
        <v>203</v>
      </c>
      <c r="AT239" s="247" t="s">
        <v>226</v>
      </c>
      <c r="AU239" s="247" t="s">
        <v>83</v>
      </c>
      <c r="AY239" s="18" t="s">
        <v>156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8" t="s">
        <v>81</v>
      </c>
      <c r="BK239" s="248">
        <f>ROUND(I239*H239,2)</f>
        <v>0</v>
      </c>
      <c r="BL239" s="18" t="s">
        <v>162</v>
      </c>
      <c r="BM239" s="247" t="s">
        <v>721</v>
      </c>
    </row>
    <row r="240" s="2" customFormat="1" ht="21.75" customHeight="1">
      <c r="A240" s="39"/>
      <c r="B240" s="40"/>
      <c r="C240" s="283" t="s">
        <v>722</v>
      </c>
      <c r="D240" s="283" t="s">
        <v>226</v>
      </c>
      <c r="E240" s="284" t="s">
        <v>357</v>
      </c>
      <c r="F240" s="285" t="s">
        <v>358</v>
      </c>
      <c r="G240" s="286" t="s">
        <v>291</v>
      </c>
      <c r="H240" s="287">
        <v>6</v>
      </c>
      <c r="I240" s="288"/>
      <c r="J240" s="289">
        <f>ROUND(I240*H240,2)</f>
        <v>0</v>
      </c>
      <c r="K240" s="290"/>
      <c r="L240" s="291"/>
      <c r="M240" s="292" t="s">
        <v>1</v>
      </c>
      <c r="N240" s="293" t="s">
        <v>38</v>
      </c>
      <c r="O240" s="92"/>
      <c r="P240" s="245">
        <f>O240*H240</f>
        <v>0</v>
      </c>
      <c r="Q240" s="245">
        <v>0.0035000000000000001</v>
      </c>
      <c r="R240" s="245">
        <f>Q240*H240</f>
        <v>0.021000000000000001</v>
      </c>
      <c r="S240" s="245">
        <v>0</v>
      </c>
      <c r="T240" s="24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7" t="s">
        <v>203</v>
      </c>
      <c r="AT240" s="247" t="s">
        <v>226</v>
      </c>
      <c r="AU240" s="247" t="s">
        <v>83</v>
      </c>
      <c r="AY240" s="18" t="s">
        <v>156</v>
      </c>
      <c r="BE240" s="248">
        <f>IF(N240="základní",J240,0)</f>
        <v>0</v>
      </c>
      <c r="BF240" s="248">
        <f>IF(N240="snížená",J240,0)</f>
        <v>0</v>
      </c>
      <c r="BG240" s="248">
        <f>IF(N240="zákl. přenesená",J240,0)</f>
        <v>0</v>
      </c>
      <c r="BH240" s="248">
        <f>IF(N240="sníž. přenesená",J240,0)</f>
        <v>0</v>
      </c>
      <c r="BI240" s="248">
        <f>IF(N240="nulová",J240,0)</f>
        <v>0</v>
      </c>
      <c r="BJ240" s="18" t="s">
        <v>81</v>
      </c>
      <c r="BK240" s="248">
        <f>ROUND(I240*H240,2)</f>
        <v>0</v>
      </c>
      <c r="BL240" s="18" t="s">
        <v>162</v>
      </c>
      <c r="BM240" s="247" t="s">
        <v>723</v>
      </c>
    </row>
    <row r="241" s="2" customFormat="1" ht="21.75" customHeight="1">
      <c r="A241" s="39"/>
      <c r="B241" s="40"/>
      <c r="C241" s="235" t="s">
        <v>326</v>
      </c>
      <c r="D241" s="235" t="s">
        <v>158</v>
      </c>
      <c r="E241" s="236" t="s">
        <v>361</v>
      </c>
      <c r="F241" s="237" t="s">
        <v>362</v>
      </c>
      <c r="G241" s="238" t="s">
        <v>291</v>
      </c>
      <c r="H241" s="239">
        <v>4</v>
      </c>
      <c r="I241" s="240"/>
      <c r="J241" s="241">
        <f>ROUND(I241*H241,2)</f>
        <v>0</v>
      </c>
      <c r="K241" s="242"/>
      <c r="L241" s="45"/>
      <c r="M241" s="243" t="s">
        <v>1</v>
      </c>
      <c r="N241" s="244" t="s">
        <v>38</v>
      </c>
      <c r="O241" s="92"/>
      <c r="P241" s="245">
        <f>O241*H241</f>
        <v>0</v>
      </c>
      <c r="Q241" s="245">
        <v>0.0016199999999999999</v>
      </c>
      <c r="R241" s="245">
        <f>Q241*H241</f>
        <v>0.0064799999999999996</v>
      </c>
      <c r="S241" s="245">
        <v>0</v>
      </c>
      <c r="T241" s="246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7" t="s">
        <v>162</v>
      </c>
      <c r="AT241" s="247" t="s">
        <v>158</v>
      </c>
      <c r="AU241" s="247" t="s">
        <v>83</v>
      </c>
      <c r="AY241" s="18" t="s">
        <v>156</v>
      </c>
      <c r="BE241" s="248">
        <f>IF(N241="základní",J241,0)</f>
        <v>0</v>
      </c>
      <c r="BF241" s="248">
        <f>IF(N241="snížená",J241,0)</f>
        <v>0</v>
      </c>
      <c r="BG241" s="248">
        <f>IF(N241="zákl. přenesená",J241,0)</f>
        <v>0</v>
      </c>
      <c r="BH241" s="248">
        <f>IF(N241="sníž. přenesená",J241,0)</f>
        <v>0</v>
      </c>
      <c r="BI241" s="248">
        <f>IF(N241="nulová",J241,0)</f>
        <v>0</v>
      </c>
      <c r="BJ241" s="18" t="s">
        <v>81</v>
      </c>
      <c r="BK241" s="248">
        <f>ROUND(I241*H241,2)</f>
        <v>0</v>
      </c>
      <c r="BL241" s="18" t="s">
        <v>162</v>
      </c>
      <c r="BM241" s="247" t="s">
        <v>724</v>
      </c>
    </row>
    <row r="242" s="2" customFormat="1" ht="21.75" customHeight="1">
      <c r="A242" s="39"/>
      <c r="B242" s="40"/>
      <c r="C242" s="283" t="s">
        <v>330</v>
      </c>
      <c r="D242" s="283" t="s">
        <v>226</v>
      </c>
      <c r="E242" s="284" t="s">
        <v>365</v>
      </c>
      <c r="F242" s="285" t="s">
        <v>725</v>
      </c>
      <c r="G242" s="286" t="s">
        <v>291</v>
      </c>
      <c r="H242" s="287">
        <v>4</v>
      </c>
      <c r="I242" s="288"/>
      <c r="J242" s="289">
        <f>ROUND(I242*H242,2)</f>
        <v>0</v>
      </c>
      <c r="K242" s="290"/>
      <c r="L242" s="291"/>
      <c r="M242" s="292" t="s">
        <v>1</v>
      </c>
      <c r="N242" s="293" t="s">
        <v>38</v>
      </c>
      <c r="O242" s="92"/>
      <c r="P242" s="245">
        <f>O242*H242</f>
        <v>0</v>
      </c>
      <c r="Q242" s="245">
        <v>0.023</v>
      </c>
      <c r="R242" s="245">
        <f>Q242*H242</f>
        <v>0.091999999999999998</v>
      </c>
      <c r="S242" s="245">
        <v>0</v>
      </c>
      <c r="T242" s="24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7" t="s">
        <v>203</v>
      </c>
      <c r="AT242" s="247" t="s">
        <v>226</v>
      </c>
      <c r="AU242" s="247" t="s">
        <v>83</v>
      </c>
      <c r="AY242" s="18" t="s">
        <v>156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8" t="s">
        <v>81</v>
      </c>
      <c r="BK242" s="248">
        <f>ROUND(I242*H242,2)</f>
        <v>0</v>
      </c>
      <c r="BL242" s="18" t="s">
        <v>162</v>
      </c>
      <c r="BM242" s="247" t="s">
        <v>726</v>
      </c>
    </row>
    <row r="243" s="2" customFormat="1" ht="21.75" customHeight="1">
      <c r="A243" s="39"/>
      <c r="B243" s="40"/>
      <c r="C243" s="283" t="s">
        <v>727</v>
      </c>
      <c r="D243" s="283" t="s">
        <v>226</v>
      </c>
      <c r="E243" s="284" t="s">
        <v>369</v>
      </c>
      <c r="F243" s="285" t="s">
        <v>370</v>
      </c>
      <c r="G243" s="286" t="s">
        <v>291</v>
      </c>
      <c r="H243" s="287">
        <v>4</v>
      </c>
      <c r="I243" s="288"/>
      <c r="J243" s="289">
        <f>ROUND(I243*H243,2)</f>
        <v>0</v>
      </c>
      <c r="K243" s="290"/>
      <c r="L243" s="291"/>
      <c r="M243" s="292" t="s">
        <v>1</v>
      </c>
      <c r="N243" s="293" t="s">
        <v>38</v>
      </c>
      <c r="O243" s="92"/>
      <c r="P243" s="245">
        <f>O243*H243</f>
        <v>0</v>
      </c>
      <c r="Q243" s="245">
        <v>0.0035000000000000001</v>
      </c>
      <c r="R243" s="245">
        <f>Q243*H243</f>
        <v>0.014</v>
      </c>
      <c r="S243" s="245">
        <v>0</v>
      </c>
      <c r="T243" s="24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7" t="s">
        <v>203</v>
      </c>
      <c r="AT243" s="247" t="s">
        <v>226</v>
      </c>
      <c r="AU243" s="247" t="s">
        <v>83</v>
      </c>
      <c r="AY243" s="18" t="s">
        <v>156</v>
      </c>
      <c r="BE243" s="248">
        <f>IF(N243="základní",J243,0)</f>
        <v>0</v>
      </c>
      <c r="BF243" s="248">
        <f>IF(N243="snížená",J243,0)</f>
        <v>0</v>
      </c>
      <c r="BG243" s="248">
        <f>IF(N243="zákl. přenesená",J243,0)</f>
        <v>0</v>
      </c>
      <c r="BH243" s="248">
        <f>IF(N243="sníž. přenesená",J243,0)</f>
        <v>0</v>
      </c>
      <c r="BI243" s="248">
        <f>IF(N243="nulová",J243,0)</f>
        <v>0</v>
      </c>
      <c r="BJ243" s="18" t="s">
        <v>81</v>
      </c>
      <c r="BK243" s="248">
        <f>ROUND(I243*H243,2)</f>
        <v>0</v>
      </c>
      <c r="BL243" s="18" t="s">
        <v>162</v>
      </c>
      <c r="BM243" s="247" t="s">
        <v>728</v>
      </c>
    </row>
    <row r="244" s="2" customFormat="1" ht="16.5" customHeight="1">
      <c r="A244" s="39"/>
      <c r="B244" s="40"/>
      <c r="C244" s="235" t="s">
        <v>409</v>
      </c>
      <c r="D244" s="235" t="s">
        <v>158</v>
      </c>
      <c r="E244" s="236" t="s">
        <v>729</v>
      </c>
      <c r="F244" s="237" t="s">
        <v>730</v>
      </c>
      <c r="G244" s="238" t="s">
        <v>291</v>
      </c>
      <c r="H244" s="239">
        <v>1</v>
      </c>
      <c r="I244" s="240"/>
      <c r="J244" s="241">
        <f>ROUND(I244*H244,2)</f>
        <v>0</v>
      </c>
      <c r="K244" s="242"/>
      <c r="L244" s="45"/>
      <c r="M244" s="243" t="s">
        <v>1</v>
      </c>
      <c r="N244" s="244" t="s">
        <v>38</v>
      </c>
      <c r="O244" s="92"/>
      <c r="P244" s="245">
        <f>O244*H244</f>
        <v>0</v>
      </c>
      <c r="Q244" s="245">
        <v>0.00034000000000000002</v>
      </c>
      <c r="R244" s="245">
        <f>Q244*H244</f>
        <v>0.00034000000000000002</v>
      </c>
      <c r="S244" s="245">
        <v>0</v>
      </c>
      <c r="T244" s="246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7" t="s">
        <v>162</v>
      </c>
      <c r="AT244" s="247" t="s">
        <v>158</v>
      </c>
      <c r="AU244" s="247" t="s">
        <v>83</v>
      </c>
      <c r="AY244" s="18" t="s">
        <v>156</v>
      </c>
      <c r="BE244" s="248">
        <f>IF(N244="základní",J244,0)</f>
        <v>0</v>
      </c>
      <c r="BF244" s="248">
        <f>IF(N244="snížená",J244,0)</f>
        <v>0</v>
      </c>
      <c r="BG244" s="248">
        <f>IF(N244="zákl. přenesená",J244,0)</f>
        <v>0</v>
      </c>
      <c r="BH244" s="248">
        <f>IF(N244="sníž. přenesená",J244,0)</f>
        <v>0</v>
      </c>
      <c r="BI244" s="248">
        <f>IF(N244="nulová",J244,0)</f>
        <v>0</v>
      </c>
      <c r="BJ244" s="18" t="s">
        <v>81</v>
      </c>
      <c r="BK244" s="248">
        <f>ROUND(I244*H244,2)</f>
        <v>0</v>
      </c>
      <c r="BL244" s="18" t="s">
        <v>162</v>
      </c>
      <c r="BM244" s="247" t="s">
        <v>731</v>
      </c>
    </row>
    <row r="245" s="2" customFormat="1" ht="21.75" customHeight="1">
      <c r="A245" s="39"/>
      <c r="B245" s="40"/>
      <c r="C245" s="283" t="s">
        <v>413</v>
      </c>
      <c r="D245" s="283" t="s">
        <v>226</v>
      </c>
      <c r="E245" s="284" t="s">
        <v>732</v>
      </c>
      <c r="F245" s="285" t="s">
        <v>733</v>
      </c>
      <c r="G245" s="286" t="s">
        <v>291</v>
      </c>
      <c r="H245" s="287">
        <v>1</v>
      </c>
      <c r="I245" s="288"/>
      <c r="J245" s="289">
        <f>ROUND(I245*H245,2)</f>
        <v>0</v>
      </c>
      <c r="K245" s="290"/>
      <c r="L245" s="291"/>
      <c r="M245" s="292" t="s">
        <v>1</v>
      </c>
      <c r="N245" s="293" t="s">
        <v>38</v>
      </c>
      <c r="O245" s="92"/>
      <c r="P245" s="245">
        <f>O245*H245</f>
        <v>0</v>
      </c>
      <c r="Q245" s="245">
        <v>0.068000000000000005</v>
      </c>
      <c r="R245" s="245">
        <f>Q245*H245</f>
        <v>0.068000000000000005</v>
      </c>
      <c r="S245" s="245">
        <v>0</v>
      </c>
      <c r="T245" s="24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7" t="s">
        <v>203</v>
      </c>
      <c r="AT245" s="247" t="s">
        <v>226</v>
      </c>
      <c r="AU245" s="247" t="s">
        <v>83</v>
      </c>
      <c r="AY245" s="18" t="s">
        <v>156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8" t="s">
        <v>81</v>
      </c>
      <c r="BK245" s="248">
        <f>ROUND(I245*H245,2)</f>
        <v>0</v>
      </c>
      <c r="BL245" s="18" t="s">
        <v>162</v>
      </c>
      <c r="BM245" s="247" t="s">
        <v>734</v>
      </c>
    </row>
    <row r="246" s="2" customFormat="1" ht="21.75" customHeight="1">
      <c r="A246" s="39"/>
      <c r="B246" s="40"/>
      <c r="C246" s="235" t="s">
        <v>572</v>
      </c>
      <c r="D246" s="235" t="s">
        <v>158</v>
      </c>
      <c r="E246" s="236" t="s">
        <v>381</v>
      </c>
      <c r="F246" s="237" t="s">
        <v>382</v>
      </c>
      <c r="G246" s="238" t="s">
        <v>291</v>
      </c>
      <c r="H246" s="239">
        <v>6</v>
      </c>
      <c r="I246" s="240"/>
      <c r="J246" s="241">
        <f>ROUND(I246*H246,2)</f>
        <v>0</v>
      </c>
      <c r="K246" s="242"/>
      <c r="L246" s="45"/>
      <c r="M246" s="243" t="s">
        <v>1</v>
      </c>
      <c r="N246" s="244" t="s">
        <v>38</v>
      </c>
      <c r="O246" s="92"/>
      <c r="P246" s="245">
        <f>O246*H246</f>
        <v>0</v>
      </c>
      <c r="Q246" s="245">
        <v>0</v>
      </c>
      <c r="R246" s="245">
        <f>Q246*H246</f>
        <v>0</v>
      </c>
      <c r="S246" s="245">
        <v>0</v>
      </c>
      <c r="T246" s="24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7" t="s">
        <v>162</v>
      </c>
      <c r="AT246" s="247" t="s">
        <v>158</v>
      </c>
      <c r="AU246" s="247" t="s">
        <v>83</v>
      </c>
      <c r="AY246" s="18" t="s">
        <v>156</v>
      </c>
      <c r="BE246" s="248">
        <f>IF(N246="základní",J246,0)</f>
        <v>0</v>
      </c>
      <c r="BF246" s="248">
        <f>IF(N246="snížená",J246,0)</f>
        <v>0</v>
      </c>
      <c r="BG246" s="248">
        <f>IF(N246="zákl. přenesená",J246,0)</f>
        <v>0</v>
      </c>
      <c r="BH246" s="248">
        <f>IF(N246="sníž. přenesená",J246,0)</f>
        <v>0</v>
      </c>
      <c r="BI246" s="248">
        <f>IF(N246="nulová",J246,0)</f>
        <v>0</v>
      </c>
      <c r="BJ246" s="18" t="s">
        <v>81</v>
      </c>
      <c r="BK246" s="248">
        <f>ROUND(I246*H246,2)</f>
        <v>0</v>
      </c>
      <c r="BL246" s="18" t="s">
        <v>162</v>
      </c>
      <c r="BM246" s="247" t="s">
        <v>735</v>
      </c>
    </row>
    <row r="247" s="2" customFormat="1" ht="16.5" customHeight="1">
      <c r="A247" s="39"/>
      <c r="B247" s="40"/>
      <c r="C247" s="283" t="s">
        <v>334</v>
      </c>
      <c r="D247" s="283" t="s">
        <v>226</v>
      </c>
      <c r="E247" s="284" t="s">
        <v>385</v>
      </c>
      <c r="F247" s="285" t="s">
        <v>386</v>
      </c>
      <c r="G247" s="286" t="s">
        <v>291</v>
      </c>
      <c r="H247" s="287">
        <v>6</v>
      </c>
      <c r="I247" s="288"/>
      <c r="J247" s="289">
        <f>ROUND(I247*H247,2)</f>
        <v>0</v>
      </c>
      <c r="K247" s="290"/>
      <c r="L247" s="291"/>
      <c r="M247" s="292" t="s">
        <v>1</v>
      </c>
      <c r="N247" s="293" t="s">
        <v>38</v>
      </c>
      <c r="O247" s="92"/>
      <c r="P247" s="245">
        <f>O247*H247</f>
        <v>0</v>
      </c>
      <c r="Q247" s="245">
        <v>0.0019</v>
      </c>
      <c r="R247" s="245">
        <f>Q247*H247</f>
        <v>0.0114</v>
      </c>
      <c r="S247" s="245">
        <v>0</v>
      </c>
      <c r="T247" s="24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7" t="s">
        <v>203</v>
      </c>
      <c r="AT247" s="247" t="s">
        <v>226</v>
      </c>
      <c r="AU247" s="247" t="s">
        <v>83</v>
      </c>
      <c r="AY247" s="18" t="s">
        <v>156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8" t="s">
        <v>81</v>
      </c>
      <c r="BK247" s="248">
        <f>ROUND(I247*H247,2)</f>
        <v>0</v>
      </c>
      <c r="BL247" s="18" t="s">
        <v>162</v>
      </c>
      <c r="BM247" s="247" t="s">
        <v>736</v>
      </c>
    </row>
    <row r="248" s="2" customFormat="1" ht="16.5" customHeight="1">
      <c r="A248" s="39"/>
      <c r="B248" s="40"/>
      <c r="C248" s="235" t="s">
        <v>737</v>
      </c>
      <c r="D248" s="235" t="s">
        <v>158</v>
      </c>
      <c r="E248" s="236" t="s">
        <v>389</v>
      </c>
      <c r="F248" s="237" t="s">
        <v>390</v>
      </c>
      <c r="G248" s="238" t="s">
        <v>180</v>
      </c>
      <c r="H248" s="239">
        <v>136.30000000000001</v>
      </c>
      <c r="I248" s="240"/>
      <c r="J248" s="241">
        <f>ROUND(I248*H248,2)</f>
        <v>0</v>
      </c>
      <c r="K248" s="242"/>
      <c r="L248" s="45"/>
      <c r="M248" s="243" t="s">
        <v>1</v>
      </c>
      <c r="N248" s="244" t="s">
        <v>38</v>
      </c>
      <c r="O248" s="92"/>
      <c r="P248" s="245">
        <f>O248*H248</f>
        <v>0</v>
      </c>
      <c r="Q248" s="245">
        <v>0</v>
      </c>
      <c r="R248" s="245">
        <f>Q248*H248</f>
        <v>0</v>
      </c>
      <c r="S248" s="245">
        <v>0</v>
      </c>
      <c r="T248" s="246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7" t="s">
        <v>162</v>
      </c>
      <c r="AT248" s="247" t="s">
        <v>158</v>
      </c>
      <c r="AU248" s="247" t="s">
        <v>83</v>
      </c>
      <c r="AY248" s="18" t="s">
        <v>156</v>
      </c>
      <c r="BE248" s="248">
        <f>IF(N248="základní",J248,0)</f>
        <v>0</v>
      </c>
      <c r="BF248" s="248">
        <f>IF(N248="snížená",J248,0)</f>
        <v>0</v>
      </c>
      <c r="BG248" s="248">
        <f>IF(N248="zákl. přenesená",J248,0)</f>
        <v>0</v>
      </c>
      <c r="BH248" s="248">
        <f>IF(N248="sníž. přenesená",J248,0)</f>
        <v>0</v>
      </c>
      <c r="BI248" s="248">
        <f>IF(N248="nulová",J248,0)</f>
        <v>0</v>
      </c>
      <c r="BJ248" s="18" t="s">
        <v>81</v>
      </c>
      <c r="BK248" s="248">
        <f>ROUND(I248*H248,2)</f>
        <v>0</v>
      </c>
      <c r="BL248" s="18" t="s">
        <v>162</v>
      </c>
      <c r="BM248" s="247" t="s">
        <v>738</v>
      </c>
    </row>
    <row r="249" s="2" customFormat="1" ht="21.75" customHeight="1">
      <c r="A249" s="39"/>
      <c r="B249" s="40"/>
      <c r="C249" s="235" t="s">
        <v>339</v>
      </c>
      <c r="D249" s="235" t="s">
        <v>158</v>
      </c>
      <c r="E249" s="236" t="s">
        <v>393</v>
      </c>
      <c r="F249" s="237" t="s">
        <v>394</v>
      </c>
      <c r="G249" s="238" t="s">
        <v>180</v>
      </c>
      <c r="H249" s="239">
        <v>136.30000000000001</v>
      </c>
      <c r="I249" s="240"/>
      <c r="J249" s="241">
        <f>ROUND(I249*H249,2)</f>
        <v>0</v>
      </c>
      <c r="K249" s="242"/>
      <c r="L249" s="45"/>
      <c r="M249" s="243" t="s">
        <v>1</v>
      </c>
      <c r="N249" s="244" t="s">
        <v>38</v>
      </c>
      <c r="O249" s="92"/>
      <c r="P249" s="245">
        <f>O249*H249</f>
        <v>0</v>
      </c>
      <c r="Q249" s="245">
        <v>0</v>
      </c>
      <c r="R249" s="245">
        <f>Q249*H249</f>
        <v>0</v>
      </c>
      <c r="S249" s="245">
        <v>0</v>
      </c>
      <c r="T249" s="24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7" t="s">
        <v>162</v>
      </c>
      <c r="AT249" s="247" t="s">
        <v>158</v>
      </c>
      <c r="AU249" s="247" t="s">
        <v>83</v>
      </c>
      <c r="AY249" s="18" t="s">
        <v>156</v>
      </c>
      <c r="BE249" s="248">
        <f>IF(N249="základní",J249,0)</f>
        <v>0</v>
      </c>
      <c r="BF249" s="248">
        <f>IF(N249="snížená",J249,0)</f>
        <v>0</v>
      </c>
      <c r="BG249" s="248">
        <f>IF(N249="zákl. přenesená",J249,0)</f>
        <v>0</v>
      </c>
      <c r="BH249" s="248">
        <f>IF(N249="sníž. přenesená",J249,0)</f>
        <v>0</v>
      </c>
      <c r="BI249" s="248">
        <f>IF(N249="nulová",J249,0)</f>
        <v>0</v>
      </c>
      <c r="BJ249" s="18" t="s">
        <v>81</v>
      </c>
      <c r="BK249" s="248">
        <f>ROUND(I249*H249,2)</f>
        <v>0</v>
      </c>
      <c r="BL249" s="18" t="s">
        <v>162</v>
      </c>
      <c r="BM249" s="247" t="s">
        <v>739</v>
      </c>
    </row>
    <row r="250" s="13" customFormat="1">
      <c r="A250" s="13"/>
      <c r="B250" s="249"/>
      <c r="C250" s="250"/>
      <c r="D250" s="251" t="s">
        <v>164</v>
      </c>
      <c r="E250" s="252" t="s">
        <v>1</v>
      </c>
      <c r="F250" s="253" t="s">
        <v>740</v>
      </c>
      <c r="G250" s="250"/>
      <c r="H250" s="254">
        <v>136.30000000000001</v>
      </c>
      <c r="I250" s="255"/>
      <c r="J250" s="250"/>
      <c r="K250" s="250"/>
      <c r="L250" s="256"/>
      <c r="M250" s="257"/>
      <c r="N250" s="258"/>
      <c r="O250" s="258"/>
      <c r="P250" s="258"/>
      <c r="Q250" s="258"/>
      <c r="R250" s="258"/>
      <c r="S250" s="258"/>
      <c r="T250" s="25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0" t="s">
        <v>164</v>
      </c>
      <c r="AU250" s="260" t="s">
        <v>83</v>
      </c>
      <c r="AV250" s="13" t="s">
        <v>83</v>
      </c>
      <c r="AW250" s="13" t="s">
        <v>30</v>
      </c>
      <c r="AX250" s="13" t="s">
        <v>81</v>
      </c>
      <c r="AY250" s="260" t="s">
        <v>156</v>
      </c>
    </row>
    <row r="251" s="2" customFormat="1" ht="16.5" customHeight="1">
      <c r="A251" s="39"/>
      <c r="B251" s="40"/>
      <c r="C251" s="235" t="s">
        <v>343</v>
      </c>
      <c r="D251" s="235" t="s">
        <v>158</v>
      </c>
      <c r="E251" s="236" t="s">
        <v>398</v>
      </c>
      <c r="F251" s="237" t="s">
        <v>399</v>
      </c>
      <c r="G251" s="238" t="s">
        <v>291</v>
      </c>
      <c r="H251" s="239">
        <v>10</v>
      </c>
      <c r="I251" s="240"/>
      <c r="J251" s="241">
        <f>ROUND(I251*H251,2)</f>
        <v>0</v>
      </c>
      <c r="K251" s="242"/>
      <c r="L251" s="45"/>
      <c r="M251" s="243" t="s">
        <v>1</v>
      </c>
      <c r="N251" s="244" t="s">
        <v>38</v>
      </c>
      <c r="O251" s="92"/>
      <c r="P251" s="245">
        <f>O251*H251</f>
        <v>0</v>
      </c>
      <c r="Q251" s="245">
        <v>0.12303</v>
      </c>
      <c r="R251" s="245">
        <f>Q251*H251</f>
        <v>1.2303</v>
      </c>
      <c r="S251" s="245">
        <v>0</v>
      </c>
      <c r="T251" s="24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7" t="s">
        <v>162</v>
      </c>
      <c r="AT251" s="247" t="s">
        <v>158</v>
      </c>
      <c r="AU251" s="247" t="s">
        <v>83</v>
      </c>
      <c r="AY251" s="18" t="s">
        <v>156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8" t="s">
        <v>81</v>
      </c>
      <c r="BK251" s="248">
        <f>ROUND(I251*H251,2)</f>
        <v>0</v>
      </c>
      <c r="BL251" s="18" t="s">
        <v>162</v>
      </c>
      <c r="BM251" s="247" t="s">
        <v>741</v>
      </c>
    </row>
    <row r="252" s="2" customFormat="1" ht="21.75" customHeight="1">
      <c r="A252" s="39"/>
      <c r="B252" s="40"/>
      <c r="C252" s="283" t="s">
        <v>348</v>
      </c>
      <c r="D252" s="283" t="s">
        <v>226</v>
      </c>
      <c r="E252" s="284" t="s">
        <v>402</v>
      </c>
      <c r="F252" s="285" t="s">
        <v>403</v>
      </c>
      <c r="G252" s="286" t="s">
        <v>291</v>
      </c>
      <c r="H252" s="287">
        <v>6</v>
      </c>
      <c r="I252" s="288"/>
      <c r="J252" s="289">
        <f>ROUND(I252*H252,2)</f>
        <v>0</v>
      </c>
      <c r="K252" s="290"/>
      <c r="L252" s="291"/>
      <c r="M252" s="292" t="s">
        <v>1</v>
      </c>
      <c r="N252" s="293" t="s">
        <v>38</v>
      </c>
      <c r="O252" s="92"/>
      <c r="P252" s="245">
        <f>O252*H252</f>
        <v>0</v>
      </c>
      <c r="Q252" s="245">
        <v>0.013299999999999999</v>
      </c>
      <c r="R252" s="245">
        <f>Q252*H252</f>
        <v>0.079799999999999996</v>
      </c>
      <c r="S252" s="245">
        <v>0</v>
      </c>
      <c r="T252" s="24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7" t="s">
        <v>203</v>
      </c>
      <c r="AT252" s="247" t="s">
        <v>226</v>
      </c>
      <c r="AU252" s="247" t="s">
        <v>83</v>
      </c>
      <c r="AY252" s="18" t="s">
        <v>156</v>
      </c>
      <c r="BE252" s="248">
        <f>IF(N252="základní",J252,0)</f>
        <v>0</v>
      </c>
      <c r="BF252" s="248">
        <f>IF(N252="snížená",J252,0)</f>
        <v>0</v>
      </c>
      <c r="BG252" s="248">
        <f>IF(N252="zákl. přenesená",J252,0)</f>
        <v>0</v>
      </c>
      <c r="BH252" s="248">
        <f>IF(N252="sníž. přenesená",J252,0)</f>
        <v>0</v>
      </c>
      <c r="BI252" s="248">
        <f>IF(N252="nulová",J252,0)</f>
        <v>0</v>
      </c>
      <c r="BJ252" s="18" t="s">
        <v>81</v>
      </c>
      <c r="BK252" s="248">
        <f>ROUND(I252*H252,2)</f>
        <v>0</v>
      </c>
      <c r="BL252" s="18" t="s">
        <v>162</v>
      </c>
      <c r="BM252" s="247" t="s">
        <v>742</v>
      </c>
    </row>
    <row r="253" s="2" customFormat="1" ht="16.5" customHeight="1">
      <c r="A253" s="39"/>
      <c r="B253" s="40"/>
      <c r="C253" s="283" t="s">
        <v>352</v>
      </c>
      <c r="D253" s="283" t="s">
        <v>226</v>
      </c>
      <c r="E253" s="284" t="s">
        <v>406</v>
      </c>
      <c r="F253" s="285" t="s">
        <v>407</v>
      </c>
      <c r="G253" s="286" t="s">
        <v>291</v>
      </c>
      <c r="H253" s="287">
        <v>4</v>
      </c>
      <c r="I253" s="288"/>
      <c r="J253" s="289">
        <f>ROUND(I253*H253,2)</f>
        <v>0</v>
      </c>
      <c r="K253" s="290"/>
      <c r="L253" s="291"/>
      <c r="M253" s="292" t="s">
        <v>1</v>
      </c>
      <c r="N253" s="293" t="s">
        <v>38</v>
      </c>
      <c r="O253" s="92"/>
      <c r="P253" s="245">
        <f>O253*H253</f>
        <v>0</v>
      </c>
      <c r="Q253" s="245">
        <v>0.013299999999999999</v>
      </c>
      <c r="R253" s="245">
        <f>Q253*H253</f>
        <v>0.053199999999999997</v>
      </c>
      <c r="S253" s="245">
        <v>0</v>
      </c>
      <c r="T253" s="24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7" t="s">
        <v>203</v>
      </c>
      <c r="AT253" s="247" t="s">
        <v>226</v>
      </c>
      <c r="AU253" s="247" t="s">
        <v>83</v>
      </c>
      <c r="AY253" s="18" t="s">
        <v>156</v>
      </c>
      <c r="BE253" s="248">
        <f>IF(N253="základní",J253,0)</f>
        <v>0</v>
      </c>
      <c r="BF253" s="248">
        <f>IF(N253="snížená",J253,0)</f>
        <v>0</v>
      </c>
      <c r="BG253" s="248">
        <f>IF(N253="zákl. přenesená",J253,0)</f>
        <v>0</v>
      </c>
      <c r="BH253" s="248">
        <f>IF(N253="sníž. přenesená",J253,0)</f>
        <v>0</v>
      </c>
      <c r="BI253" s="248">
        <f>IF(N253="nulová",J253,0)</f>
        <v>0</v>
      </c>
      <c r="BJ253" s="18" t="s">
        <v>81</v>
      </c>
      <c r="BK253" s="248">
        <f>ROUND(I253*H253,2)</f>
        <v>0</v>
      </c>
      <c r="BL253" s="18" t="s">
        <v>162</v>
      </c>
      <c r="BM253" s="247" t="s">
        <v>743</v>
      </c>
    </row>
    <row r="254" s="2" customFormat="1" ht="21.75" customHeight="1">
      <c r="A254" s="39"/>
      <c r="B254" s="40"/>
      <c r="C254" s="283" t="s">
        <v>356</v>
      </c>
      <c r="D254" s="283" t="s">
        <v>226</v>
      </c>
      <c r="E254" s="284" t="s">
        <v>410</v>
      </c>
      <c r="F254" s="285" t="s">
        <v>411</v>
      </c>
      <c r="G254" s="286" t="s">
        <v>291</v>
      </c>
      <c r="H254" s="287">
        <v>10</v>
      </c>
      <c r="I254" s="288"/>
      <c r="J254" s="289">
        <f>ROUND(I254*H254,2)</f>
        <v>0</v>
      </c>
      <c r="K254" s="290"/>
      <c r="L254" s="291"/>
      <c r="M254" s="292" t="s">
        <v>1</v>
      </c>
      <c r="N254" s="293" t="s">
        <v>38</v>
      </c>
      <c r="O254" s="92"/>
      <c r="P254" s="245">
        <f>O254*H254</f>
        <v>0</v>
      </c>
      <c r="Q254" s="245">
        <v>0.00089999999999999998</v>
      </c>
      <c r="R254" s="245">
        <f>Q254*H254</f>
        <v>0.0089999999999999993</v>
      </c>
      <c r="S254" s="245">
        <v>0</v>
      </c>
      <c r="T254" s="24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7" t="s">
        <v>203</v>
      </c>
      <c r="AT254" s="247" t="s">
        <v>226</v>
      </c>
      <c r="AU254" s="247" t="s">
        <v>83</v>
      </c>
      <c r="AY254" s="18" t="s">
        <v>156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8" t="s">
        <v>81</v>
      </c>
      <c r="BK254" s="248">
        <f>ROUND(I254*H254,2)</f>
        <v>0</v>
      </c>
      <c r="BL254" s="18" t="s">
        <v>162</v>
      </c>
      <c r="BM254" s="247" t="s">
        <v>744</v>
      </c>
    </row>
    <row r="255" s="2" customFormat="1" ht="16.5" customHeight="1">
      <c r="A255" s="39"/>
      <c r="B255" s="40"/>
      <c r="C255" s="235" t="s">
        <v>368</v>
      </c>
      <c r="D255" s="235" t="s">
        <v>158</v>
      </c>
      <c r="E255" s="236" t="s">
        <v>426</v>
      </c>
      <c r="F255" s="237" t="s">
        <v>427</v>
      </c>
      <c r="G255" s="238" t="s">
        <v>180</v>
      </c>
      <c r="H255" s="239">
        <v>114.84999999999999</v>
      </c>
      <c r="I255" s="240"/>
      <c r="J255" s="241">
        <f>ROUND(I255*H255,2)</f>
        <v>0</v>
      </c>
      <c r="K255" s="242"/>
      <c r="L255" s="45"/>
      <c r="M255" s="243" t="s">
        <v>1</v>
      </c>
      <c r="N255" s="244" t="s">
        <v>38</v>
      </c>
      <c r="O255" s="92"/>
      <c r="P255" s="245">
        <f>O255*H255</f>
        <v>0</v>
      </c>
      <c r="Q255" s="245">
        <v>0.00019000000000000001</v>
      </c>
      <c r="R255" s="245">
        <f>Q255*H255</f>
        <v>0.021821500000000001</v>
      </c>
      <c r="S255" s="245">
        <v>0</v>
      </c>
      <c r="T255" s="24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7" t="s">
        <v>162</v>
      </c>
      <c r="AT255" s="247" t="s">
        <v>158</v>
      </c>
      <c r="AU255" s="247" t="s">
        <v>83</v>
      </c>
      <c r="AY255" s="18" t="s">
        <v>156</v>
      </c>
      <c r="BE255" s="248">
        <f>IF(N255="základní",J255,0)</f>
        <v>0</v>
      </c>
      <c r="BF255" s="248">
        <f>IF(N255="snížená",J255,0)</f>
        <v>0</v>
      </c>
      <c r="BG255" s="248">
        <f>IF(N255="zákl. přenesená",J255,0)</f>
        <v>0</v>
      </c>
      <c r="BH255" s="248">
        <f>IF(N255="sníž. přenesená",J255,0)</f>
        <v>0</v>
      </c>
      <c r="BI255" s="248">
        <f>IF(N255="nulová",J255,0)</f>
        <v>0</v>
      </c>
      <c r="BJ255" s="18" t="s">
        <v>81</v>
      </c>
      <c r="BK255" s="248">
        <f>ROUND(I255*H255,2)</f>
        <v>0</v>
      </c>
      <c r="BL255" s="18" t="s">
        <v>162</v>
      </c>
      <c r="BM255" s="247" t="s">
        <v>745</v>
      </c>
    </row>
    <row r="256" s="13" customFormat="1">
      <c r="A256" s="13"/>
      <c r="B256" s="249"/>
      <c r="C256" s="250"/>
      <c r="D256" s="251" t="s">
        <v>164</v>
      </c>
      <c r="E256" s="252" t="s">
        <v>1</v>
      </c>
      <c r="F256" s="253" t="s">
        <v>429</v>
      </c>
      <c r="G256" s="250"/>
      <c r="H256" s="254">
        <v>114.84999999999999</v>
      </c>
      <c r="I256" s="255"/>
      <c r="J256" s="250"/>
      <c r="K256" s="250"/>
      <c r="L256" s="256"/>
      <c r="M256" s="257"/>
      <c r="N256" s="258"/>
      <c r="O256" s="258"/>
      <c r="P256" s="258"/>
      <c r="Q256" s="258"/>
      <c r="R256" s="258"/>
      <c r="S256" s="258"/>
      <c r="T256" s="25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0" t="s">
        <v>164</v>
      </c>
      <c r="AU256" s="260" t="s">
        <v>83</v>
      </c>
      <c r="AV256" s="13" t="s">
        <v>83</v>
      </c>
      <c r="AW256" s="13" t="s">
        <v>30</v>
      </c>
      <c r="AX256" s="13" t="s">
        <v>81</v>
      </c>
      <c r="AY256" s="260" t="s">
        <v>156</v>
      </c>
    </row>
    <row r="257" s="2" customFormat="1" ht="21.75" customHeight="1">
      <c r="A257" s="39"/>
      <c r="B257" s="40"/>
      <c r="C257" s="235" t="s">
        <v>360</v>
      </c>
      <c r="D257" s="235" t="s">
        <v>158</v>
      </c>
      <c r="E257" s="236" t="s">
        <v>431</v>
      </c>
      <c r="F257" s="237" t="s">
        <v>432</v>
      </c>
      <c r="G257" s="238" t="s">
        <v>180</v>
      </c>
      <c r="H257" s="239">
        <v>114.84999999999999</v>
      </c>
      <c r="I257" s="240"/>
      <c r="J257" s="241">
        <f>ROUND(I257*H257,2)</f>
        <v>0</v>
      </c>
      <c r="K257" s="242"/>
      <c r="L257" s="45"/>
      <c r="M257" s="243" t="s">
        <v>1</v>
      </c>
      <c r="N257" s="244" t="s">
        <v>38</v>
      </c>
      <c r="O257" s="92"/>
      <c r="P257" s="245">
        <f>O257*H257</f>
        <v>0</v>
      </c>
      <c r="Q257" s="245">
        <v>6.9999999999999994E-05</v>
      </c>
      <c r="R257" s="245">
        <f>Q257*H257</f>
        <v>0.008039499999999998</v>
      </c>
      <c r="S257" s="245">
        <v>0</v>
      </c>
      <c r="T257" s="246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7" t="s">
        <v>162</v>
      </c>
      <c r="AT257" s="247" t="s">
        <v>158</v>
      </c>
      <c r="AU257" s="247" t="s">
        <v>83</v>
      </c>
      <c r="AY257" s="18" t="s">
        <v>156</v>
      </c>
      <c r="BE257" s="248">
        <f>IF(N257="základní",J257,0)</f>
        <v>0</v>
      </c>
      <c r="BF257" s="248">
        <f>IF(N257="snížená",J257,0)</f>
        <v>0</v>
      </c>
      <c r="BG257" s="248">
        <f>IF(N257="zákl. přenesená",J257,0)</f>
        <v>0</v>
      </c>
      <c r="BH257" s="248">
        <f>IF(N257="sníž. přenesená",J257,0)</f>
        <v>0</v>
      </c>
      <c r="BI257" s="248">
        <f>IF(N257="nulová",J257,0)</f>
        <v>0</v>
      </c>
      <c r="BJ257" s="18" t="s">
        <v>81</v>
      </c>
      <c r="BK257" s="248">
        <f>ROUND(I257*H257,2)</f>
        <v>0</v>
      </c>
      <c r="BL257" s="18" t="s">
        <v>162</v>
      </c>
      <c r="BM257" s="247" t="s">
        <v>746</v>
      </c>
    </row>
    <row r="258" s="2" customFormat="1" ht="16.5" customHeight="1">
      <c r="A258" s="39"/>
      <c r="B258" s="40"/>
      <c r="C258" s="235" t="s">
        <v>430</v>
      </c>
      <c r="D258" s="235" t="s">
        <v>158</v>
      </c>
      <c r="E258" s="236" t="s">
        <v>747</v>
      </c>
      <c r="F258" s="237" t="s">
        <v>748</v>
      </c>
      <c r="G258" s="238" t="s">
        <v>491</v>
      </c>
      <c r="H258" s="239">
        <v>1</v>
      </c>
      <c r="I258" s="240"/>
      <c r="J258" s="241">
        <f>ROUND(I258*H258,2)</f>
        <v>0</v>
      </c>
      <c r="K258" s="242"/>
      <c r="L258" s="45"/>
      <c r="M258" s="243" t="s">
        <v>1</v>
      </c>
      <c r="N258" s="244" t="s">
        <v>38</v>
      </c>
      <c r="O258" s="92"/>
      <c r="P258" s="245">
        <f>O258*H258</f>
        <v>0</v>
      </c>
      <c r="Q258" s="245">
        <v>0</v>
      </c>
      <c r="R258" s="245">
        <f>Q258*H258</f>
        <v>0</v>
      </c>
      <c r="S258" s="245">
        <v>0</v>
      </c>
      <c r="T258" s="246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7" t="s">
        <v>162</v>
      </c>
      <c r="AT258" s="247" t="s">
        <v>158</v>
      </c>
      <c r="AU258" s="247" t="s">
        <v>83</v>
      </c>
      <c r="AY258" s="18" t="s">
        <v>156</v>
      </c>
      <c r="BE258" s="248">
        <f>IF(N258="základní",J258,0)</f>
        <v>0</v>
      </c>
      <c r="BF258" s="248">
        <f>IF(N258="snížená",J258,0)</f>
        <v>0</v>
      </c>
      <c r="BG258" s="248">
        <f>IF(N258="zákl. přenesená",J258,0)</f>
        <v>0</v>
      </c>
      <c r="BH258" s="248">
        <f>IF(N258="sníž. přenesená",J258,0)</f>
        <v>0</v>
      </c>
      <c r="BI258" s="248">
        <f>IF(N258="nulová",J258,0)</f>
        <v>0</v>
      </c>
      <c r="BJ258" s="18" t="s">
        <v>81</v>
      </c>
      <c r="BK258" s="248">
        <f>ROUND(I258*H258,2)</f>
        <v>0</v>
      </c>
      <c r="BL258" s="18" t="s">
        <v>162</v>
      </c>
      <c r="BM258" s="247" t="s">
        <v>749</v>
      </c>
    </row>
    <row r="259" s="12" customFormat="1" ht="22.8" customHeight="1">
      <c r="A259" s="12"/>
      <c r="B259" s="219"/>
      <c r="C259" s="220"/>
      <c r="D259" s="221" t="s">
        <v>72</v>
      </c>
      <c r="E259" s="233" t="s">
        <v>208</v>
      </c>
      <c r="F259" s="233" t="s">
        <v>434</v>
      </c>
      <c r="G259" s="220"/>
      <c r="H259" s="220"/>
      <c r="I259" s="223"/>
      <c r="J259" s="234">
        <f>BK259</f>
        <v>0</v>
      </c>
      <c r="K259" s="220"/>
      <c r="L259" s="225"/>
      <c r="M259" s="226"/>
      <c r="N259" s="227"/>
      <c r="O259" s="227"/>
      <c r="P259" s="228">
        <f>SUM(P260:P267)</f>
        <v>0</v>
      </c>
      <c r="Q259" s="227"/>
      <c r="R259" s="228">
        <f>SUM(R260:R267)</f>
        <v>1.5616314</v>
      </c>
      <c r="S259" s="227"/>
      <c r="T259" s="229">
        <f>SUM(T260:T267)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30" t="s">
        <v>81</v>
      </c>
      <c r="AT259" s="231" t="s">
        <v>72</v>
      </c>
      <c r="AU259" s="231" t="s">
        <v>81</v>
      </c>
      <c r="AY259" s="230" t="s">
        <v>156</v>
      </c>
      <c r="BK259" s="232">
        <f>SUM(BK260:BK267)</f>
        <v>0</v>
      </c>
    </row>
    <row r="260" s="2" customFormat="1" ht="33" customHeight="1">
      <c r="A260" s="39"/>
      <c r="B260" s="40"/>
      <c r="C260" s="235" t="s">
        <v>364</v>
      </c>
      <c r="D260" s="235" t="s">
        <v>158</v>
      </c>
      <c r="E260" s="236" t="s">
        <v>436</v>
      </c>
      <c r="F260" s="237" t="s">
        <v>437</v>
      </c>
      <c r="G260" s="238" t="s">
        <v>180</v>
      </c>
      <c r="H260" s="239">
        <v>7</v>
      </c>
      <c r="I260" s="240"/>
      <c r="J260" s="241">
        <f>ROUND(I260*H260,2)</f>
        <v>0</v>
      </c>
      <c r="K260" s="242"/>
      <c r="L260" s="45"/>
      <c r="M260" s="243" t="s">
        <v>1</v>
      </c>
      <c r="N260" s="244" t="s">
        <v>38</v>
      </c>
      <c r="O260" s="92"/>
      <c r="P260" s="245">
        <f>O260*H260</f>
        <v>0</v>
      </c>
      <c r="Q260" s="245">
        <v>0.15540000000000001</v>
      </c>
      <c r="R260" s="245">
        <f>Q260*H260</f>
        <v>1.0878000000000001</v>
      </c>
      <c r="S260" s="245">
        <v>0</v>
      </c>
      <c r="T260" s="24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7" t="s">
        <v>162</v>
      </c>
      <c r="AT260" s="247" t="s">
        <v>158</v>
      </c>
      <c r="AU260" s="247" t="s">
        <v>83</v>
      </c>
      <c r="AY260" s="18" t="s">
        <v>156</v>
      </c>
      <c r="BE260" s="248">
        <f>IF(N260="základní",J260,0)</f>
        <v>0</v>
      </c>
      <c r="BF260" s="248">
        <f>IF(N260="snížená",J260,0)</f>
        <v>0</v>
      </c>
      <c r="BG260" s="248">
        <f>IF(N260="zákl. přenesená",J260,0)</f>
        <v>0</v>
      </c>
      <c r="BH260" s="248">
        <f>IF(N260="sníž. přenesená",J260,0)</f>
        <v>0</v>
      </c>
      <c r="BI260" s="248">
        <f>IF(N260="nulová",J260,0)</f>
        <v>0</v>
      </c>
      <c r="BJ260" s="18" t="s">
        <v>81</v>
      </c>
      <c r="BK260" s="248">
        <f>ROUND(I260*H260,2)</f>
        <v>0</v>
      </c>
      <c r="BL260" s="18" t="s">
        <v>162</v>
      </c>
      <c r="BM260" s="247" t="s">
        <v>750</v>
      </c>
    </row>
    <row r="261" s="13" customFormat="1">
      <c r="A261" s="13"/>
      <c r="B261" s="249"/>
      <c r="C261" s="250"/>
      <c r="D261" s="251" t="s">
        <v>164</v>
      </c>
      <c r="E261" s="252" t="s">
        <v>1</v>
      </c>
      <c r="F261" s="253" t="s">
        <v>751</v>
      </c>
      <c r="G261" s="250"/>
      <c r="H261" s="254">
        <v>7</v>
      </c>
      <c r="I261" s="255"/>
      <c r="J261" s="250"/>
      <c r="K261" s="250"/>
      <c r="L261" s="256"/>
      <c r="M261" s="257"/>
      <c r="N261" s="258"/>
      <c r="O261" s="258"/>
      <c r="P261" s="258"/>
      <c r="Q261" s="258"/>
      <c r="R261" s="258"/>
      <c r="S261" s="258"/>
      <c r="T261" s="25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0" t="s">
        <v>164</v>
      </c>
      <c r="AU261" s="260" t="s">
        <v>83</v>
      </c>
      <c r="AV261" s="13" t="s">
        <v>83</v>
      </c>
      <c r="AW261" s="13" t="s">
        <v>30</v>
      </c>
      <c r="AX261" s="13" t="s">
        <v>81</v>
      </c>
      <c r="AY261" s="260" t="s">
        <v>156</v>
      </c>
    </row>
    <row r="262" s="2" customFormat="1" ht="21.75" customHeight="1">
      <c r="A262" s="39"/>
      <c r="B262" s="40"/>
      <c r="C262" s="235" t="s">
        <v>372</v>
      </c>
      <c r="D262" s="235" t="s">
        <v>158</v>
      </c>
      <c r="E262" s="236" t="s">
        <v>441</v>
      </c>
      <c r="F262" s="237" t="s">
        <v>442</v>
      </c>
      <c r="G262" s="238" t="s">
        <v>192</v>
      </c>
      <c r="H262" s="239">
        <v>0.20999999999999999</v>
      </c>
      <c r="I262" s="240"/>
      <c r="J262" s="241">
        <f>ROUND(I262*H262,2)</f>
        <v>0</v>
      </c>
      <c r="K262" s="242"/>
      <c r="L262" s="45"/>
      <c r="M262" s="243" t="s">
        <v>1</v>
      </c>
      <c r="N262" s="244" t="s">
        <v>38</v>
      </c>
      <c r="O262" s="92"/>
      <c r="P262" s="245">
        <f>O262*H262</f>
        <v>0</v>
      </c>
      <c r="Q262" s="245">
        <v>2.2563399999999998</v>
      </c>
      <c r="R262" s="245">
        <f>Q262*H262</f>
        <v>0.47383139999999996</v>
      </c>
      <c r="S262" s="245">
        <v>0</v>
      </c>
      <c r="T262" s="24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7" t="s">
        <v>162</v>
      </c>
      <c r="AT262" s="247" t="s">
        <v>158</v>
      </c>
      <c r="AU262" s="247" t="s">
        <v>83</v>
      </c>
      <c r="AY262" s="18" t="s">
        <v>156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8" t="s">
        <v>81</v>
      </c>
      <c r="BK262" s="248">
        <f>ROUND(I262*H262,2)</f>
        <v>0</v>
      </c>
      <c r="BL262" s="18" t="s">
        <v>162</v>
      </c>
      <c r="BM262" s="247" t="s">
        <v>752</v>
      </c>
    </row>
    <row r="263" s="13" customFormat="1">
      <c r="A263" s="13"/>
      <c r="B263" s="249"/>
      <c r="C263" s="250"/>
      <c r="D263" s="251" t="s">
        <v>164</v>
      </c>
      <c r="E263" s="252" t="s">
        <v>1</v>
      </c>
      <c r="F263" s="253" t="s">
        <v>753</v>
      </c>
      <c r="G263" s="250"/>
      <c r="H263" s="254">
        <v>0.20999999999999999</v>
      </c>
      <c r="I263" s="255"/>
      <c r="J263" s="250"/>
      <c r="K263" s="250"/>
      <c r="L263" s="256"/>
      <c r="M263" s="257"/>
      <c r="N263" s="258"/>
      <c r="O263" s="258"/>
      <c r="P263" s="258"/>
      <c r="Q263" s="258"/>
      <c r="R263" s="258"/>
      <c r="S263" s="258"/>
      <c r="T263" s="25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0" t="s">
        <v>164</v>
      </c>
      <c r="AU263" s="260" t="s">
        <v>83</v>
      </c>
      <c r="AV263" s="13" t="s">
        <v>83</v>
      </c>
      <c r="AW263" s="13" t="s">
        <v>30</v>
      </c>
      <c r="AX263" s="13" t="s">
        <v>81</v>
      </c>
      <c r="AY263" s="260" t="s">
        <v>156</v>
      </c>
    </row>
    <row r="264" s="2" customFormat="1" ht="16.5" customHeight="1">
      <c r="A264" s="39"/>
      <c r="B264" s="40"/>
      <c r="C264" s="235" t="s">
        <v>376</v>
      </c>
      <c r="D264" s="235" t="s">
        <v>158</v>
      </c>
      <c r="E264" s="236" t="s">
        <v>446</v>
      </c>
      <c r="F264" s="237" t="s">
        <v>447</v>
      </c>
      <c r="G264" s="238" t="s">
        <v>180</v>
      </c>
      <c r="H264" s="239">
        <v>265.60000000000002</v>
      </c>
      <c r="I264" s="240"/>
      <c r="J264" s="241">
        <f>ROUND(I264*H264,2)</f>
        <v>0</v>
      </c>
      <c r="K264" s="242"/>
      <c r="L264" s="45"/>
      <c r="M264" s="243" t="s">
        <v>1</v>
      </c>
      <c r="N264" s="244" t="s">
        <v>38</v>
      </c>
      <c r="O264" s="92"/>
      <c r="P264" s="245">
        <f>O264*H264</f>
        <v>0</v>
      </c>
      <c r="Q264" s="245">
        <v>0</v>
      </c>
      <c r="R264" s="245">
        <f>Q264*H264</f>
        <v>0</v>
      </c>
      <c r="S264" s="245">
        <v>0</v>
      </c>
      <c r="T264" s="24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7" t="s">
        <v>162</v>
      </c>
      <c r="AT264" s="247" t="s">
        <v>158</v>
      </c>
      <c r="AU264" s="247" t="s">
        <v>83</v>
      </c>
      <c r="AY264" s="18" t="s">
        <v>156</v>
      </c>
      <c r="BE264" s="248">
        <f>IF(N264="základní",J264,0)</f>
        <v>0</v>
      </c>
      <c r="BF264" s="248">
        <f>IF(N264="snížená",J264,0)</f>
        <v>0</v>
      </c>
      <c r="BG264" s="248">
        <f>IF(N264="zákl. přenesená",J264,0)</f>
        <v>0</v>
      </c>
      <c r="BH264" s="248">
        <f>IF(N264="sníž. přenesená",J264,0)</f>
        <v>0</v>
      </c>
      <c r="BI264" s="248">
        <f>IF(N264="nulová",J264,0)</f>
        <v>0</v>
      </c>
      <c r="BJ264" s="18" t="s">
        <v>81</v>
      </c>
      <c r="BK264" s="248">
        <f>ROUND(I264*H264,2)</f>
        <v>0</v>
      </c>
      <c r="BL264" s="18" t="s">
        <v>162</v>
      </c>
      <c r="BM264" s="247" t="s">
        <v>754</v>
      </c>
    </row>
    <row r="265" s="13" customFormat="1">
      <c r="A265" s="13"/>
      <c r="B265" s="249"/>
      <c r="C265" s="250"/>
      <c r="D265" s="251" t="s">
        <v>164</v>
      </c>
      <c r="E265" s="252" t="s">
        <v>1</v>
      </c>
      <c r="F265" s="253" t="s">
        <v>755</v>
      </c>
      <c r="G265" s="250"/>
      <c r="H265" s="254">
        <v>226.80000000000001</v>
      </c>
      <c r="I265" s="255"/>
      <c r="J265" s="250"/>
      <c r="K265" s="250"/>
      <c r="L265" s="256"/>
      <c r="M265" s="257"/>
      <c r="N265" s="258"/>
      <c r="O265" s="258"/>
      <c r="P265" s="258"/>
      <c r="Q265" s="258"/>
      <c r="R265" s="258"/>
      <c r="S265" s="258"/>
      <c r="T265" s="25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0" t="s">
        <v>164</v>
      </c>
      <c r="AU265" s="260" t="s">
        <v>83</v>
      </c>
      <c r="AV265" s="13" t="s">
        <v>83</v>
      </c>
      <c r="AW265" s="13" t="s">
        <v>30</v>
      </c>
      <c r="AX265" s="13" t="s">
        <v>73</v>
      </c>
      <c r="AY265" s="260" t="s">
        <v>156</v>
      </c>
    </row>
    <row r="266" s="13" customFormat="1">
      <c r="A266" s="13"/>
      <c r="B266" s="249"/>
      <c r="C266" s="250"/>
      <c r="D266" s="251" t="s">
        <v>164</v>
      </c>
      <c r="E266" s="252" t="s">
        <v>1</v>
      </c>
      <c r="F266" s="253" t="s">
        <v>756</v>
      </c>
      <c r="G266" s="250"/>
      <c r="H266" s="254">
        <v>38.799999999999997</v>
      </c>
      <c r="I266" s="255"/>
      <c r="J266" s="250"/>
      <c r="K266" s="250"/>
      <c r="L266" s="256"/>
      <c r="M266" s="257"/>
      <c r="N266" s="258"/>
      <c r="O266" s="258"/>
      <c r="P266" s="258"/>
      <c r="Q266" s="258"/>
      <c r="R266" s="258"/>
      <c r="S266" s="258"/>
      <c r="T266" s="25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0" t="s">
        <v>164</v>
      </c>
      <c r="AU266" s="260" t="s">
        <v>83</v>
      </c>
      <c r="AV266" s="13" t="s">
        <v>83</v>
      </c>
      <c r="AW266" s="13" t="s">
        <v>30</v>
      </c>
      <c r="AX266" s="13" t="s">
        <v>73</v>
      </c>
      <c r="AY266" s="260" t="s">
        <v>156</v>
      </c>
    </row>
    <row r="267" s="14" customFormat="1">
      <c r="A267" s="14"/>
      <c r="B267" s="261"/>
      <c r="C267" s="262"/>
      <c r="D267" s="251" t="s">
        <v>164</v>
      </c>
      <c r="E267" s="263" t="s">
        <v>1</v>
      </c>
      <c r="F267" s="264" t="s">
        <v>166</v>
      </c>
      <c r="G267" s="262"/>
      <c r="H267" s="265">
        <v>265.60000000000002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71" t="s">
        <v>164</v>
      </c>
      <c r="AU267" s="271" t="s">
        <v>83</v>
      </c>
      <c r="AV267" s="14" t="s">
        <v>162</v>
      </c>
      <c r="AW267" s="14" t="s">
        <v>30</v>
      </c>
      <c r="AX267" s="14" t="s">
        <v>81</v>
      </c>
      <c r="AY267" s="271" t="s">
        <v>156</v>
      </c>
    </row>
    <row r="268" s="12" customFormat="1" ht="22.8" customHeight="1">
      <c r="A268" s="12"/>
      <c r="B268" s="219"/>
      <c r="C268" s="220"/>
      <c r="D268" s="221" t="s">
        <v>72</v>
      </c>
      <c r="E268" s="233" t="s">
        <v>451</v>
      </c>
      <c r="F268" s="233" t="s">
        <v>452</v>
      </c>
      <c r="G268" s="220"/>
      <c r="H268" s="220"/>
      <c r="I268" s="223"/>
      <c r="J268" s="234">
        <f>BK268</f>
        <v>0</v>
      </c>
      <c r="K268" s="220"/>
      <c r="L268" s="225"/>
      <c r="M268" s="226"/>
      <c r="N268" s="227"/>
      <c r="O268" s="227"/>
      <c r="P268" s="228">
        <f>SUM(P269:P274)</f>
        <v>0</v>
      </c>
      <c r="Q268" s="227"/>
      <c r="R268" s="228">
        <f>SUM(R269:R274)</f>
        <v>0</v>
      </c>
      <c r="S268" s="227"/>
      <c r="T268" s="229">
        <f>SUM(T269:T274)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30" t="s">
        <v>81</v>
      </c>
      <c r="AT268" s="231" t="s">
        <v>72</v>
      </c>
      <c r="AU268" s="231" t="s">
        <v>81</v>
      </c>
      <c r="AY268" s="230" t="s">
        <v>156</v>
      </c>
      <c r="BK268" s="232">
        <f>SUM(BK269:BK274)</f>
        <v>0</v>
      </c>
    </row>
    <row r="269" s="2" customFormat="1" ht="21.75" customHeight="1">
      <c r="A269" s="39"/>
      <c r="B269" s="40"/>
      <c r="C269" s="235" t="s">
        <v>757</v>
      </c>
      <c r="D269" s="235" t="s">
        <v>158</v>
      </c>
      <c r="E269" s="236" t="s">
        <v>454</v>
      </c>
      <c r="F269" s="237" t="s">
        <v>455</v>
      </c>
      <c r="G269" s="238" t="s">
        <v>216</v>
      </c>
      <c r="H269" s="239">
        <v>67.447999999999993</v>
      </c>
      <c r="I269" s="240"/>
      <c r="J269" s="241">
        <f>ROUND(I269*H269,2)</f>
        <v>0</v>
      </c>
      <c r="K269" s="242"/>
      <c r="L269" s="45"/>
      <c r="M269" s="243" t="s">
        <v>1</v>
      </c>
      <c r="N269" s="244" t="s">
        <v>38</v>
      </c>
      <c r="O269" s="92"/>
      <c r="P269" s="245">
        <f>O269*H269</f>
        <v>0</v>
      </c>
      <c r="Q269" s="245">
        <v>0</v>
      </c>
      <c r="R269" s="245">
        <f>Q269*H269</f>
        <v>0</v>
      </c>
      <c r="S269" s="245">
        <v>0</v>
      </c>
      <c r="T269" s="24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7" t="s">
        <v>162</v>
      </c>
      <c r="AT269" s="247" t="s">
        <v>158</v>
      </c>
      <c r="AU269" s="247" t="s">
        <v>83</v>
      </c>
      <c r="AY269" s="18" t="s">
        <v>156</v>
      </c>
      <c r="BE269" s="248">
        <f>IF(N269="základní",J269,0)</f>
        <v>0</v>
      </c>
      <c r="BF269" s="248">
        <f>IF(N269="snížená",J269,0)</f>
        <v>0</v>
      </c>
      <c r="BG269" s="248">
        <f>IF(N269="zákl. přenesená",J269,0)</f>
        <v>0</v>
      </c>
      <c r="BH269" s="248">
        <f>IF(N269="sníž. přenesená",J269,0)</f>
        <v>0</v>
      </c>
      <c r="BI269" s="248">
        <f>IF(N269="nulová",J269,0)</f>
        <v>0</v>
      </c>
      <c r="BJ269" s="18" t="s">
        <v>81</v>
      </c>
      <c r="BK269" s="248">
        <f>ROUND(I269*H269,2)</f>
        <v>0</v>
      </c>
      <c r="BL269" s="18" t="s">
        <v>162</v>
      </c>
      <c r="BM269" s="247" t="s">
        <v>758</v>
      </c>
    </row>
    <row r="270" s="2" customFormat="1" ht="21.75" customHeight="1">
      <c r="A270" s="39"/>
      <c r="B270" s="40"/>
      <c r="C270" s="235" t="s">
        <v>759</v>
      </c>
      <c r="D270" s="235" t="s">
        <v>158</v>
      </c>
      <c r="E270" s="236" t="s">
        <v>458</v>
      </c>
      <c r="F270" s="237" t="s">
        <v>459</v>
      </c>
      <c r="G270" s="238" t="s">
        <v>216</v>
      </c>
      <c r="H270" s="239">
        <v>607.03200000000004</v>
      </c>
      <c r="I270" s="240"/>
      <c r="J270" s="241">
        <f>ROUND(I270*H270,2)</f>
        <v>0</v>
      </c>
      <c r="K270" s="242"/>
      <c r="L270" s="45"/>
      <c r="M270" s="243" t="s">
        <v>1</v>
      </c>
      <c r="N270" s="244" t="s">
        <v>38</v>
      </c>
      <c r="O270" s="92"/>
      <c r="P270" s="245">
        <f>O270*H270</f>
        <v>0</v>
      </c>
      <c r="Q270" s="245">
        <v>0</v>
      </c>
      <c r="R270" s="245">
        <f>Q270*H270</f>
        <v>0</v>
      </c>
      <c r="S270" s="245">
        <v>0</v>
      </c>
      <c r="T270" s="246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7" t="s">
        <v>162</v>
      </c>
      <c r="AT270" s="247" t="s">
        <v>158</v>
      </c>
      <c r="AU270" s="247" t="s">
        <v>83</v>
      </c>
      <c r="AY270" s="18" t="s">
        <v>156</v>
      </c>
      <c r="BE270" s="248">
        <f>IF(N270="základní",J270,0)</f>
        <v>0</v>
      </c>
      <c r="BF270" s="248">
        <f>IF(N270="snížená",J270,0)</f>
        <v>0</v>
      </c>
      <c r="BG270" s="248">
        <f>IF(N270="zákl. přenesená",J270,0)</f>
        <v>0</v>
      </c>
      <c r="BH270" s="248">
        <f>IF(N270="sníž. přenesená",J270,0)</f>
        <v>0</v>
      </c>
      <c r="BI270" s="248">
        <f>IF(N270="nulová",J270,0)</f>
        <v>0</v>
      </c>
      <c r="BJ270" s="18" t="s">
        <v>81</v>
      </c>
      <c r="BK270" s="248">
        <f>ROUND(I270*H270,2)</f>
        <v>0</v>
      </c>
      <c r="BL270" s="18" t="s">
        <v>162</v>
      </c>
      <c r="BM270" s="247" t="s">
        <v>760</v>
      </c>
    </row>
    <row r="271" s="13" customFormat="1">
      <c r="A271" s="13"/>
      <c r="B271" s="249"/>
      <c r="C271" s="250"/>
      <c r="D271" s="251" t="s">
        <v>164</v>
      </c>
      <c r="E271" s="250"/>
      <c r="F271" s="253" t="s">
        <v>761</v>
      </c>
      <c r="G271" s="250"/>
      <c r="H271" s="254">
        <v>607.03200000000004</v>
      </c>
      <c r="I271" s="255"/>
      <c r="J271" s="250"/>
      <c r="K271" s="250"/>
      <c r="L271" s="256"/>
      <c r="M271" s="257"/>
      <c r="N271" s="258"/>
      <c r="O271" s="258"/>
      <c r="P271" s="258"/>
      <c r="Q271" s="258"/>
      <c r="R271" s="258"/>
      <c r="S271" s="258"/>
      <c r="T271" s="25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0" t="s">
        <v>164</v>
      </c>
      <c r="AU271" s="260" t="s">
        <v>83</v>
      </c>
      <c r="AV271" s="13" t="s">
        <v>83</v>
      </c>
      <c r="AW271" s="13" t="s">
        <v>4</v>
      </c>
      <c r="AX271" s="13" t="s">
        <v>81</v>
      </c>
      <c r="AY271" s="260" t="s">
        <v>156</v>
      </c>
    </row>
    <row r="272" s="2" customFormat="1" ht="33" customHeight="1">
      <c r="A272" s="39"/>
      <c r="B272" s="40"/>
      <c r="C272" s="235" t="s">
        <v>380</v>
      </c>
      <c r="D272" s="235" t="s">
        <v>158</v>
      </c>
      <c r="E272" s="236" t="s">
        <v>463</v>
      </c>
      <c r="F272" s="237" t="s">
        <v>464</v>
      </c>
      <c r="G272" s="238" t="s">
        <v>216</v>
      </c>
      <c r="H272" s="239">
        <v>11.539</v>
      </c>
      <c r="I272" s="240"/>
      <c r="J272" s="241">
        <f>ROUND(I272*H272,2)</f>
        <v>0</v>
      </c>
      <c r="K272" s="242"/>
      <c r="L272" s="45"/>
      <c r="M272" s="243" t="s">
        <v>1</v>
      </c>
      <c r="N272" s="244" t="s">
        <v>38</v>
      </c>
      <c r="O272" s="92"/>
      <c r="P272" s="245">
        <f>O272*H272</f>
        <v>0</v>
      </c>
      <c r="Q272" s="245">
        <v>0</v>
      </c>
      <c r="R272" s="245">
        <f>Q272*H272</f>
        <v>0</v>
      </c>
      <c r="S272" s="245">
        <v>0</v>
      </c>
      <c r="T272" s="24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7" t="s">
        <v>162</v>
      </c>
      <c r="AT272" s="247" t="s">
        <v>158</v>
      </c>
      <c r="AU272" s="247" t="s">
        <v>83</v>
      </c>
      <c r="AY272" s="18" t="s">
        <v>156</v>
      </c>
      <c r="BE272" s="248">
        <f>IF(N272="základní",J272,0)</f>
        <v>0</v>
      </c>
      <c r="BF272" s="248">
        <f>IF(N272="snížená",J272,0)</f>
        <v>0</v>
      </c>
      <c r="BG272" s="248">
        <f>IF(N272="zákl. přenesená",J272,0)</f>
        <v>0</v>
      </c>
      <c r="BH272" s="248">
        <f>IF(N272="sníž. přenesená",J272,0)</f>
        <v>0</v>
      </c>
      <c r="BI272" s="248">
        <f>IF(N272="nulová",J272,0)</f>
        <v>0</v>
      </c>
      <c r="BJ272" s="18" t="s">
        <v>81</v>
      </c>
      <c r="BK272" s="248">
        <f>ROUND(I272*H272,2)</f>
        <v>0</v>
      </c>
      <c r="BL272" s="18" t="s">
        <v>162</v>
      </c>
      <c r="BM272" s="247" t="s">
        <v>762</v>
      </c>
    </row>
    <row r="273" s="2" customFormat="1" ht="21.75" customHeight="1">
      <c r="A273" s="39"/>
      <c r="B273" s="40"/>
      <c r="C273" s="235" t="s">
        <v>384</v>
      </c>
      <c r="D273" s="235" t="s">
        <v>158</v>
      </c>
      <c r="E273" s="236" t="s">
        <v>467</v>
      </c>
      <c r="F273" s="237" t="s">
        <v>215</v>
      </c>
      <c r="G273" s="238" t="s">
        <v>216</v>
      </c>
      <c r="H273" s="239">
        <v>55.908999999999999</v>
      </c>
      <c r="I273" s="240"/>
      <c r="J273" s="241">
        <f>ROUND(I273*H273,2)</f>
        <v>0</v>
      </c>
      <c r="K273" s="242"/>
      <c r="L273" s="45"/>
      <c r="M273" s="243" t="s">
        <v>1</v>
      </c>
      <c r="N273" s="244" t="s">
        <v>38</v>
      </c>
      <c r="O273" s="92"/>
      <c r="P273" s="245">
        <f>O273*H273</f>
        <v>0</v>
      </c>
      <c r="Q273" s="245">
        <v>0</v>
      </c>
      <c r="R273" s="245">
        <f>Q273*H273</f>
        <v>0</v>
      </c>
      <c r="S273" s="245">
        <v>0</v>
      </c>
      <c r="T273" s="246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7" t="s">
        <v>162</v>
      </c>
      <c r="AT273" s="247" t="s">
        <v>158</v>
      </c>
      <c r="AU273" s="247" t="s">
        <v>83</v>
      </c>
      <c r="AY273" s="18" t="s">
        <v>156</v>
      </c>
      <c r="BE273" s="248">
        <f>IF(N273="základní",J273,0)</f>
        <v>0</v>
      </c>
      <c r="BF273" s="248">
        <f>IF(N273="snížená",J273,0)</f>
        <v>0</v>
      </c>
      <c r="BG273" s="248">
        <f>IF(N273="zákl. přenesená",J273,0)</f>
        <v>0</v>
      </c>
      <c r="BH273" s="248">
        <f>IF(N273="sníž. přenesená",J273,0)</f>
        <v>0</v>
      </c>
      <c r="BI273" s="248">
        <f>IF(N273="nulová",J273,0)</f>
        <v>0</v>
      </c>
      <c r="BJ273" s="18" t="s">
        <v>81</v>
      </c>
      <c r="BK273" s="248">
        <f>ROUND(I273*H273,2)</f>
        <v>0</v>
      </c>
      <c r="BL273" s="18" t="s">
        <v>162</v>
      </c>
      <c r="BM273" s="247" t="s">
        <v>763</v>
      </c>
    </row>
    <row r="274" s="13" customFormat="1">
      <c r="A274" s="13"/>
      <c r="B274" s="249"/>
      <c r="C274" s="250"/>
      <c r="D274" s="251" t="s">
        <v>164</v>
      </c>
      <c r="E274" s="252" t="s">
        <v>1</v>
      </c>
      <c r="F274" s="253" t="s">
        <v>764</v>
      </c>
      <c r="G274" s="250"/>
      <c r="H274" s="254">
        <v>55.908999999999999</v>
      </c>
      <c r="I274" s="255"/>
      <c r="J274" s="250"/>
      <c r="K274" s="250"/>
      <c r="L274" s="256"/>
      <c r="M274" s="257"/>
      <c r="N274" s="258"/>
      <c r="O274" s="258"/>
      <c r="P274" s="258"/>
      <c r="Q274" s="258"/>
      <c r="R274" s="258"/>
      <c r="S274" s="258"/>
      <c r="T274" s="25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0" t="s">
        <v>164</v>
      </c>
      <c r="AU274" s="260" t="s">
        <v>83</v>
      </c>
      <c r="AV274" s="13" t="s">
        <v>83</v>
      </c>
      <c r="AW274" s="13" t="s">
        <v>30</v>
      </c>
      <c r="AX274" s="13" t="s">
        <v>81</v>
      </c>
      <c r="AY274" s="260" t="s">
        <v>156</v>
      </c>
    </row>
    <row r="275" s="12" customFormat="1" ht="22.8" customHeight="1">
      <c r="A275" s="12"/>
      <c r="B275" s="219"/>
      <c r="C275" s="220"/>
      <c r="D275" s="221" t="s">
        <v>72</v>
      </c>
      <c r="E275" s="233" t="s">
        <v>470</v>
      </c>
      <c r="F275" s="233" t="s">
        <v>471</v>
      </c>
      <c r="G275" s="220"/>
      <c r="H275" s="220"/>
      <c r="I275" s="223"/>
      <c r="J275" s="234">
        <f>BK275</f>
        <v>0</v>
      </c>
      <c r="K275" s="220"/>
      <c r="L275" s="225"/>
      <c r="M275" s="226"/>
      <c r="N275" s="227"/>
      <c r="O275" s="227"/>
      <c r="P275" s="228">
        <f>P276</f>
        <v>0</v>
      </c>
      <c r="Q275" s="227"/>
      <c r="R275" s="228">
        <f>R276</f>
        <v>0</v>
      </c>
      <c r="S275" s="227"/>
      <c r="T275" s="229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30" t="s">
        <v>81</v>
      </c>
      <c r="AT275" s="231" t="s">
        <v>72</v>
      </c>
      <c r="AU275" s="231" t="s">
        <v>81</v>
      </c>
      <c r="AY275" s="230" t="s">
        <v>156</v>
      </c>
      <c r="BK275" s="232">
        <f>BK276</f>
        <v>0</v>
      </c>
    </row>
    <row r="276" s="2" customFormat="1" ht="21.75" customHeight="1">
      <c r="A276" s="39"/>
      <c r="B276" s="40"/>
      <c r="C276" s="235" t="s">
        <v>765</v>
      </c>
      <c r="D276" s="235" t="s">
        <v>158</v>
      </c>
      <c r="E276" s="236" t="s">
        <v>473</v>
      </c>
      <c r="F276" s="237" t="s">
        <v>474</v>
      </c>
      <c r="G276" s="238" t="s">
        <v>216</v>
      </c>
      <c r="H276" s="239">
        <v>368.09899999999999</v>
      </c>
      <c r="I276" s="240"/>
      <c r="J276" s="241">
        <f>ROUND(I276*H276,2)</f>
        <v>0</v>
      </c>
      <c r="K276" s="242"/>
      <c r="L276" s="45"/>
      <c r="M276" s="243" t="s">
        <v>1</v>
      </c>
      <c r="N276" s="244" t="s">
        <v>38</v>
      </c>
      <c r="O276" s="92"/>
      <c r="P276" s="245">
        <f>O276*H276</f>
        <v>0</v>
      </c>
      <c r="Q276" s="245">
        <v>0</v>
      </c>
      <c r="R276" s="245">
        <f>Q276*H276</f>
        <v>0</v>
      </c>
      <c r="S276" s="245">
        <v>0</v>
      </c>
      <c r="T276" s="246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7" t="s">
        <v>162</v>
      </c>
      <c r="AT276" s="247" t="s">
        <v>158</v>
      </c>
      <c r="AU276" s="247" t="s">
        <v>83</v>
      </c>
      <c r="AY276" s="18" t="s">
        <v>156</v>
      </c>
      <c r="BE276" s="248">
        <f>IF(N276="základní",J276,0)</f>
        <v>0</v>
      </c>
      <c r="BF276" s="248">
        <f>IF(N276="snížená",J276,0)</f>
        <v>0</v>
      </c>
      <c r="BG276" s="248">
        <f>IF(N276="zákl. přenesená",J276,0)</f>
        <v>0</v>
      </c>
      <c r="BH276" s="248">
        <f>IF(N276="sníž. přenesená",J276,0)</f>
        <v>0</v>
      </c>
      <c r="BI276" s="248">
        <f>IF(N276="nulová",J276,0)</f>
        <v>0</v>
      </c>
      <c r="BJ276" s="18" t="s">
        <v>81</v>
      </c>
      <c r="BK276" s="248">
        <f>ROUND(I276*H276,2)</f>
        <v>0</v>
      </c>
      <c r="BL276" s="18" t="s">
        <v>162</v>
      </c>
      <c r="BM276" s="247" t="s">
        <v>766</v>
      </c>
    </row>
    <row r="277" s="12" customFormat="1" ht="25.92" customHeight="1">
      <c r="A277" s="12"/>
      <c r="B277" s="219"/>
      <c r="C277" s="220"/>
      <c r="D277" s="221" t="s">
        <v>72</v>
      </c>
      <c r="E277" s="222" t="s">
        <v>133</v>
      </c>
      <c r="F277" s="222" t="s">
        <v>476</v>
      </c>
      <c r="G277" s="220"/>
      <c r="H277" s="220"/>
      <c r="I277" s="223"/>
      <c r="J277" s="224">
        <f>BK277</f>
        <v>0</v>
      </c>
      <c r="K277" s="220"/>
      <c r="L277" s="225"/>
      <c r="M277" s="226"/>
      <c r="N277" s="227"/>
      <c r="O277" s="227"/>
      <c r="P277" s="228">
        <f>P278+P281+P284</f>
        <v>0</v>
      </c>
      <c r="Q277" s="227"/>
      <c r="R277" s="228">
        <f>R278+R281+R284</f>
        <v>0</v>
      </c>
      <c r="S277" s="227"/>
      <c r="T277" s="229">
        <f>T278+T281+T284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30" t="s">
        <v>183</v>
      </c>
      <c r="AT277" s="231" t="s">
        <v>72</v>
      </c>
      <c r="AU277" s="231" t="s">
        <v>73</v>
      </c>
      <c r="AY277" s="230" t="s">
        <v>156</v>
      </c>
      <c r="BK277" s="232">
        <f>BK278+BK281+BK284</f>
        <v>0</v>
      </c>
    </row>
    <row r="278" s="12" customFormat="1" ht="22.8" customHeight="1">
      <c r="A278" s="12"/>
      <c r="B278" s="219"/>
      <c r="C278" s="220"/>
      <c r="D278" s="221" t="s">
        <v>72</v>
      </c>
      <c r="E278" s="233" t="s">
        <v>477</v>
      </c>
      <c r="F278" s="233" t="s">
        <v>478</v>
      </c>
      <c r="G278" s="220"/>
      <c r="H278" s="220"/>
      <c r="I278" s="223"/>
      <c r="J278" s="234">
        <f>BK278</f>
        <v>0</v>
      </c>
      <c r="K278" s="220"/>
      <c r="L278" s="225"/>
      <c r="M278" s="226"/>
      <c r="N278" s="227"/>
      <c r="O278" s="227"/>
      <c r="P278" s="228">
        <f>SUM(P279:P280)</f>
        <v>0</v>
      </c>
      <c r="Q278" s="227"/>
      <c r="R278" s="228">
        <f>SUM(R279:R280)</f>
        <v>0</v>
      </c>
      <c r="S278" s="227"/>
      <c r="T278" s="229">
        <f>SUM(T279:T280)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30" t="s">
        <v>162</v>
      </c>
      <c r="AT278" s="231" t="s">
        <v>72</v>
      </c>
      <c r="AU278" s="231" t="s">
        <v>81</v>
      </c>
      <c r="AY278" s="230" t="s">
        <v>156</v>
      </c>
      <c r="BK278" s="232">
        <f>SUM(BK279:BK280)</f>
        <v>0</v>
      </c>
    </row>
    <row r="279" s="2" customFormat="1" ht="16.5" customHeight="1">
      <c r="A279" s="39"/>
      <c r="B279" s="40"/>
      <c r="C279" s="235" t="s">
        <v>767</v>
      </c>
      <c r="D279" s="235" t="s">
        <v>158</v>
      </c>
      <c r="E279" s="236" t="s">
        <v>480</v>
      </c>
      <c r="F279" s="237" t="s">
        <v>481</v>
      </c>
      <c r="G279" s="238" t="s">
        <v>482</v>
      </c>
      <c r="H279" s="239">
        <v>2</v>
      </c>
      <c r="I279" s="240"/>
      <c r="J279" s="241">
        <f>ROUND(I279*H279,2)</f>
        <v>0</v>
      </c>
      <c r="K279" s="242"/>
      <c r="L279" s="45"/>
      <c r="M279" s="243" t="s">
        <v>1</v>
      </c>
      <c r="N279" s="244" t="s">
        <v>38</v>
      </c>
      <c r="O279" s="92"/>
      <c r="P279" s="245">
        <f>O279*H279</f>
        <v>0</v>
      </c>
      <c r="Q279" s="245">
        <v>0</v>
      </c>
      <c r="R279" s="245">
        <f>Q279*H279</f>
        <v>0</v>
      </c>
      <c r="S279" s="245">
        <v>0</v>
      </c>
      <c r="T279" s="24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7" t="s">
        <v>483</v>
      </c>
      <c r="AT279" s="247" t="s">
        <v>158</v>
      </c>
      <c r="AU279" s="247" t="s">
        <v>83</v>
      </c>
      <c r="AY279" s="18" t="s">
        <v>156</v>
      </c>
      <c r="BE279" s="248">
        <f>IF(N279="základní",J279,0)</f>
        <v>0</v>
      </c>
      <c r="BF279" s="248">
        <f>IF(N279="snížená",J279,0)</f>
        <v>0</v>
      </c>
      <c r="BG279" s="248">
        <f>IF(N279="zákl. přenesená",J279,0)</f>
        <v>0</v>
      </c>
      <c r="BH279" s="248">
        <f>IF(N279="sníž. přenesená",J279,0)</f>
        <v>0</v>
      </c>
      <c r="BI279" s="248">
        <f>IF(N279="nulová",J279,0)</f>
        <v>0</v>
      </c>
      <c r="BJ279" s="18" t="s">
        <v>81</v>
      </c>
      <c r="BK279" s="248">
        <f>ROUND(I279*H279,2)</f>
        <v>0</v>
      </c>
      <c r="BL279" s="18" t="s">
        <v>483</v>
      </c>
      <c r="BM279" s="247" t="s">
        <v>768</v>
      </c>
    </row>
    <row r="280" s="13" customFormat="1">
      <c r="A280" s="13"/>
      <c r="B280" s="249"/>
      <c r="C280" s="250"/>
      <c r="D280" s="251" t="s">
        <v>164</v>
      </c>
      <c r="E280" s="252" t="s">
        <v>1</v>
      </c>
      <c r="F280" s="253" t="s">
        <v>624</v>
      </c>
      <c r="G280" s="250"/>
      <c r="H280" s="254">
        <v>2</v>
      </c>
      <c r="I280" s="255"/>
      <c r="J280" s="250"/>
      <c r="K280" s="250"/>
      <c r="L280" s="256"/>
      <c r="M280" s="257"/>
      <c r="N280" s="258"/>
      <c r="O280" s="258"/>
      <c r="P280" s="258"/>
      <c r="Q280" s="258"/>
      <c r="R280" s="258"/>
      <c r="S280" s="258"/>
      <c r="T280" s="25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60" t="s">
        <v>164</v>
      </c>
      <c r="AU280" s="260" t="s">
        <v>83</v>
      </c>
      <c r="AV280" s="13" t="s">
        <v>83</v>
      </c>
      <c r="AW280" s="13" t="s">
        <v>30</v>
      </c>
      <c r="AX280" s="13" t="s">
        <v>81</v>
      </c>
      <c r="AY280" s="260" t="s">
        <v>156</v>
      </c>
    </row>
    <row r="281" s="12" customFormat="1" ht="22.8" customHeight="1">
      <c r="A281" s="12"/>
      <c r="B281" s="219"/>
      <c r="C281" s="220"/>
      <c r="D281" s="221" t="s">
        <v>72</v>
      </c>
      <c r="E281" s="233" t="s">
        <v>486</v>
      </c>
      <c r="F281" s="233" t="s">
        <v>487</v>
      </c>
      <c r="G281" s="220"/>
      <c r="H281" s="220"/>
      <c r="I281" s="223"/>
      <c r="J281" s="234">
        <f>BK281</f>
        <v>0</v>
      </c>
      <c r="K281" s="220"/>
      <c r="L281" s="225"/>
      <c r="M281" s="226"/>
      <c r="N281" s="227"/>
      <c r="O281" s="227"/>
      <c r="P281" s="228">
        <f>SUM(P282:P283)</f>
        <v>0</v>
      </c>
      <c r="Q281" s="227"/>
      <c r="R281" s="228">
        <f>SUM(R282:R283)</f>
        <v>0</v>
      </c>
      <c r="S281" s="227"/>
      <c r="T281" s="229">
        <f>SUM(T282:T283)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0" t="s">
        <v>183</v>
      </c>
      <c r="AT281" s="231" t="s">
        <v>72</v>
      </c>
      <c r="AU281" s="231" t="s">
        <v>81</v>
      </c>
      <c r="AY281" s="230" t="s">
        <v>156</v>
      </c>
      <c r="BK281" s="232">
        <f>SUM(BK282:BK283)</f>
        <v>0</v>
      </c>
    </row>
    <row r="282" s="2" customFormat="1" ht="16.5" customHeight="1">
      <c r="A282" s="39"/>
      <c r="B282" s="40"/>
      <c r="C282" s="235" t="s">
        <v>593</v>
      </c>
      <c r="D282" s="235" t="s">
        <v>158</v>
      </c>
      <c r="E282" s="236" t="s">
        <v>489</v>
      </c>
      <c r="F282" s="237" t="s">
        <v>490</v>
      </c>
      <c r="G282" s="238" t="s">
        <v>491</v>
      </c>
      <c r="H282" s="239">
        <v>1</v>
      </c>
      <c r="I282" s="240"/>
      <c r="J282" s="241">
        <f>ROUND(I282*H282,2)</f>
        <v>0</v>
      </c>
      <c r="K282" s="242"/>
      <c r="L282" s="45"/>
      <c r="M282" s="243" t="s">
        <v>1</v>
      </c>
      <c r="N282" s="244" t="s">
        <v>38</v>
      </c>
      <c r="O282" s="92"/>
      <c r="P282" s="245">
        <f>O282*H282</f>
        <v>0</v>
      </c>
      <c r="Q282" s="245">
        <v>0</v>
      </c>
      <c r="R282" s="245">
        <f>Q282*H282</f>
        <v>0</v>
      </c>
      <c r="S282" s="245">
        <v>0</v>
      </c>
      <c r="T282" s="24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7" t="s">
        <v>492</v>
      </c>
      <c r="AT282" s="247" t="s">
        <v>158</v>
      </c>
      <c r="AU282" s="247" t="s">
        <v>83</v>
      </c>
      <c r="AY282" s="18" t="s">
        <v>156</v>
      </c>
      <c r="BE282" s="248">
        <f>IF(N282="základní",J282,0)</f>
        <v>0</v>
      </c>
      <c r="BF282" s="248">
        <f>IF(N282="snížená",J282,0)</f>
        <v>0</v>
      </c>
      <c r="BG282" s="248">
        <f>IF(N282="zákl. přenesená",J282,0)</f>
        <v>0</v>
      </c>
      <c r="BH282" s="248">
        <f>IF(N282="sníž. přenesená",J282,0)</f>
        <v>0</v>
      </c>
      <c r="BI282" s="248">
        <f>IF(N282="nulová",J282,0)</f>
        <v>0</v>
      </c>
      <c r="BJ282" s="18" t="s">
        <v>81</v>
      </c>
      <c r="BK282" s="248">
        <f>ROUND(I282*H282,2)</f>
        <v>0</v>
      </c>
      <c r="BL282" s="18" t="s">
        <v>492</v>
      </c>
      <c r="BM282" s="247" t="s">
        <v>769</v>
      </c>
    </row>
    <row r="283" s="2" customFormat="1" ht="16.5" customHeight="1">
      <c r="A283" s="39"/>
      <c r="B283" s="40"/>
      <c r="C283" s="235" t="s">
        <v>81</v>
      </c>
      <c r="D283" s="235" t="s">
        <v>158</v>
      </c>
      <c r="E283" s="236" t="s">
        <v>495</v>
      </c>
      <c r="F283" s="237" t="s">
        <v>496</v>
      </c>
      <c r="G283" s="238" t="s">
        <v>491</v>
      </c>
      <c r="H283" s="239">
        <v>1</v>
      </c>
      <c r="I283" s="240"/>
      <c r="J283" s="241">
        <f>ROUND(I283*H283,2)</f>
        <v>0</v>
      </c>
      <c r="K283" s="242"/>
      <c r="L283" s="45"/>
      <c r="M283" s="243" t="s">
        <v>1</v>
      </c>
      <c r="N283" s="244" t="s">
        <v>38</v>
      </c>
      <c r="O283" s="92"/>
      <c r="P283" s="245">
        <f>O283*H283</f>
        <v>0</v>
      </c>
      <c r="Q283" s="245">
        <v>0</v>
      </c>
      <c r="R283" s="245">
        <f>Q283*H283</f>
        <v>0</v>
      </c>
      <c r="S283" s="245">
        <v>0</v>
      </c>
      <c r="T283" s="246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7" t="s">
        <v>492</v>
      </c>
      <c r="AT283" s="247" t="s">
        <v>158</v>
      </c>
      <c r="AU283" s="247" t="s">
        <v>83</v>
      </c>
      <c r="AY283" s="18" t="s">
        <v>156</v>
      </c>
      <c r="BE283" s="248">
        <f>IF(N283="základní",J283,0)</f>
        <v>0</v>
      </c>
      <c r="BF283" s="248">
        <f>IF(N283="snížená",J283,0)</f>
        <v>0</v>
      </c>
      <c r="BG283" s="248">
        <f>IF(N283="zákl. přenesená",J283,0)</f>
        <v>0</v>
      </c>
      <c r="BH283" s="248">
        <f>IF(N283="sníž. přenesená",J283,0)</f>
        <v>0</v>
      </c>
      <c r="BI283" s="248">
        <f>IF(N283="nulová",J283,0)</f>
        <v>0</v>
      </c>
      <c r="BJ283" s="18" t="s">
        <v>81</v>
      </c>
      <c r="BK283" s="248">
        <f>ROUND(I283*H283,2)</f>
        <v>0</v>
      </c>
      <c r="BL283" s="18" t="s">
        <v>492</v>
      </c>
      <c r="BM283" s="247" t="s">
        <v>770</v>
      </c>
    </row>
    <row r="284" s="12" customFormat="1" ht="22.8" customHeight="1">
      <c r="A284" s="12"/>
      <c r="B284" s="219"/>
      <c r="C284" s="220"/>
      <c r="D284" s="221" t="s">
        <v>72</v>
      </c>
      <c r="E284" s="233" t="s">
        <v>498</v>
      </c>
      <c r="F284" s="233" t="s">
        <v>499</v>
      </c>
      <c r="G284" s="220"/>
      <c r="H284" s="220"/>
      <c r="I284" s="223"/>
      <c r="J284" s="234">
        <f>BK284</f>
        <v>0</v>
      </c>
      <c r="K284" s="220"/>
      <c r="L284" s="225"/>
      <c r="M284" s="226"/>
      <c r="N284" s="227"/>
      <c r="O284" s="227"/>
      <c r="P284" s="228">
        <f>P285</f>
        <v>0</v>
      </c>
      <c r="Q284" s="227"/>
      <c r="R284" s="228">
        <f>R285</f>
        <v>0</v>
      </c>
      <c r="S284" s="227"/>
      <c r="T284" s="229">
        <f>T285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30" t="s">
        <v>183</v>
      </c>
      <c r="AT284" s="231" t="s">
        <v>72</v>
      </c>
      <c r="AU284" s="231" t="s">
        <v>81</v>
      </c>
      <c r="AY284" s="230" t="s">
        <v>156</v>
      </c>
      <c r="BK284" s="232">
        <f>BK285</f>
        <v>0</v>
      </c>
    </row>
    <row r="285" s="2" customFormat="1" ht="16.5" customHeight="1">
      <c r="A285" s="39"/>
      <c r="B285" s="40"/>
      <c r="C285" s="235" t="s">
        <v>771</v>
      </c>
      <c r="D285" s="235" t="s">
        <v>158</v>
      </c>
      <c r="E285" s="236" t="s">
        <v>501</v>
      </c>
      <c r="F285" s="237" t="s">
        <v>502</v>
      </c>
      <c r="G285" s="238" t="s">
        <v>503</v>
      </c>
      <c r="H285" s="239">
        <v>3</v>
      </c>
      <c r="I285" s="240"/>
      <c r="J285" s="241">
        <f>ROUND(I285*H285,2)</f>
        <v>0</v>
      </c>
      <c r="K285" s="242"/>
      <c r="L285" s="45"/>
      <c r="M285" s="294" t="s">
        <v>1</v>
      </c>
      <c r="N285" s="295" t="s">
        <v>38</v>
      </c>
      <c r="O285" s="296"/>
      <c r="P285" s="297">
        <f>O285*H285</f>
        <v>0</v>
      </c>
      <c r="Q285" s="297">
        <v>0</v>
      </c>
      <c r="R285" s="297">
        <f>Q285*H285</f>
        <v>0</v>
      </c>
      <c r="S285" s="297">
        <v>0</v>
      </c>
      <c r="T285" s="29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7" t="s">
        <v>492</v>
      </c>
      <c r="AT285" s="247" t="s">
        <v>158</v>
      </c>
      <c r="AU285" s="247" t="s">
        <v>83</v>
      </c>
      <c r="AY285" s="18" t="s">
        <v>156</v>
      </c>
      <c r="BE285" s="248">
        <f>IF(N285="základní",J285,0)</f>
        <v>0</v>
      </c>
      <c r="BF285" s="248">
        <f>IF(N285="snížená",J285,0)</f>
        <v>0</v>
      </c>
      <c r="BG285" s="248">
        <f>IF(N285="zákl. přenesená",J285,0)</f>
        <v>0</v>
      </c>
      <c r="BH285" s="248">
        <f>IF(N285="sníž. přenesená",J285,0)</f>
        <v>0</v>
      </c>
      <c r="BI285" s="248">
        <f>IF(N285="nulová",J285,0)</f>
        <v>0</v>
      </c>
      <c r="BJ285" s="18" t="s">
        <v>81</v>
      </c>
      <c r="BK285" s="248">
        <f>ROUND(I285*H285,2)</f>
        <v>0</v>
      </c>
      <c r="BL285" s="18" t="s">
        <v>492</v>
      </c>
      <c r="BM285" s="247" t="s">
        <v>772</v>
      </c>
    </row>
    <row r="286" s="2" customFormat="1" ht="6.96" customHeight="1">
      <c r="A286" s="39"/>
      <c r="B286" s="67"/>
      <c r="C286" s="68"/>
      <c r="D286" s="68"/>
      <c r="E286" s="68"/>
      <c r="F286" s="68"/>
      <c r="G286" s="68"/>
      <c r="H286" s="68"/>
      <c r="I286" s="68"/>
      <c r="J286" s="68"/>
      <c r="K286" s="68"/>
      <c r="L286" s="45"/>
      <c r="M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</row>
  </sheetData>
  <sheetProtection sheet="1" autoFilter="0" formatColumns="0" formatRows="0" objects="1" scenarios="1" spinCount="100000" saltValue="ikjYhe2TG3HyRdf8XKe89enO+/161F84Ja1huzqImqUdOEhgiGPzFZKEljK3jL/ZQU0vghYq1bpCrLWAA7SNJg==" hashValue="pzdQYKFAfhf8Dq85Oqx205WVVZ6aP7krbO1BauuLI+XYm+Q4cU68+PEYJLncePMoa9D1XCdJw0Krr/CyV45p/A==" algorithmName="SHA-512" password="CC35"/>
  <autoFilter ref="C138:K285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773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J112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ROUND((SUM(BE112:BE119) + SUM(BE139:BE262)),  2)</f>
        <v>0</v>
      </c>
      <c r="G35" s="39"/>
      <c r="H35" s="39"/>
      <c r="I35" s="158">
        <v>0.20999999999999999</v>
      </c>
      <c r="J35" s="157">
        <f>ROUND(((SUM(BE112:BE119) + SUM(BE139:BE262))*I35),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ROUND((SUM(BF112:BF119) + SUM(BF139:BF262)),  2)</f>
        <v>0</v>
      </c>
      <c r="G36" s="39"/>
      <c r="H36" s="39"/>
      <c r="I36" s="158">
        <v>0.14999999999999999</v>
      </c>
      <c r="J36" s="157">
        <f>ROUND(((SUM(BF112:BF119) + SUM(BF139:BF262))*I36),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ROUND((SUM(BG112:BG119) + SUM(BG139:BG262)),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ROUND((SUM(BH112:BH119) + SUM(BH139:BH262)),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ROUND((SUM(BI112:BI119) + SUM(BI139:BI262)),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649-02 - Vodovod Vb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J181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J188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J193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J203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124</v>
      </c>
      <c r="E103" s="191"/>
      <c r="F103" s="191"/>
      <c r="G103" s="191"/>
      <c r="H103" s="191"/>
      <c r="I103" s="191"/>
      <c r="J103" s="192">
        <f>J236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125</v>
      </c>
      <c r="E104" s="191"/>
      <c r="F104" s="191"/>
      <c r="G104" s="191"/>
      <c r="H104" s="191"/>
      <c r="I104" s="191"/>
      <c r="J104" s="192">
        <f>J246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126</v>
      </c>
      <c r="E105" s="191"/>
      <c r="F105" s="191"/>
      <c r="G105" s="191"/>
      <c r="H105" s="191"/>
      <c r="I105" s="191"/>
      <c r="J105" s="192">
        <f>J253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2"/>
      <c r="C106" s="183"/>
      <c r="D106" s="184" t="s">
        <v>510</v>
      </c>
      <c r="E106" s="185"/>
      <c r="F106" s="185"/>
      <c r="G106" s="185"/>
      <c r="H106" s="185"/>
      <c r="I106" s="185"/>
      <c r="J106" s="186">
        <f>J255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9" customFormat="1" ht="24.96" customHeight="1">
      <c r="A107" s="9"/>
      <c r="B107" s="182"/>
      <c r="C107" s="183"/>
      <c r="D107" s="184" t="s">
        <v>127</v>
      </c>
      <c r="E107" s="185"/>
      <c r="F107" s="185"/>
      <c r="G107" s="185"/>
      <c r="H107" s="185"/>
      <c r="I107" s="185"/>
      <c r="J107" s="186">
        <f>J257</f>
        <v>0</v>
      </c>
      <c r="K107" s="183"/>
      <c r="L107" s="18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8"/>
      <c r="C108" s="189"/>
      <c r="D108" s="190" t="s">
        <v>129</v>
      </c>
      <c r="E108" s="191"/>
      <c r="F108" s="191"/>
      <c r="G108" s="191"/>
      <c r="H108" s="191"/>
      <c r="I108" s="191"/>
      <c r="J108" s="192">
        <f>J258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8"/>
      <c r="C109" s="189"/>
      <c r="D109" s="190" t="s">
        <v>130</v>
      </c>
      <c r="E109" s="191"/>
      <c r="F109" s="191"/>
      <c r="G109" s="191"/>
      <c r="H109" s="191"/>
      <c r="I109" s="191"/>
      <c r="J109" s="192">
        <f>J261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29.28" customHeight="1">
      <c r="A112" s="39"/>
      <c r="B112" s="40"/>
      <c r="C112" s="181" t="s">
        <v>131</v>
      </c>
      <c r="D112" s="41"/>
      <c r="E112" s="41"/>
      <c r="F112" s="41"/>
      <c r="G112" s="41"/>
      <c r="H112" s="41"/>
      <c r="I112" s="41"/>
      <c r="J112" s="194">
        <f>ROUND(J113 + J114 + J115 + J116 + J117 + J118,2)</f>
        <v>0</v>
      </c>
      <c r="K112" s="41"/>
      <c r="L112" s="64"/>
      <c r="N112" s="195" t="s">
        <v>37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18" customHeight="1">
      <c r="A113" s="39"/>
      <c r="B113" s="40"/>
      <c r="C113" s="41"/>
      <c r="D113" s="196" t="s">
        <v>132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134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135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136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137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7" t="s">
        <v>138</v>
      </c>
      <c r="E118" s="41"/>
      <c r="F118" s="41"/>
      <c r="G118" s="41"/>
      <c r="H118" s="41"/>
      <c r="I118" s="41"/>
      <c r="J118" s="198">
        <f>ROUND(J30*T118,2)</f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139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29.28" customHeight="1">
      <c r="A120" s="39"/>
      <c r="B120" s="40"/>
      <c r="C120" s="205" t="s">
        <v>140</v>
      </c>
      <c r="D120" s="179"/>
      <c r="E120" s="179"/>
      <c r="F120" s="179"/>
      <c r="G120" s="179"/>
      <c r="H120" s="179"/>
      <c r="I120" s="179"/>
      <c r="J120" s="206">
        <f>ROUND(J96+J112,2)</f>
        <v>0</v>
      </c>
      <c r="K120" s="179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/>
    <row r="123" hidden="1"/>
    <row r="124" hidden="1"/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141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6.25" customHeight="1">
      <c r="A129" s="39"/>
      <c r="B129" s="40"/>
      <c r="C129" s="41"/>
      <c r="D129" s="41"/>
      <c r="E129" s="177" t="str">
        <f>E7</f>
        <v>Rekonstrukce jednotné kanalizace a přeložka vodovodu v lokalitě Sadová Rtyně v Podkrkonoší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109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649-02 - Vodovod Vb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15. 9. 2020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7"/>
      <c r="B138" s="208"/>
      <c r="C138" s="209" t="s">
        <v>142</v>
      </c>
      <c r="D138" s="210" t="s">
        <v>58</v>
      </c>
      <c r="E138" s="210" t="s">
        <v>54</v>
      </c>
      <c r="F138" s="210" t="s">
        <v>55</v>
      </c>
      <c r="G138" s="210" t="s">
        <v>143</v>
      </c>
      <c r="H138" s="210" t="s">
        <v>144</v>
      </c>
      <c r="I138" s="210" t="s">
        <v>145</v>
      </c>
      <c r="J138" s="211" t="s">
        <v>115</v>
      </c>
      <c r="K138" s="212" t="s">
        <v>146</v>
      </c>
      <c r="L138" s="213"/>
      <c r="M138" s="101" t="s">
        <v>1</v>
      </c>
      <c r="N138" s="102" t="s">
        <v>37</v>
      </c>
      <c r="O138" s="102" t="s">
        <v>147</v>
      </c>
      <c r="P138" s="102" t="s">
        <v>148</v>
      </c>
      <c r="Q138" s="102" t="s">
        <v>149</v>
      </c>
      <c r="R138" s="102" t="s">
        <v>150</v>
      </c>
      <c r="S138" s="102" t="s">
        <v>151</v>
      </c>
      <c r="T138" s="103" t="s">
        <v>152</v>
      </c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="2" customFormat="1" ht="22.8" customHeight="1">
      <c r="A139" s="39"/>
      <c r="B139" s="40"/>
      <c r="C139" s="108" t="s">
        <v>153</v>
      </c>
      <c r="D139" s="41"/>
      <c r="E139" s="41"/>
      <c r="F139" s="41"/>
      <c r="G139" s="41"/>
      <c r="H139" s="41"/>
      <c r="I139" s="41"/>
      <c r="J139" s="214">
        <f>BK139</f>
        <v>0</v>
      </c>
      <c r="K139" s="41"/>
      <c r="L139" s="45"/>
      <c r="M139" s="104"/>
      <c r="N139" s="215"/>
      <c r="O139" s="105"/>
      <c r="P139" s="216">
        <f>P140+P255+P257</f>
        <v>0</v>
      </c>
      <c r="Q139" s="105"/>
      <c r="R139" s="216">
        <f>R140+R255+R257</f>
        <v>269.44462788000004</v>
      </c>
      <c r="S139" s="105"/>
      <c r="T139" s="217">
        <f>T140+T255+T257</f>
        <v>49.375830000000001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117</v>
      </c>
      <c r="BK139" s="218">
        <f>BK140+BK255+BK257</f>
        <v>0</v>
      </c>
    </row>
    <row r="140" s="12" customFormat="1" ht="25.92" customHeight="1">
      <c r="A140" s="12"/>
      <c r="B140" s="219"/>
      <c r="C140" s="220"/>
      <c r="D140" s="221" t="s">
        <v>72</v>
      </c>
      <c r="E140" s="222" t="s">
        <v>154</v>
      </c>
      <c r="F140" s="222" t="s">
        <v>155</v>
      </c>
      <c r="G140" s="220"/>
      <c r="H140" s="220"/>
      <c r="I140" s="223"/>
      <c r="J140" s="224">
        <f>BK140</f>
        <v>0</v>
      </c>
      <c r="K140" s="220"/>
      <c r="L140" s="225"/>
      <c r="M140" s="226"/>
      <c r="N140" s="227"/>
      <c r="O140" s="227"/>
      <c r="P140" s="228">
        <f>P141+P181+P188+P193+P203+P236+P246+P253</f>
        <v>0</v>
      </c>
      <c r="Q140" s="227"/>
      <c r="R140" s="228">
        <f>R141+R181+R188+R193+R203+R236+R246+R253</f>
        <v>269.44462788000004</v>
      </c>
      <c r="S140" s="227"/>
      <c r="T140" s="229">
        <f>T141+T181+T188+T193+T203+T236+T246+T253</f>
        <v>49.375830000000001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73</v>
      </c>
      <c r="AY140" s="230" t="s">
        <v>156</v>
      </c>
      <c r="BK140" s="232">
        <f>BK141+BK181+BK188+BK193+BK203+BK236+BK246+BK253</f>
        <v>0</v>
      </c>
    </row>
    <row r="141" s="12" customFormat="1" ht="22.8" customHeight="1">
      <c r="A141" s="12"/>
      <c r="B141" s="219"/>
      <c r="C141" s="220"/>
      <c r="D141" s="221" t="s">
        <v>72</v>
      </c>
      <c r="E141" s="233" t="s">
        <v>81</v>
      </c>
      <c r="F141" s="233" t="s">
        <v>157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SUM(P142:P180)</f>
        <v>0</v>
      </c>
      <c r="Q141" s="227"/>
      <c r="R141" s="228">
        <f>SUM(R142:R180)</f>
        <v>175.68050000000002</v>
      </c>
      <c r="S141" s="227"/>
      <c r="T141" s="229">
        <f>SUM(T142:T180)</f>
        <v>49.375830000000001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81</v>
      </c>
      <c r="AY141" s="230" t="s">
        <v>156</v>
      </c>
      <c r="BK141" s="232">
        <f>SUM(BK142:BK180)</f>
        <v>0</v>
      </c>
    </row>
    <row r="142" s="2" customFormat="1" ht="21.75" customHeight="1">
      <c r="A142" s="39"/>
      <c r="B142" s="40"/>
      <c r="C142" s="235" t="s">
        <v>584</v>
      </c>
      <c r="D142" s="235" t="s">
        <v>158</v>
      </c>
      <c r="E142" s="236" t="s">
        <v>159</v>
      </c>
      <c r="F142" s="237" t="s">
        <v>160</v>
      </c>
      <c r="G142" s="238" t="s">
        <v>161</v>
      </c>
      <c r="H142" s="239">
        <v>7.2800000000000002</v>
      </c>
      <c r="I142" s="240"/>
      <c r="J142" s="241">
        <f>ROUND(I142*H142,2)</f>
        <v>0</v>
      </c>
      <c r="K142" s="242"/>
      <c r="L142" s="45"/>
      <c r="M142" s="243" t="s">
        <v>1</v>
      </c>
      <c r="N142" s="244" t="s">
        <v>38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0.255</v>
      </c>
      <c r="T142" s="246">
        <f>S142*H142</f>
        <v>1.8564000000000001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162</v>
      </c>
      <c r="AT142" s="247" t="s">
        <v>158</v>
      </c>
      <c r="AU142" s="247" t="s">
        <v>83</v>
      </c>
      <c r="AY142" s="18" t="s">
        <v>156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8" t="s">
        <v>81</v>
      </c>
      <c r="BK142" s="248">
        <f>ROUND(I142*H142,2)</f>
        <v>0</v>
      </c>
      <c r="BL142" s="18" t="s">
        <v>162</v>
      </c>
      <c r="BM142" s="247" t="s">
        <v>774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775</v>
      </c>
      <c r="G143" s="250"/>
      <c r="H143" s="254">
        <v>7.2800000000000002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81</v>
      </c>
      <c r="AY143" s="260" t="s">
        <v>156</v>
      </c>
    </row>
    <row r="144" s="2" customFormat="1" ht="21.75" customHeight="1">
      <c r="A144" s="39"/>
      <c r="B144" s="40"/>
      <c r="C144" s="235" t="s">
        <v>81</v>
      </c>
      <c r="D144" s="235" t="s">
        <v>158</v>
      </c>
      <c r="E144" s="236" t="s">
        <v>776</v>
      </c>
      <c r="F144" s="237" t="s">
        <v>777</v>
      </c>
      <c r="G144" s="238" t="s">
        <v>161</v>
      </c>
      <c r="H144" s="239">
        <v>87.647999999999996</v>
      </c>
      <c r="I144" s="240"/>
      <c r="J144" s="241">
        <f>ROUND(I144*H144,2)</f>
        <v>0</v>
      </c>
      <c r="K144" s="242"/>
      <c r="L144" s="45"/>
      <c r="M144" s="243" t="s">
        <v>1</v>
      </c>
      <c r="N144" s="244" t="s">
        <v>38</v>
      </c>
      <c r="O144" s="92"/>
      <c r="P144" s="245">
        <f>O144*H144</f>
        <v>0</v>
      </c>
      <c r="Q144" s="245">
        <v>0</v>
      </c>
      <c r="R144" s="245">
        <f>Q144*H144</f>
        <v>0</v>
      </c>
      <c r="S144" s="245">
        <v>0.44</v>
      </c>
      <c r="T144" s="246">
        <f>S144*H144</f>
        <v>38.56512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7" t="s">
        <v>162</v>
      </c>
      <c r="AT144" s="247" t="s">
        <v>158</v>
      </c>
      <c r="AU144" s="247" t="s">
        <v>83</v>
      </c>
      <c r="AY144" s="18" t="s">
        <v>156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8" t="s">
        <v>81</v>
      </c>
      <c r="BK144" s="248">
        <f>ROUND(I144*H144,2)</f>
        <v>0</v>
      </c>
      <c r="BL144" s="18" t="s">
        <v>162</v>
      </c>
      <c r="BM144" s="247" t="s">
        <v>778</v>
      </c>
    </row>
    <row r="145" s="13" customFormat="1">
      <c r="A145" s="13"/>
      <c r="B145" s="249"/>
      <c r="C145" s="250"/>
      <c r="D145" s="251" t="s">
        <v>164</v>
      </c>
      <c r="E145" s="252" t="s">
        <v>1</v>
      </c>
      <c r="F145" s="253" t="s">
        <v>779</v>
      </c>
      <c r="G145" s="250"/>
      <c r="H145" s="254">
        <v>80.367999999999995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164</v>
      </c>
      <c r="AU145" s="260" t="s">
        <v>83</v>
      </c>
      <c r="AV145" s="13" t="s">
        <v>83</v>
      </c>
      <c r="AW145" s="13" t="s">
        <v>30</v>
      </c>
      <c r="AX145" s="13" t="s">
        <v>73</v>
      </c>
      <c r="AY145" s="260" t="s">
        <v>156</v>
      </c>
    </row>
    <row r="146" s="13" customFormat="1">
      <c r="A146" s="13"/>
      <c r="B146" s="249"/>
      <c r="C146" s="250"/>
      <c r="D146" s="251" t="s">
        <v>164</v>
      </c>
      <c r="E146" s="252" t="s">
        <v>1</v>
      </c>
      <c r="F146" s="253" t="s">
        <v>775</v>
      </c>
      <c r="G146" s="250"/>
      <c r="H146" s="254">
        <v>7.2800000000000002</v>
      </c>
      <c r="I146" s="255"/>
      <c r="J146" s="250"/>
      <c r="K146" s="250"/>
      <c r="L146" s="256"/>
      <c r="M146" s="257"/>
      <c r="N146" s="258"/>
      <c r="O146" s="258"/>
      <c r="P146" s="258"/>
      <c r="Q146" s="258"/>
      <c r="R146" s="258"/>
      <c r="S146" s="258"/>
      <c r="T146" s="25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0" t="s">
        <v>164</v>
      </c>
      <c r="AU146" s="260" t="s">
        <v>83</v>
      </c>
      <c r="AV146" s="13" t="s">
        <v>83</v>
      </c>
      <c r="AW146" s="13" t="s">
        <v>30</v>
      </c>
      <c r="AX146" s="13" t="s">
        <v>73</v>
      </c>
      <c r="AY146" s="260" t="s">
        <v>156</v>
      </c>
    </row>
    <row r="147" s="14" customFormat="1">
      <c r="A147" s="14"/>
      <c r="B147" s="261"/>
      <c r="C147" s="262"/>
      <c r="D147" s="251" t="s">
        <v>164</v>
      </c>
      <c r="E147" s="263" t="s">
        <v>1</v>
      </c>
      <c r="F147" s="264" t="s">
        <v>166</v>
      </c>
      <c r="G147" s="262"/>
      <c r="H147" s="265">
        <v>87.647999999999996</v>
      </c>
      <c r="I147" s="266"/>
      <c r="J147" s="262"/>
      <c r="K147" s="262"/>
      <c r="L147" s="267"/>
      <c r="M147" s="268"/>
      <c r="N147" s="269"/>
      <c r="O147" s="269"/>
      <c r="P147" s="269"/>
      <c r="Q147" s="269"/>
      <c r="R147" s="269"/>
      <c r="S147" s="269"/>
      <c r="T147" s="27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1" t="s">
        <v>164</v>
      </c>
      <c r="AU147" s="271" t="s">
        <v>83</v>
      </c>
      <c r="AV147" s="14" t="s">
        <v>162</v>
      </c>
      <c r="AW147" s="14" t="s">
        <v>30</v>
      </c>
      <c r="AX147" s="14" t="s">
        <v>81</v>
      </c>
      <c r="AY147" s="271" t="s">
        <v>156</v>
      </c>
    </row>
    <row r="148" s="2" customFormat="1" ht="21.75" customHeight="1">
      <c r="A148" s="39"/>
      <c r="B148" s="40"/>
      <c r="C148" s="235" t="s">
        <v>83</v>
      </c>
      <c r="D148" s="235" t="s">
        <v>158</v>
      </c>
      <c r="E148" s="236" t="s">
        <v>780</v>
      </c>
      <c r="F148" s="237" t="s">
        <v>781</v>
      </c>
      <c r="G148" s="238" t="s">
        <v>161</v>
      </c>
      <c r="H148" s="239">
        <v>85.094999999999999</v>
      </c>
      <c r="I148" s="240"/>
      <c r="J148" s="241">
        <f>ROUND(I148*H148,2)</f>
        <v>0</v>
      </c>
      <c r="K148" s="242"/>
      <c r="L148" s="45"/>
      <c r="M148" s="243" t="s">
        <v>1</v>
      </c>
      <c r="N148" s="244" t="s">
        <v>38</v>
      </c>
      <c r="O148" s="92"/>
      <c r="P148" s="245">
        <f>O148*H148</f>
        <v>0</v>
      </c>
      <c r="Q148" s="245">
        <v>0</v>
      </c>
      <c r="R148" s="245">
        <f>Q148*H148</f>
        <v>0</v>
      </c>
      <c r="S148" s="245">
        <v>0.098000000000000004</v>
      </c>
      <c r="T148" s="246">
        <f>S148*H148</f>
        <v>8.3393099999999993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7" t="s">
        <v>162</v>
      </c>
      <c r="AT148" s="247" t="s">
        <v>158</v>
      </c>
      <c r="AU148" s="247" t="s">
        <v>83</v>
      </c>
      <c r="AY148" s="18" t="s">
        <v>156</v>
      </c>
      <c r="BE148" s="248">
        <f>IF(N148="základní",J148,0)</f>
        <v>0</v>
      </c>
      <c r="BF148" s="248">
        <f>IF(N148="snížená",J148,0)</f>
        <v>0</v>
      </c>
      <c r="BG148" s="248">
        <f>IF(N148="zákl. přenesená",J148,0)</f>
        <v>0</v>
      </c>
      <c r="BH148" s="248">
        <f>IF(N148="sníž. přenesená",J148,0)</f>
        <v>0</v>
      </c>
      <c r="BI148" s="248">
        <f>IF(N148="nulová",J148,0)</f>
        <v>0</v>
      </c>
      <c r="BJ148" s="18" t="s">
        <v>81</v>
      </c>
      <c r="BK148" s="248">
        <f>ROUND(I148*H148,2)</f>
        <v>0</v>
      </c>
      <c r="BL148" s="18" t="s">
        <v>162</v>
      </c>
      <c r="BM148" s="247" t="s">
        <v>782</v>
      </c>
    </row>
    <row r="149" s="13" customFormat="1">
      <c r="A149" s="13"/>
      <c r="B149" s="249"/>
      <c r="C149" s="250"/>
      <c r="D149" s="251" t="s">
        <v>164</v>
      </c>
      <c r="E149" s="252" t="s">
        <v>1</v>
      </c>
      <c r="F149" s="253" t="s">
        <v>783</v>
      </c>
      <c r="G149" s="250"/>
      <c r="H149" s="254">
        <v>85.094999999999999</v>
      </c>
      <c r="I149" s="255"/>
      <c r="J149" s="250"/>
      <c r="K149" s="250"/>
      <c r="L149" s="256"/>
      <c r="M149" s="257"/>
      <c r="N149" s="258"/>
      <c r="O149" s="258"/>
      <c r="P149" s="258"/>
      <c r="Q149" s="258"/>
      <c r="R149" s="258"/>
      <c r="S149" s="258"/>
      <c r="T149" s="25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60" t="s">
        <v>164</v>
      </c>
      <c r="AU149" s="260" t="s">
        <v>83</v>
      </c>
      <c r="AV149" s="13" t="s">
        <v>83</v>
      </c>
      <c r="AW149" s="13" t="s">
        <v>30</v>
      </c>
      <c r="AX149" s="13" t="s">
        <v>81</v>
      </c>
      <c r="AY149" s="260" t="s">
        <v>156</v>
      </c>
    </row>
    <row r="150" s="2" customFormat="1" ht="16.5" customHeight="1">
      <c r="A150" s="39"/>
      <c r="B150" s="40"/>
      <c r="C150" s="235" t="s">
        <v>372</v>
      </c>
      <c r="D150" s="235" t="s">
        <v>158</v>
      </c>
      <c r="E150" s="236" t="s">
        <v>178</v>
      </c>
      <c r="F150" s="237" t="s">
        <v>179</v>
      </c>
      <c r="G150" s="238" t="s">
        <v>180</v>
      </c>
      <c r="H150" s="239">
        <v>3</v>
      </c>
      <c r="I150" s="240"/>
      <c r="J150" s="241">
        <f>ROUND(I150*H150,2)</f>
        <v>0</v>
      </c>
      <c r="K150" s="242"/>
      <c r="L150" s="45"/>
      <c r="M150" s="243" t="s">
        <v>1</v>
      </c>
      <c r="N150" s="244" t="s">
        <v>38</v>
      </c>
      <c r="O150" s="92"/>
      <c r="P150" s="245">
        <f>O150*H150</f>
        <v>0</v>
      </c>
      <c r="Q150" s="245">
        <v>0</v>
      </c>
      <c r="R150" s="245">
        <f>Q150*H150</f>
        <v>0</v>
      </c>
      <c r="S150" s="245">
        <v>0.20499999999999999</v>
      </c>
      <c r="T150" s="246">
        <f>S150*H150</f>
        <v>0.61499999999999999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7" t="s">
        <v>162</v>
      </c>
      <c r="AT150" s="247" t="s">
        <v>158</v>
      </c>
      <c r="AU150" s="247" t="s">
        <v>83</v>
      </c>
      <c r="AY150" s="18" t="s">
        <v>156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8" t="s">
        <v>81</v>
      </c>
      <c r="BK150" s="248">
        <f>ROUND(I150*H150,2)</f>
        <v>0</v>
      </c>
      <c r="BL150" s="18" t="s">
        <v>162</v>
      </c>
      <c r="BM150" s="247" t="s">
        <v>784</v>
      </c>
    </row>
    <row r="151" s="13" customFormat="1">
      <c r="A151" s="13"/>
      <c r="B151" s="249"/>
      <c r="C151" s="250"/>
      <c r="D151" s="251" t="s">
        <v>164</v>
      </c>
      <c r="E151" s="252" t="s">
        <v>1</v>
      </c>
      <c r="F151" s="253" t="s">
        <v>554</v>
      </c>
      <c r="G151" s="250"/>
      <c r="H151" s="254">
        <v>3</v>
      </c>
      <c r="I151" s="255"/>
      <c r="J151" s="250"/>
      <c r="K151" s="250"/>
      <c r="L151" s="256"/>
      <c r="M151" s="257"/>
      <c r="N151" s="258"/>
      <c r="O151" s="258"/>
      <c r="P151" s="258"/>
      <c r="Q151" s="258"/>
      <c r="R151" s="258"/>
      <c r="S151" s="258"/>
      <c r="T151" s="25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0" t="s">
        <v>164</v>
      </c>
      <c r="AU151" s="260" t="s">
        <v>83</v>
      </c>
      <c r="AV151" s="13" t="s">
        <v>83</v>
      </c>
      <c r="AW151" s="13" t="s">
        <v>30</v>
      </c>
      <c r="AX151" s="13" t="s">
        <v>81</v>
      </c>
      <c r="AY151" s="260" t="s">
        <v>156</v>
      </c>
    </row>
    <row r="152" s="2" customFormat="1" ht="21.75" customHeight="1">
      <c r="A152" s="39"/>
      <c r="B152" s="40"/>
      <c r="C152" s="235" t="s">
        <v>334</v>
      </c>
      <c r="D152" s="235" t="s">
        <v>158</v>
      </c>
      <c r="E152" s="236" t="s">
        <v>184</v>
      </c>
      <c r="F152" s="237" t="s">
        <v>185</v>
      </c>
      <c r="G152" s="238" t="s">
        <v>180</v>
      </c>
      <c r="H152" s="239">
        <v>5</v>
      </c>
      <c r="I152" s="240"/>
      <c r="J152" s="241">
        <f>ROUND(I152*H152,2)</f>
        <v>0</v>
      </c>
      <c r="K152" s="242"/>
      <c r="L152" s="45"/>
      <c r="M152" s="243" t="s">
        <v>1</v>
      </c>
      <c r="N152" s="244" t="s">
        <v>38</v>
      </c>
      <c r="O152" s="92"/>
      <c r="P152" s="245">
        <f>O152*H152</f>
        <v>0</v>
      </c>
      <c r="Q152" s="245">
        <v>0.036900000000000002</v>
      </c>
      <c r="R152" s="245">
        <f>Q152*H152</f>
        <v>0.1845</v>
      </c>
      <c r="S152" s="245">
        <v>0</v>
      </c>
      <c r="T152" s="24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7" t="s">
        <v>162</v>
      </c>
      <c r="AT152" s="247" t="s">
        <v>158</v>
      </c>
      <c r="AU152" s="247" t="s">
        <v>83</v>
      </c>
      <c r="AY152" s="18" t="s">
        <v>156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8" t="s">
        <v>81</v>
      </c>
      <c r="BK152" s="248">
        <f>ROUND(I152*H152,2)</f>
        <v>0</v>
      </c>
      <c r="BL152" s="18" t="s">
        <v>162</v>
      </c>
      <c r="BM152" s="247" t="s">
        <v>785</v>
      </c>
    </row>
    <row r="153" s="2" customFormat="1" ht="21.75" customHeight="1">
      <c r="A153" s="39"/>
      <c r="B153" s="40"/>
      <c r="C153" s="235" t="s">
        <v>172</v>
      </c>
      <c r="D153" s="235" t="s">
        <v>158</v>
      </c>
      <c r="E153" s="236" t="s">
        <v>190</v>
      </c>
      <c r="F153" s="237" t="s">
        <v>191</v>
      </c>
      <c r="G153" s="238" t="s">
        <v>192</v>
      </c>
      <c r="H153" s="239">
        <v>3</v>
      </c>
      <c r="I153" s="240"/>
      <c r="J153" s="241">
        <f>ROUND(I153*H153,2)</f>
        <v>0</v>
      </c>
      <c r="K153" s="242"/>
      <c r="L153" s="45"/>
      <c r="M153" s="243" t="s">
        <v>1</v>
      </c>
      <c r="N153" s="244" t="s">
        <v>38</v>
      </c>
      <c r="O153" s="92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7" t="s">
        <v>162</v>
      </c>
      <c r="AT153" s="247" t="s">
        <v>158</v>
      </c>
      <c r="AU153" s="247" t="s">
        <v>83</v>
      </c>
      <c r="AY153" s="18" t="s">
        <v>156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8" t="s">
        <v>81</v>
      </c>
      <c r="BK153" s="248">
        <f>ROUND(I153*H153,2)</f>
        <v>0</v>
      </c>
      <c r="BL153" s="18" t="s">
        <v>162</v>
      </c>
      <c r="BM153" s="247" t="s">
        <v>786</v>
      </c>
    </row>
    <row r="154" s="2" customFormat="1" ht="33" customHeight="1">
      <c r="A154" s="39"/>
      <c r="B154" s="40"/>
      <c r="C154" s="235" t="s">
        <v>162</v>
      </c>
      <c r="D154" s="235" t="s">
        <v>158</v>
      </c>
      <c r="E154" s="236" t="s">
        <v>196</v>
      </c>
      <c r="F154" s="237" t="s">
        <v>197</v>
      </c>
      <c r="G154" s="238" t="s">
        <v>192</v>
      </c>
      <c r="H154" s="239">
        <v>98.703999999999994</v>
      </c>
      <c r="I154" s="240"/>
      <c r="J154" s="241">
        <f>ROUND(I154*H154,2)</f>
        <v>0</v>
      </c>
      <c r="K154" s="242"/>
      <c r="L154" s="45"/>
      <c r="M154" s="243" t="s">
        <v>1</v>
      </c>
      <c r="N154" s="244" t="s">
        <v>38</v>
      </c>
      <c r="O154" s="92"/>
      <c r="P154" s="245">
        <f>O154*H154</f>
        <v>0</v>
      </c>
      <c r="Q154" s="245">
        <v>0</v>
      </c>
      <c r="R154" s="245">
        <f>Q154*H154</f>
        <v>0</v>
      </c>
      <c r="S154" s="245">
        <v>0</v>
      </c>
      <c r="T154" s="24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7" t="s">
        <v>162</v>
      </c>
      <c r="AT154" s="247" t="s">
        <v>158</v>
      </c>
      <c r="AU154" s="247" t="s">
        <v>83</v>
      </c>
      <c r="AY154" s="18" t="s">
        <v>156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8" t="s">
        <v>81</v>
      </c>
      <c r="BK154" s="248">
        <f>ROUND(I154*H154,2)</f>
        <v>0</v>
      </c>
      <c r="BL154" s="18" t="s">
        <v>162</v>
      </c>
      <c r="BM154" s="247" t="s">
        <v>787</v>
      </c>
    </row>
    <row r="155" s="13" customFormat="1">
      <c r="A155" s="13"/>
      <c r="B155" s="249"/>
      <c r="C155" s="250"/>
      <c r="D155" s="251" t="s">
        <v>164</v>
      </c>
      <c r="E155" s="252" t="s">
        <v>1</v>
      </c>
      <c r="F155" s="253" t="s">
        <v>788</v>
      </c>
      <c r="G155" s="250"/>
      <c r="H155" s="254">
        <v>98.331999999999994</v>
      </c>
      <c r="I155" s="255"/>
      <c r="J155" s="250"/>
      <c r="K155" s="250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164</v>
      </c>
      <c r="AU155" s="260" t="s">
        <v>83</v>
      </c>
      <c r="AV155" s="13" t="s">
        <v>83</v>
      </c>
      <c r="AW155" s="13" t="s">
        <v>30</v>
      </c>
      <c r="AX155" s="13" t="s">
        <v>73</v>
      </c>
      <c r="AY155" s="260" t="s">
        <v>156</v>
      </c>
    </row>
    <row r="156" s="13" customFormat="1">
      <c r="A156" s="13"/>
      <c r="B156" s="249"/>
      <c r="C156" s="250"/>
      <c r="D156" s="251" t="s">
        <v>164</v>
      </c>
      <c r="E156" s="252" t="s">
        <v>1</v>
      </c>
      <c r="F156" s="253" t="s">
        <v>789</v>
      </c>
      <c r="G156" s="250"/>
      <c r="H156" s="254">
        <v>-8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164</v>
      </c>
      <c r="AU156" s="260" t="s">
        <v>83</v>
      </c>
      <c r="AV156" s="13" t="s">
        <v>83</v>
      </c>
      <c r="AW156" s="13" t="s">
        <v>30</v>
      </c>
      <c r="AX156" s="13" t="s">
        <v>73</v>
      </c>
      <c r="AY156" s="260" t="s">
        <v>156</v>
      </c>
    </row>
    <row r="157" s="13" customFormat="1">
      <c r="A157" s="13"/>
      <c r="B157" s="249"/>
      <c r="C157" s="250"/>
      <c r="D157" s="251" t="s">
        <v>164</v>
      </c>
      <c r="E157" s="252" t="s">
        <v>1</v>
      </c>
      <c r="F157" s="253" t="s">
        <v>790</v>
      </c>
      <c r="G157" s="250"/>
      <c r="H157" s="254">
        <v>8.3719999999999999</v>
      </c>
      <c r="I157" s="255"/>
      <c r="J157" s="250"/>
      <c r="K157" s="250"/>
      <c r="L157" s="256"/>
      <c r="M157" s="257"/>
      <c r="N157" s="258"/>
      <c r="O157" s="258"/>
      <c r="P157" s="258"/>
      <c r="Q157" s="258"/>
      <c r="R157" s="258"/>
      <c r="S157" s="258"/>
      <c r="T157" s="25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0" t="s">
        <v>164</v>
      </c>
      <c r="AU157" s="260" t="s">
        <v>83</v>
      </c>
      <c r="AV157" s="13" t="s">
        <v>83</v>
      </c>
      <c r="AW157" s="13" t="s">
        <v>30</v>
      </c>
      <c r="AX157" s="13" t="s">
        <v>73</v>
      </c>
      <c r="AY157" s="260" t="s">
        <v>156</v>
      </c>
    </row>
    <row r="158" s="14" customFormat="1">
      <c r="A158" s="14"/>
      <c r="B158" s="261"/>
      <c r="C158" s="262"/>
      <c r="D158" s="251" t="s">
        <v>164</v>
      </c>
      <c r="E158" s="263" t="s">
        <v>1</v>
      </c>
      <c r="F158" s="264" t="s">
        <v>166</v>
      </c>
      <c r="G158" s="262"/>
      <c r="H158" s="265">
        <v>98.703999999999994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1" t="s">
        <v>164</v>
      </c>
      <c r="AU158" s="271" t="s">
        <v>83</v>
      </c>
      <c r="AV158" s="14" t="s">
        <v>162</v>
      </c>
      <c r="AW158" s="14" t="s">
        <v>30</v>
      </c>
      <c r="AX158" s="14" t="s">
        <v>81</v>
      </c>
      <c r="AY158" s="271" t="s">
        <v>156</v>
      </c>
    </row>
    <row r="159" s="2" customFormat="1" ht="21.75" customHeight="1">
      <c r="A159" s="39"/>
      <c r="B159" s="40"/>
      <c r="C159" s="235" t="s">
        <v>183</v>
      </c>
      <c r="D159" s="235" t="s">
        <v>158</v>
      </c>
      <c r="E159" s="236" t="s">
        <v>204</v>
      </c>
      <c r="F159" s="237" t="s">
        <v>205</v>
      </c>
      <c r="G159" s="238" t="s">
        <v>192</v>
      </c>
      <c r="H159" s="239">
        <v>2</v>
      </c>
      <c r="I159" s="240"/>
      <c r="J159" s="241">
        <f>ROUND(I159*H159,2)</f>
        <v>0</v>
      </c>
      <c r="K159" s="242"/>
      <c r="L159" s="45"/>
      <c r="M159" s="243" t="s">
        <v>1</v>
      </c>
      <c r="N159" s="244" t="s">
        <v>38</v>
      </c>
      <c r="O159" s="92"/>
      <c r="P159" s="245">
        <f>O159*H159</f>
        <v>0</v>
      </c>
      <c r="Q159" s="245">
        <v>0</v>
      </c>
      <c r="R159" s="245">
        <f>Q159*H159</f>
        <v>0</v>
      </c>
      <c r="S159" s="245">
        <v>0</v>
      </c>
      <c r="T159" s="24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7" t="s">
        <v>162</v>
      </c>
      <c r="AT159" s="247" t="s">
        <v>158</v>
      </c>
      <c r="AU159" s="247" t="s">
        <v>83</v>
      </c>
      <c r="AY159" s="18" t="s">
        <v>156</v>
      </c>
      <c r="BE159" s="248">
        <f>IF(N159="základní",J159,0)</f>
        <v>0</v>
      </c>
      <c r="BF159" s="248">
        <f>IF(N159="snížená",J159,0)</f>
        <v>0</v>
      </c>
      <c r="BG159" s="248">
        <f>IF(N159="zákl. přenesená",J159,0)</f>
        <v>0</v>
      </c>
      <c r="BH159" s="248">
        <f>IF(N159="sníž. přenesená",J159,0)</f>
        <v>0</v>
      </c>
      <c r="BI159" s="248">
        <f>IF(N159="nulová",J159,0)</f>
        <v>0</v>
      </c>
      <c r="BJ159" s="18" t="s">
        <v>81</v>
      </c>
      <c r="BK159" s="248">
        <f>ROUND(I159*H159,2)</f>
        <v>0</v>
      </c>
      <c r="BL159" s="18" t="s">
        <v>162</v>
      </c>
      <c r="BM159" s="247" t="s">
        <v>791</v>
      </c>
    </row>
    <row r="160" s="2" customFormat="1" ht="33" customHeight="1">
      <c r="A160" s="39"/>
      <c r="B160" s="40"/>
      <c r="C160" s="235" t="s">
        <v>189</v>
      </c>
      <c r="D160" s="235" t="s">
        <v>158</v>
      </c>
      <c r="E160" s="236" t="s">
        <v>209</v>
      </c>
      <c r="F160" s="237" t="s">
        <v>210</v>
      </c>
      <c r="G160" s="238" t="s">
        <v>192</v>
      </c>
      <c r="H160" s="239">
        <v>106.70399999999999</v>
      </c>
      <c r="I160" s="240"/>
      <c r="J160" s="241">
        <f>ROUND(I160*H160,2)</f>
        <v>0</v>
      </c>
      <c r="K160" s="242"/>
      <c r="L160" s="45"/>
      <c r="M160" s="243" t="s">
        <v>1</v>
      </c>
      <c r="N160" s="244" t="s">
        <v>38</v>
      </c>
      <c r="O160" s="92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7" t="s">
        <v>162</v>
      </c>
      <c r="AT160" s="247" t="s">
        <v>158</v>
      </c>
      <c r="AU160" s="247" t="s">
        <v>83</v>
      </c>
      <c r="AY160" s="18" t="s">
        <v>156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8" t="s">
        <v>81</v>
      </c>
      <c r="BK160" s="248">
        <f>ROUND(I160*H160,2)</f>
        <v>0</v>
      </c>
      <c r="BL160" s="18" t="s">
        <v>162</v>
      </c>
      <c r="BM160" s="247" t="s">
        <v>792</v>
      </c>
    </row>
    <row r="161" s="13" customFormat="1">
      <c r="A161" s="13"/>
      <c r="B161" s="249"/>
      <c r="C161" s="250"/>
      <c r="D161" s="251" t="s">
        <v>164</v>
      </c>
      <c r="E161" s="252" t="s">
        <v>1</v>
      </c>
      <c r="F161" s="253" t="s">
        <v>790</v>
      </c>
      <c r="G161" s="250"/>
      <c r="H161" s="254">
        <v>8.3719999999999999</v>
      </c>
      <c r="I161" s="255"/>
      <c r="J161" s="250"/>
      <c r="K161" s="250"/>
      <c r="L161" s="256"/>
      <c r="M161" s="257"/>
      <c r="N161" s="258"/>
      <c r="O161" s="258"/>
      <c r="P161" s="258"/>
      <c r="Q161" s="258"/>
      <c r="R161" s="258"/>
      <c r="S161" s="258"/>
      <c r="T161" s="25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0" t="s">
        <v>164</v>
      </c>
      <c r="AU161" s="260" t="s">
        <v>83</v>
      </c>
      <c r="AV161" s="13" t="s">
        <v>83</v>
      </c>
      <c r="AW161" s="13" t="s">
        <v>30</v>
      </c>
      <c r="AX161" s="13" t="s">
        <v>73</v>
      </c>
      <c r="AY161" s="260" t="s">
        <v>156</v>
      </c>
    </row>
    <row r="162" s="13" customFormat="1">
      <c r="A162" s="13"/>
      <c r="B162" s="249"/>
      <c r="C162" s="250"/>
      <c r="D162" s="251" t="s">
        <v>164</v>
      </c>
      <c r="E162" s="252" t="s">
        <v>1</v>
      </c>
      <c r="F162" s="253" t="s">
        <v>793</v>
      </c>
      <c r="G162" s="250"/>
      <c r="H162" s="254">
        <v>98.331999999999994</v>
      </c>
      <c r="I162" s="255"/>
      <c r="J162" s="250"/>
      <c r="K162" s="250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164</v>
      </c>
      <c r="AU162" s="260" t="s">
        <v>83</v>
      </c>
      <c r="AV162" s="13" t="s">
        <v>83</v>
      </c>
      <c r="AW162" s="13" t="s">
        <v>30</v>
      </c>
      <c r="AX162" s="13" t="s">
        <v>73</v>
      </c>
      <c r="AY162" s="260" t="s">
        <v>156</v>
      </c>
    </row>
    <row r="163" s="14" customFormat="1">
      <c r="A163" s="14"/>
      <c r="B163" s="261"/>
      <c r="C163" s="262"/>
      <c r="D163" s="251" t="s">
        <v>164</v>
      </c>
      <c r="E163" s="263" t="s">
        <v>1</v>
      </c>
      <c r="F163" s="264" t="s">
        <v>166</v>
      </c>
      <c r="G163" s="262"/>
      <c r="H163" s="265">
        <v>106.70399999999999</v>
      </c>
      <c r="I163" s="266"/>
      <c r="J163" s="262"/>
      <c r="K163" s="262"/>
      <c r="L163" s="267"/>
      <c r="M163" s="268"/>
      <c r="N163" s="269"/>
      <c r="O163" s="269"/>
      <c r="P163" s="269"/>
      <c r="Q163" s="269"/>
      <c r="R163" s="269"/>
      <c r="S163" s="269"/>
      <c r="T163" s="27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1" t="s">
        <v>164</v>
      </c>
      <c r="AU163" s="271" t="s">
        <v>83</v>
      </c>
      <c r="AV163" s="14" t="s">
        <v>162</v>
      </c>
      <c r="AW163" s="14" t="s">
        <v>30</v>
      </c>
      <c r="AX163" s="14" t="s">
        <v>81</v>
      </c>
      <c r="AY163" s="271" t="s">
        <v>156</v>
      </c>
    </row>
    <row r="164" s="2" customFormat="1" ht="21.75" customHeight="1">
      <c r="A164" s="39"/>
      <c r="B164" s="40"/>
      <c r="C164" s="235" t="s">
        <v>195</v>
      </c>
      <c r="D164" s="235" t="s">
        <v>158</v>
      </c>
      <c r="E164" s="236" t="s">
        <v>214</v>
      </c>
      <c r="F164" s="237" t="s">
        <v>215</v>
      </c>
      <c r="G164" s="238" t="s">
        <v>216</v>
      </c>
      <c r="H164" s="239">
        <v>185.29499999999999</v>
      </c>
      <c r="I164" s="240"/>
      <c r="J164" s="241">
        <f>ROUND(I164*H164,2)</f>
        <v>0</v>
      </c>
      <c r="K164" s="242"/>
      <c r="L164" s="45"/>
      <c r="M164" s="243" t="s">
        <v>1</v>
      </c>
      <c r="N164" s="244" t="s">
        <v>38</v>
      </c>
      <c r="O164" s="92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7" t="s">
        <v>162</v>
      </c>
      <c r="AT164" s="247" t="s">
        <v>158</v>
      </c>
      <c r="AU164" s="247" t="s">
        <v>83</v>
      </c>
      <c r="AY164" s="18" t="s">
        <v>156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8" t="s">
        <v>81</v>
      </c>
      <c r="BK164" s="248">
        <f>ROUND(I164*H164,2)</f>
        <v>0</v>
      </c>
      <c r="BL164" s="18" t="s">
        <v>162</v>
      </c>
      <c r="BM164" s="247" t="s">
        <v>794</v>
      </c>
    </row>
    <row r="165" s="13" customFormat="1">
      <c r="A165" s="13"/>
      <c r="B165" s="249"/>
      <c r="C165" s="250"/>
      <c r="D165" s="251" t="s">
        <v>164</v>
      </c>
      <c r="E165" s="250"/>
      <c r="F165" s="253" t="s">
        <v>795</v>
      </c>
      <c r="G165" s="250"/>
      <c r="H165" s="254">
        <v>185.29499999999999</v>
      </c>
      <c r="I165" s="255"/>
      <c r="J165" s="250"/>
      <c r="K165" s="250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164</v>
      </c>
      <c r="AU165" s="260" t="s">
        <v>83</v>
      </c>
      <c r="AV165" s="13" t="s">
        <v>83</v>
      </c>
      <c r="AW165" s="13" t="s">
        <v>4</v>
      </c>
      <c r="AX165" s="13" t="s">
        <v>81</v>
      </c>
      <c r="AY165" s="260" t="s">
        <v>156</v>
      </c>
    </row>
    <row r="166" s="2" customFormat="1" ht="21.75" customHeight="1">
      <c r="A166" s="39"/>
      <c r="B166" s="40"/>
      <c r="C166" s="235" t="s">
        <v>203</v>
      </c>
      <c r="D166" s="235" t="s">
        <v>158</v>
      </c>
      <c r="E166" s="236" t="s">
        <v>220</v>
      </c>
      <c r="F166" s="237" t="s">
        <v>221</v>
      </c>
      <c r="G166" s="238" t="s">
        <v>192</v>
      </c>
      <c r="H166" s="239">
        <v>84.882000000000005</v>
      </c>
      <c r="I166" s="240"/>
      <c r="J166" s="241">
        <f>ROUND(I166*H166,2)</f>
        <v>0</v>
      </c>
      <c r="K166" s="242"/>
      <c r="L166" s="45"/>
      <c r="M166" s="243" t="s">
        <v>1</v>
      </c>
      <c r="N166" s="244" t="s">
        <v>38</v>
      </c>
      <c r="O166" s="92"/>
      <c r="P166" s="245">
        <f>O166*H166</f>
        <v>0</v>
      </c>
      <c r="Q166" s="245">
        <v>0</v>
      </c>
      <c r="R166" s="245">
        <f>Q166*H166</f>
        <v>0</v>
      </c>
      <c r="S166" s="245">
        <v>0</v>
      </c>
      <c r="T166" s="24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7" t="s">
        <v>162</v>
      </c>
      <c r="AT166" s="247" t="s">
        <v>158</v>
      </c>
      <c r="AU166" s="247" t="s">
        <v>83</v>
      </c>
      <c r="AY166" s="18" t="s">
        <v>156</v>
      </c>
      <c r="BE166" s="248">
        <f>IF(N166="základní",J166,0)</f>
        <v>0</v>
      </c>
      <c r="BF166" s="248">
        <f>IF(N166="snížená",J166,0)</f>
        <v>0</v>
      </c>
      <c r="BG166" s="248">
        <f>IF(N166="zákl. přenesená",J166,0)</f>
        <v>0</v>
      </c>
      <c r="BH166" s="248">
        <f>IF(N166="sníž. přenesená",J166,0)</f>
        <v>0</v>
      </c>
      <c r="BI166" s="248">
        <f>IF(N166="nulová",J166,0)</f>
        <v>0</v>
      </c>
      <c r="BJ166" s="18" t="s">
        <v>81</v>
      </c>
      <c r="BK166" s="248">
        <f>ROUND(I166*H166,2)</f>
        <v>0</v>
      </c>
      <c r="BL166" s="18" t="s">
        <v>162</v>
      </c>
      <c r="BM166" s="247" t="s">
        <v>796</v>
      </c>
    </row>
    <row r="167" s="13" customFormat="1">
      <c r="A167" s="13"/>
      <c r="B167" s="249"/>
      <c r="C167" s="250"/>
      <c r="D167" s="251" t="s">
        <v>164</v>
      </c>
      <c r="E167" s="252" t="s">
        <v>1</v>
      </c>
      <c r="F167" s="253" t="s">
        <v>797</v>
      </c>
      <c r="G167" s="250"/>
      <c r="H167" s="254">
        <v>79.421999999999997</v>
      </c>
      <c r="I167" s="255"/>
      <c r="J167" s="250"/>
      <c r="K167" s="250"/>
      <c r="L167" s="256"/>
      <c r="M167" s="257"/>
      <c r="N167" s="258"/>
      <c r="O167" s="258"/>
      <c r="P167" s="258"/>
      <c r="Q167" s="258"/>
      <c r="R167" s="258"/>
      <c r="S167" s="258"/>
      <c r="T167" s="25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0" t="s">
        <v>164</v>
      </c>
      <c r="AU167" s="260" t="s">
        <v>83</v>
      </c>
      <c r="AV167" s="13" t="s">
        <v>83</v>
      </c>
      <c r="AW167" s="13" t="s">
        <v>30</v>
      </c>
      <c r="AX167" s="13" t="s">
        <v>73</v>
      </c>
      <c r="AY167" s="260" t="s">
        <v>156</v>
      </c>
    </row>
    <row r="168" s="13" customFormat="1">
      <c r="A168" s="13"/>
      <c r="B168" s="249"/>
      <c r="C168" s="250"/>
      <c r="D168" s="251" t="s">
        <v>164</v>
      </c>
      <c r="E168" s="252" t="s">
        <v>1</v>
      </c>
      <c r="F168" s="253" t="s">
        <v>798</v>
      </c>
      <c r="G168" s="250"/>
      <c r="H168" s="254">
        <v>5.46</v>
      </c>
      <c r="I168" s="255"/>
      <c r="J168" s="250"/>
      <c r="K168" s="250"/>
      <c r="L168" s="256"/>
      <c r="M168" s="257"/>
      <c r="N168" s="258"/>
      <c r="O168" s="258"/>
      <c r="P168" s="258"/>
      <c r="Q168" s="258"/>
      <c r="R168" s="258"/>
      <c r="S168" s="258"/>
      <c r="T168" s="25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0" t="s">
        <v>164</v>
      </c>
      <c r="AU168" s="260" t="s">
        <v>83</v>
      </c>
      <c r="AV168" s="13" t="s">
        <v>83</v>
      </c>
      <c r="AW168" s="13" t="s">
        <v>30</v>
      </c>
      <c r="AX168" s="13" t="s">
        <v>73</v>
      </c>
      <c r="AY168" s="260" t="s">
        <v>156</v>
      </c>
    </row>
    <row r="169" s="14" customFormat="1">
      <c r="A169" s="14"/>
      <c r="B169" s="261"/>
      <c r="C169" s="262"/>
      <c r="D169" s="251" t="s">
        <v>164</v>
      </c>
      <c r="E169" s="263" t="s">
        <v>1</v>
      </c>
      <c r="F169" s="264" t="s">
        <v>166</v>
      </c>
      <c r="G169" s="262"/>
      <c r="H169" s="265">
        <v>84.881999999999991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1" t="s">
        <v>164</v>
      </c>
      <c r="AU169" s="271" t="s">
        <v>83</v>
      </c>
      <c r="AV169" s="14" t="s">
        <v>162</v>
      </c>
      <c r="AW169" s="14" t="s">
        <v>30</v>
      </c>
      <c r="AX169" s="14" t="s">
        <v>81</v>
      </c>
      <c r="AY169" s="271" t="s">
        <v>156</v>
      </c>
    </row>
    <row r="170" s="2" customFormat="1" ht="16.5" customHeight="1">
      <c r="A170" s="39"/>
      <c r="B170" s="40"/>
      <c r="C170" s="283" t="s">
        <v>208</v>
      </c>
      <c r="D170" s="283" t="s">
        <v>226</v>
      </c>
      <c r="E170" s="284" t="s">
        <v>227</v>
      </c>
      <c r="F170" s="285" t="s">
        <v>228</v>
      </c>
      <c r="G170" s="286" t="s">
        <v>216</v>
      </c>
      <c r="H170" s="287">
        <v>84.882000000000005</v>
      </c>
      <c r="I170" s="288"/>
      <c r="J170" s="289">
        <f>ROUND(I170*H170,2)</f>
        <v>0</v>
      </c>
      <c r="K170" s="290"/>
      <c r="L170" s="291"/>
      <c r="M170" s="292" t="s">
        <v>1</v>
      </c>
      <c r="N170" s="293" t="s">
        <v>38</v>
      </c>
      <c r="O170" s="92"/>
      <c r="P170" s="245">
        <f>O170*H170</f>
        <v>0</v>
      </c>
      <c r="Q170" s="245">
        <v>1</v>
      </c>
      <c r="R170" s="245">
        <f>Q170*H170</f>
        <v>84.882000000000005</v>
      </c>
      <c r="S170" s="245">
        <v>0</v>
      </c>
      <c r="T170" s="24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7" t="s">
        <v>203</v>
      </c>
      <c r="AT170" s="247" t="s">
        <v>226</v>
      </c>
      <c r="AU170" s="247" t="s">
        <v>83</v>
      </c>
      <c r="AY170" s="18" t="s">
        <v>156</v>
      </c>
      <c r="BE170" s="248">
        <f>IF(N170="základní",J170,0)</f>
        <v>0</v>
      </c>
      <c r="BF170" s="248">
        <f>IF(N170="snížená",J170,0)</f>
        <v>0</v>
      </c>
      <c r="BG170" s="248">
        <f>IF(N170="zákl. přenesená",J170,0)</f>
        <v>0</v>
      </c>
      <c r="BH170" s="248">
        <f>IF(N170="sníž. přenesená",J170,0)</f>
        <v>0</v>
      </c>
      <c r="BI170" s="248">
        <f>IF(N170="nulová",J170,0)</f>
        <v>0</v>
      </c>
      <c r="BJ170" s="18" t="s">
        <v>81</v>
      </c>
      <c r="BK170" s="248">
        <f>ROUND(I170*H170,2)</f>
        <v>0</v>
      </c>
      <c r="BL170" s="18" t="s">
        <v>162</v>
      </c>
      <c r="BM170" s="247" t="s">
        <v>799</v>
      </c>
    </row>
    <row r="171" s="13" customFormat="1">
      <c r="A171" s="13"/>
      <c r="B171" s="249"/>
      <c r="C171" s="250"/>
      <c r="D171" s="251" t="s">
        <v>164</v>
      </c>
      <c r="E171" s="252" t="s">
        <v>1</v>
      </c>
      <c r="F171" s="253" t="s">
        <v>800</v>
      </c>
      <c r="G171" s="250"/>
      <c r="H171" s="254">
        <v>39.710999999999999</v>
      </c>
      <c r="I171" s="255"/>
      <c r="J171" s="250"/>
      <c r="K171" s="250"/>
      <c r="L171" s="256"/>
      <c r="M171" s="257"/>
      <c r="N171" s="258"/>
      <c r="O171" s="258"/>
      <c r="P171" s="258"/>
      <c r="Q171" s="258"/>
      <c r="R171" s="258"/>
      <c r="S171" s="258"/>
      <c r="T171" s="25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0" t="s">
        <v>164</v>
      </c>
      <c r="AU171" s="260" t="s">
        <v>83</v>
      </c>
      <c r="AV171" s="13" t="s">
        <v>83</v>
      </c>
      <c r="AW171" s="13" t="s">
        <v>30</v>
      </c>
      <c r="AX171" s="13" t="s">
        <v>73</v>
      </c>
      <c r="AY171" s="260" t="s">
        <v>156</v>
      </c>
    </row>
    <row r="172" s="13" customFormat="1">
      <c r="A172" s="13"/>
      <c r="B172" s="249"/>
      <c r="C172" s="250"/>
      <c r="D172" s="251" t="s">
        <v>164</v>
      </c>
      <c r="E172" s="252" t="s">
        <v>1</v>
      </c>
      <c r="F172" s="253" t="s">
        <v>801</v>
      </c>
      <c r="G172" s="250"/>
      <c r="H172" s="254">
        <v>2.73</v>
      </c>
      <c r="I172" s="255"/>
      <c r="J172" s="250"/>
      <c r="K172" s="250"/>
      <c r="L172" s="256"/>
      <c r="M172" s="257"/>
      <c r="N172" s="258"/>
      <c r="O172" s="258"/>
      <c r="P172" s="258"/>
      <c r="Q172" s="258"/>
      <c r="R172" s="258"/>
      <c r="S172" s="258"/>
      <c r="T172" s="25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0" t="s">
        <v>164</v>
      </c>
      <c r="AU172" s="260" t="s">
        <v>83</v>
      </c>
      <c r="AV172" s="13" t="s">
        <v>83</v>
      </c>
      <c r="AW172" s="13" t="s">
        <v>30</v>
      </c>
      <c r="AX172" s="13" t="s">
        <v>73</v>
      </c>
      <c r="AY172" s="260" t="s">
        <v>156</v>
      </c>
    </row>
    <row r="173" s="14" customFormat="1">
      <c r="A173" s="14"/>
      <c r="B173" s="261"/>
      <c r="C173" s="262"/>
      <c r="D173" s="251" t="s">
        <v>164</v>
      </c>
      <c r="E173" s="263" t="s">
        <v>1</v>
      </c>
      <c r="F173" s="264" t="s">
        <v>166</v>
      </c>
      <c r="G173" s="262"/>
      <c r="H173" s="265">
        <v>42.440999999999995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71" t="s">
        <v>164</v>
      </c>
      <c r="AU173" s="271" t="s">
        <v>83</v>
      </c>
      <c r="AV173" s="14" t="s">
        <v>162</v>
      </c>
      <c r="AW173" s="14" t="s">
        <v>30</v>
      </c>
      <c r="AX173" s="14" t="s">
        <v>81</v>
      </c>
      <c r="AY173" s="271" t="s">
        <v>156</v>
      </c>
    </row>
    <row r="174" s="13" customFormat="1">
      <c r="A174" s="13"/>
      <c r="B174" s="249"/>
      <c r="C174" s="250"/>
      <c r="D174" s="251" t="s">
        <v>164</v>
      </c>
      <c r="E174" s="250"/>
      <c r="F174" s="253" t="s">
        <v>802</v>
      </c>
      <c r="G174" s="250"/>
      <c r="H174" s="254">
        <v>84.882000000000005</v>
      </c>
      <c r="I174" s="255"/>
      <c r="J174" s="250"/>
      <c r="K174" s="250"/>
      <c r="L174" s="256"/>
      <c r="M174" s="257"/>
      <c r="N174" s="258"/>
      <c r="O174" s="258"/>
      <c r="P174" s="258"/>
      <c r="Q174" s="258"/>
      <c r="R174" s="258"/>
      <c r="S174" s="258"/>
      <c r="T174" s="25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0" t="s">
        <v>164</v>
      </c>
      <c r="AU174" s="260" t="s">
        <v>83</v>
      </c>
      <c r="AV174" s="13" t="s">
        <v>83</v>
      </c>
      <c r="AW174" s="13" t="s">
        <v>4</v>
      </c>
      <c r="AX174" s="13" t="s">
        <v>81</v>
      </c>
      <c r="AY174" s="260" t="s">
        <v>156</v>
      </c>
    </row>
    <row r="175" s="2" customFormat="1" ht="16.5" customHeight="1">
      <c r="A175" s="39"/>
      <c r="B175" s="40"/>
      <c r="C175" s="283" t="s">
        <v>213</v>
      </c>
      <c r="D175" s="283" t="s">
        <v>226</v>
      </c>
      <c r="E175" s="284" t="s">
        <v>231</v>
      </c>
      <c r="F175" s="285" t="s">
        <v>232</v>
      </c>
      <c r="G175" s="286" t="s">
        <v>216</v>
      </c>
      <c r="H175" s="287">
        <v>84.882000000000005</v>
      </c>
      <c r="I175" s="288"/>
      <c r="J175" s="289">
        <f>ROUND(I175*H175,2)</f>
        <v>0</v>
      </c>
      <c r="K175" s="290"/>
      <c r="L175" s="291"/>
      <c r="M175" s="292" t="s">
        <v>1</v>
      </c>
      <c r="N175" s="293" t="s">
        <v>38</v>
      </c>
      <c r="O175" s="92"/>
      <c r="P175" s="245">
        <f>O175*H175</f>
        <v>0</v>
      </c>
      <c r="Q175" s="245">
        <v>1</v>
      </c>
      <c r="R175" s="245">
        <f>Q175*H175</f>
        <v>84.882000000000005</v>
      </c>
      <c r="S175" s="245">
        <v>0</v>
      </c>
      <c r="T175" s="24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7" t="s">
        <v>203</v>
      </c>
      <c r="AT175" s="247" t="s">
        <v>226</v>
      </c>
      <c r="AU175" s="247" t="s">
        <v>83</v>
      </c>
      <c r="AY175" s="18" t="s">
        <v>156</v>
      </c>
      <c r="BE175" s="248">
        <f>IF(N175="základní",J175,0)</f>
        <v>0</v>
      </c>
      <c r="BF175" s="248">
        <f>IF(N175="snížená",J175,0)</f>
        <v>0</v>
      </c>
      <c r="BG175" s="248">
        <f>IF(N175="zákl. přenesená",J175,0)</f>
        <v>0</v>
      </c>
      <c r="BH175" s="248">
        <f>IF(N175="sníž. přenesená",J175,0)</f>
        <v>0</v>
      </c>
      <c r="BI175" s="248">
        <f>IF(N175="nulová",J175,0)</f>
        <v>0</v>
      </c>
      <c r="BJ175" s="18" t="s">
        <v>81</v>
      </c>
      <c r="BK175" s="248">
        <f>ROUND(I175*H175,2)</f>
        <v>0</v>
      </c>
      <c r="BL175" s="18" t="s">
        <v>162</v>
      </c>
      <c r="BM175" s="247" t="s">
        <v>803</v>
      </c>
    </row>
    <row r="176" s="13" customFormat="1">
      <c r="A176" s="13"/>
      <c r="B176" s="249"/>
      <c r="C176" s="250"/>
      <c r="D176" s="251" t="s">
        <v>164</v>
      </c>
      <c r="E176" s="250"/>
      <c r="F176" s="253" t="s">
        <v>802</v>
      </c>
      <c r="G176" s="250"/>
      <c r="H176" s="254">
        <v>84.882000000000005</v>
      </c>
      <c r="I176" s="255"/>
      <c r="J176" s="250"/>
      <c r="K176" s="250"/>
      <c r="L176" s="256"/>
      <c r="M176" s="257"/>
      <c r="N176" s="258"/>
      <c r="O176" s="258"/>
      <c r="P176" s="258"/>
      <c r="Q176" s="258"/>
      <c r="R176" s="258"/>
      <c r="S176" s="258"/>
      <c r="T176" s="25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0" t="s">
        <v>164</v>
      </c>
      <c r="AU176" s="260" t="s">
        <v>83</v>
      </c>
      <c r="AV176" s="13" t="s">
        <v>83</v>
      </c>
      <c r="AW176" s="13" t="s">
        <v>4</v>
      </c>
      <c r="AX176" s="13" t="s">
        <v>81</v>
      </c>
      <c r="AY176" s="260" t="s">
        <v>156</v>
      </c>
    </row>
    <row r="177" s="2" customFormat="1" ht="21.75" customHeight="1">
      <c r="A177" s="39"/>
      <c r="B177" s="40"/>
      <c r="C177" s="235" t="s">
        <v>219</v>
      </c>
      <c r="D177" s="235" t="s">
        <v>158</v>
      </c>
      <c r="E177" s="236" t="s">
        <v>238</v>
      </c>
      <c r="F177" s="237" t="s">
        <v>239</v>
      </c>
      <c r="G177" s="238" t="s">
        <v>192</v>
      </c>
      <c r="H177" s="239">
        <v>2.8660000000000001</v>
      </c>
      <c r="I177" s="240"/>
      <c r="J177" s="241">
        <f>ROUND(I177*H177,2)</f>
        <v>0</v>
      </c>
      <c r="K177" s="242"/>
      <c r="L177" s="45"/>
      <c r="M177" s="243" t="s">
        <v>1</v>
      </c>
      <c r="N177" s="244" t="s">
        <v>38</v>
      </c>
      <c r="O177" s="92"/>
      <c r="P177" s="245">
        <f>O177*H177</f>
        <v>0</v>
      </c>
      <c r="Q177" s="245">
        <v>0</v>
      </c>
      <c r="R177" s="245">
        <f>Q177*H177</f>
        <v>0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162</v>
      </c>
      <c r="AT177" s="247" t="s">
        <v>158</v>
      </c>
      <c r="AU177" s="247" t="s">
        <v>83</v>
      </c>
      <c r="AY177" s="18" t="s">
        <v>156</v>
      </c>
      <c r="BE177" s="248">
        <f>IF(N177="základní",J177,0)</f>
        <v>0</v>
      </c>
      <c r="BF177" s="248">
        <f>IF(N177="snížená",J177,0)</f>
        <v>0</v>
      </c>
      <c r="BG177" s="248">
        <f>IF(N177="zákl. přenesená",J177,0)</f>
        <v>0</v>
      </c>
      <c r="BH177" s="248">
        <f>IF(N177="sníž. přenesená",J177,0)</f>
        <v>0</v>
      </c>
      <c r="BI177" s="248">
        <f>IF(N177="nulová",J177,0)</f>
        <v>0</v>
      </c>
      <c r="BJ177" s="18" t="s">
        <v>81</v>
      </c>
      <c r="BK177" s="248">
        <f>ROUND(I177*H177,2)</f>
        <v>0</v>
      </c>
      <c r="BL177" s="18" t="s">
        <v>162</v>
      </c>
      <c r="BM177" s="247" t="s">
        <v>804</v>
      </c>
    </row>
    <row r="178" s="13" customFormat="1">
      <c r="A178" s="13"/>
      <c r="B178" s="249"/>
      <c r="C178" s="250"/>
      <c r="D178" s="251" t="s">
        <v>164</v>
      </c>
      <c r="E178" s="252" t="s">
        <v>1</v>
      </c>
      <c r="F178" s="253" t="s">
        <v>805</v>
      </c>
      <c r="G178" s="250"/>
      <c r="H178" s="254">
        <v>2.8660000000000001</v>
      </c>
      <c r="I178" s="255"/>
      <c r="J178" s="250"/>
      <c r="K178" s="250"/>
      <c r="L178" s="256"/>
      <c r="M178" s="257"/>
      <c r="N178" s="258"/>
      <c r="O178" s="258"/>
      <c r="P178" s="258"/>
      <c r="Q178" s="258"/>
      <c r="R178" s="258"/>
      <c r="S178" s="258"/>
      <c r="T178" s="25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0" t="s">
        <v>164</v>
      </c>
      <c r="AU178" s="260" t="s">
        <v>83</v>
      </c>
      <c r="AV178" s="13" t="s">
        <v>83</v>
      </c>
      <c r="AW178" s="13" t="s">
        <v>30</v>
      </c>
      <c r="AX178" s="13" t="s">
        <v>81</v>
      </c>
      <c r="AY178" s="260" t="s">
        <v>156</v>
      </c>
    </row>
    <row r="179" s="2" customFormat="1" ht="16.5" customHeight="1">
      <c r="A179" s="39"/>
      <c r="B179" s="40"/>
      <c r="C179" s="283" t="s">
        <v>225</v>
      </c>
      <c r="D179" s="283" t="s">
        <v>226</v>
      </c>
      <c r="E179" s="284" t="s">
        <v>243</v>
      </c>
      <c r="F179" s="285" t="s">
        <v>244</v>
      </c>
      <c r="G179" s="286" t="s">
        <v>216</v>
      </c>
      <c r="H179" s="287">
        <v>5.7320000000000002</v>
      </c>
      <c r="I179" s="288"/>
      <c r="J179" s="289">
        <f>ROUND(I179*H179,2)</f>
        <v>0</v>
      </c>
      <c r="K179" s="290"/>
      <c r="L179" s="291"/>
      <c r="M179" s="292" t="s">
        <v>1</v>
      </c>
      <c r="N179" s="293" t="s">
        <v>38</v>
      </c>
      <c r="O179" s="92"/>
      <c r="P179" s="245">
        <f>O179*H179</f>
        <v>0</v>
      </c>
      <c r="Q179" s="245">
        <v>1</v>
      </c>
      <c r="R179" s="245">
        <f>Q179*H179</f>
        <v>5.7320000000000002</v>
      </c>
      <c r="S179" s="245">
        <v>0</v>
      </c>
      <c r="T179" s="24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7" t="s">
        <v>203</v>
      </c>
      <c r="AT179" s="247" t="s">
        <v>226</v>
      </c>
      <c r="AU179" s="247" t="s">
        <v>83</v>
      </c>
      <c r="AY179" s="18" t="s">
        <v>156</v>
      </c>
      <c r="BE179" s="248">
        <f>IF(N179="základní",J179,0)</f>
        <v>0</v>
      </c>
      <c r="BF179" s="248">
        <f>IF(N179="snížená",J179,0)</f>
        <v>0</v>
      </c>
      <c r="BG179" s="248">
        <f>IF(N179="zákl. přenesená",J179,0)</f>
        <v>0</v>
      </c>
      <c r="BH179" s="248">
        <f>IF(N179="sníž. přenesená",J179,0)</f>
        <v>0</v>
      </c>
      <c r="BI179" s="248">
        <f>IF(N179="nulová",J179,0)</f>
        <v>0</v>
      </c>
      <c r="BJ179" s="18" t="s">
        <v>81</v>
      </c>
      <c r="BK179" s="248">
        <f>ROUND(I179*H179,2)</f>
        <v>0</v>
      </c>
      <c r="BL179" s="18" t="s">
        <v>162</v>
      </c>
      <c r="BM179" s="247" t="s">
        <v>806</v>
      </c>
    </row>
    <row r="180" s="13" customFormat="1">
      <c r="A180" s="13"/>
      <c r="B180" s="249"/>
      <c r="C180" s="250"/>
      <c r="D180" s="251" t="s">
        <v>164</v>
      </c>
      <c r="E180" s="250"/>
      <c r="F180" s="253" t="s">
        <v>807</v>
      </c>
      <c r="G180" s="250"/>
      <c r="H180" s="254">
        <v>5.7320000000000002</v>
      </c>
      <c r="I180" s="255"/>
      <c r="J180" s="250"/>
      <c r="K180" s="250"/>
      <c r="L180" s="256"/>
      <c r="M180" s="257"/>
      <c r="N180" s="258"/>
      <c r="O180" s="258"/>
      <c r="P180" s="258"/>
      <c r="Q180" s="258"/>
      <c r="R180" s="258"/>
      <c r="S180" s="258"/>
      <c r="T180" s="25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0" t="s">
        <v>164</v>
      </c>
      <c r="AU180" s="260" t="s">
        <v>83</v>
      </c>
      <c r="AV180" s="13" t="s">
        <v>83</v>
      </c>
      <c r="AW180" s="13" t="s">
        <v>4</v>
      </c>
      <c r="AX180" s="13" t="s">
        <v>81</v>
      </c>
      <c r="AY180" s="260" t="s">
        <v>156</v>
      </c>
    </row>
    <row r="181" s="12" customFormat="1" ht="22.8" customHeight="1">
      <c r="A181" s="12"/>
      <c r="B181" s="219"/>
      <c r="C181" s="220"/>
      <c r="D181" s="221" t="s">
        <v>72</v>
      </c>
      <c r="E181" s="233" t="s">
        <v>83</v>
      </c>
      <c r="F181" s="233" t="s">
        <v>247</v>
      </c>
      <c r="G181" s="220"/>
      <c r="H181" s="220"/>
      <c r="I181" s="223"/>
      <c r="J181" s="234">
        <f>BK181</f>
        <v>0</v>
      </c>
      <c r="K181" s="220"/>
      <c r="L181" s="225"/>
      <c r="M181" s="226"/>
      <c r="N181" s="227"/>
      <c r="O181" s="227"/>
      <c r="P181" s="228">
        <f>SUM(P182:P187)</f>
        <v>0</v>
      </c>
      <c r="Q181" s="227"/>
      <c r="R181" s="228">
        <f>SUM(R182:R187)</f>
        <v>0.49865113999999994</v>
      </c>
      <c r="S181" s="227"/>
      <c r="T181" s="229">
        <f>SUM(T182:T187)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0" t="s">
        <v>81</v>
      </c>
      <c r="AT181" s="231" t="s">
        <v>72</v>
      </c>
      <c r="AU181" s="231" t="s">
        <v>81</v>
      </c>
      <c r="AY181" s="230" t="s">
        <v>156</v>
      </c>
      <c r="BK181" s="232">
        <f>SUM(BK182:BK187)</f>
        <v>0</v>
      </c>
    </row>
    <row r="182" s="2" customFormat="1" ht="21.75" customHeight="1">
      <c r="A182" s="39"/>
      <c r="B182" s="40"/>
      <c r="C182" s="235" t="s">
        <v>376</v>
      </c>
      <c r="D182" s="235" t="s">
        <v>158</v>
      </c>
      <c r="E182" s="236" t="s">
        <v>249</v>
      </c>
      <c r="F182" s="237" t="s">
        <v>250</v>
      </c>
      <c r="G182" s="238" t="s">
        <v>192</v>
      </c>
      <c r="H182" s="239">
        <v>0.221</v>
      </c>
      <c r="I182" s="240"/>
      <c r="J182" s="241">
        <f>ROUND(I182*H182,2)</f>
        <v>0</v>
      </c>
      <c r="K182" s="242"/>
      <c r="L182" s="45"/>
      <c r="M182" s="243" t="s">
        <v>1</v>
      </c>
      <c r="N182" s="244" t="s">
        <v>38</v>
      </c>
      <c r="O182" s="92"/>
      <c r="P182" s="245">
        <f>O182*H182</f>
        <v>0</v>
      </c>
      <c r="Q182" s="245">
        <v>2.2563399999999998</v>
      </c>
      <c r="R182" s="245">
        <f>Q182*H182</f>
        <v>0.49865113999999994</v>
      </c>
      <c r="S182" s="245">
        <v>0</v>
      </c>
      <c r="T182" s="246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7" t="s">
        <v>162</v>
      </c>
      <c r="AT182" s="247" t="s">
        <v>158</v>
      </c>
      <c r="AU182" s="247" t="s">
        <v>83</v>
      </c>
      <c r="AY182" s="18" t="s">
        <v>156</v>
      </c>
      <c r="BE182" s="248">
        <f>IF(N182="základní",J182,0)</f>
        <v>0</v>
      </c>
      <c r="BF182" s="248">
        <f>IF(N182="snížená",J182,0)</f>
        <v>0</v>
      </c>
      <c r="BG182" s="248">
        <f>IF(N182="zákl. přenesená",J182,0)</f>
        <v>0</v>
      </c>
      <c r="BH182" s="248">
        <f>IF(N182="sníž. přenesená",J182,0)</f>
        <v>0</v>
      </c>
      <c r="BI182" s="248">
        <f>IF(N182="nulová",J182,0)</f>
        <v>0</v>
      </c>
      <c r="BJ182" s="18" t="s">
        <v>81</v>
      </c>
      <c r="BK182" s="248">
        <f>ROUND(I182*H182,2)</f>
        <v>0</v>
      </c>
      <c r="BL182" s="18" t="s">
        <v>162</v>
      </c>
      <c r="BM182" s="247" t="s">
        <v>808</v>
      </c>
    </row>
    <row r="183" s="13" customFormat="1">
      <c r="A183" s="13"/>
      <c r="B183" s="249"/>
      <c r="C183" s="250"/>
      <c r="D183" s="251" t="s">
        <v>164</v>
      </c>
      <c r="E183" s="252" t="s">
        <v>1</v>
      </c>
      <c r="F183" s="253" t="s">
        <v>809</v>
      </c>
      <c r="G183" s="250"/>
      <c r="H183" s="254">
        <v>0.11</v>
      </c>
      <c r="I183" s="255"/>
      <c r="J183" s="250"/>
      <c r="K183" s="250"/>
      <c r="L183" s="256"/>
      <c r="M183" s="257"/>
      <c r="N183" s="258"/>
      <c r="O183" s="258"/>
      <c r="P183" s="258"/>
      <c r="Q183" s="258"/>
      <c r="R183" s="258"/>
      <c r="S183" s="258"/>
      <c r="T183" s="25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0" t="s">
        <v>164</v>
      </c>
      <c r="AU183" s="260" t="s">
        <v>83</v>
      </c>
      <c r="AV183" s="13" t="s">
        <v>83</v>
      </c>
      <c r="AW183" s="13" t="s">
        <v>30</v>
      </c>
      <c r="AX183" s="13" t="s">
        <v>73</v>
      </c>
      <c r="AY183" s="260" t="s">
        <v>156</v>
      </c>
    </row>
    <row r="184" s="13" customFormat="1">
      <c r="A184" s="13"/>
      <c r="B184" s="249"/>
      <c r="C184" s="250"/>
      <c r="D184" s="251" t="s">
        <v>164</v>
      </c>
      <c r="E184" s="252" t="s">
        <v>1</v>
      </c>
      <c r="F184" s="253" t="s">
        <v>810</v>
      </c>
      <c r="G184" s="250"/>
      <c r="H184" s="254">
        <v>0.070000000000000007</v>
      </c>
      <c r="I184" s="255"/>
      <c r="J184" s="250"/>
      <c r="K184" s="250"/>
      <c r="L184" s="256"/>
      <c r="M184" s="257"/>
      <c r="N184" s="258"/>
      <c r="O184" s="258"/>
      <c r="P184" s="258"/>
      <c r="Q184" s="258"/>
      <c r="R184" s="258"/>
      <c r="S184" s="258"/>
      <c r="T184" s="25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0" t="s">
        <v>164</v>
      </c>
      <c r="AU184" s="260" t="s">
        <v>83</v>
      </c>
      <c r="AV184" s="13" t="s">
        <v>83</v>
      </c>
      <c r="AW184" s="13" t="s">
        <v>30</v>
      </c>
      <c r="AX184" s="13" t="s">
        <v>73</v>
      </c>
      <c r="AY184" s="260" t="s">
        <v>156</v>
      </c>
    </row>
    <row r="185" s="13" customFormat="1">
      <c r="A185" s="13"/>
      <c r="B185" s="249"/>
      <c r="C185" s="250"/>
      <c r="D185" s="251" t="s">
        <v>164</v>
      </c>
      <c r="E185" s="252" t="s">
        <v>1</v>
      </c>
      <c r="F185" s="253" t="s">
        <v>811</v>
      </c>
      <c r="G185" s="250"/>
      <c r="H185" s="254">
        <v>0.02</v>
      </c>
      <c r="I185" s="255"/>
      <c r="J185" s="250"/>
      <c r="K185" s="250"/>
      <c r="L185" s="256"/>
      <c r="M185" s="257"/>
      <c r="N185" s="258"/>
      <c r="O185" s="258"/>
      <c r="P185" s="258"/>
      <c r="Q185" s="258"/>
      <c r="R185" s="258"/>
      <c r="S185" s="258"/>
      <c r="T185" s="25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0" t="s">
        <v>164</v>
      </c>
      <c r="AU185" s="260" t="s">
        <v>83</v>
      </c>
      <c r="AV185" s="13" t="s">
        <v>83</v>
      </c>
      <c r="AW185" s="13" t="s">
        <v>30</v>
      </c>
      <c r="AX185" s="13" t="s">
        <v>73</v>
      </c>
      <c r="AY185" s="260" t="s">
        <v>156</v>
      </c>
    </row>
    <row r="186" s="13" customFormat="1">
      <c r="A186" s="13"/>
      <c r="B186" s="249"/>
      <c r="C186" s="250"/>
      <c r="D186" s="251" t="s">
        <v>164</v>
      </c>
      <c r="E186" s="252" t="s">
        <v>1</v>
      </c>
      <c r="F186" s="253" t="s">
        <v>542</v>
      </c>
      <c r="G186" s="250"/>
      <c r="H186" s="254">
        <v>0.021000000000000001</v>
      </c>
      <c r="I186" s="255"/>
      <c r="J186" s="250"/>
      <c r="K186" s="250"/>
      <c r="L186" s="256"/>
      <c r="M186" s="257"/>
      <c r="N186" s="258"/>
      <c r="O186" s="258"/>
      <c r="P186" s="258"/>
      <c r="Q186" s="258"/>
      <c r="R186" s="258"/>
      <c r="S186" s="258"/>
      <c r="T186" s="25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0" t="s">
        <v>164</v>
      </c>
      <c r="AU186" s="260" t="s">
        <v>83</v>
      </c>
      <c r="AV186" s="13" t="s">
        <v>83</v>
      </c>
      <c r="AW186" s="13" t="s">
        <v>30</v>
      </c>
      <c r="AX186" s="13" t="s">
        <v>73</v>
      </c>
      <c r="AY186" s="260" t="s">
        <v>156</v>
      </c>
    </row>
    <row r="187" s="14" customFormat="1">
      <c r="A187" s="14"/>
      <c r="B187" s="261"/>
      <c r="C187" s="262"/>
      <c r="D187" s="251" t="s">
        <v>164</v>
      </c>
      <c r="E187" s="263" t="s">
        <v>1</v>
      </c>
      <c r="F187" s="264" t="s">
        <v>166</v>
      </c>
      <c r="G187" s="262"/>
      <c r="H187" s="265">
        <v>0.22099999999999997</v>
      </c>
      <c r="I187" s="266"/>
      <c r="J187" s="262"/>
      <c r="K187" s="262"/>
      <c r="L187" s="267"/>
      <c r="M187" s="268"/>
      <c r="N187" s="269"/>
      <c r="O187" s="269"/>
      <c r="P187" s="269"/>
      <c r="Q187" s="269"/>
      <c r="R187" s="269"/>
      <c r="S187" s="269"/>
      <c r="T187" s="27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1" t="s">
        <v>164</v>
      </c>
      <c r="AU187" s="271" t="s">
        <v>83</v>
      </c>
      <c r="AV187" s="14" t="s">
        <v>162</v>
      </c>
      <c r="AW187" s="14" t="s">
        <v>30</v>
      </c>
      <c r="AX187" s="14" t="s">
        <v>81</v>
      </c>
      <c r="AY187" s="271" t="s">
        <v>156</v>
      </c>
    </row>
    <row r="188" s="12" customFormat="1" ht="22.8" customHeight="1">
      <c r="A188" s="12"/>
      <c r="B188" s="219"/>
      <c r="C188" s="220"/>
      <c r="D188" s="221" t="s">
        <v>72</v>
      </c>
      <c r="E188" s="233" t="s">
        <v>162</v>
      </c>
      <c r="F188" s="233" t="s">
        <v>255</v>
      </c>
      <c r="G188" s="220"/>
      <c r="H188" s="220"/>
      <c r="I188" s="223"/>
      <c r="J188" s="234">
        <f>BK188</f>
        <v>0</v>
      </c>
      <c r="K188" s="220"/>
      <c r="L188" s="225"/>
      <c r="M188" s="226"/>
      <c r="N188" s="227"/>
      <c r="O188" s="227"/>
      <c r="P188" s="228">
        <f>SUM(P189:P192)</f>
        <v>0</v>
      </c>
      <c r="Q188" s="227"/>
      <c r="R188" s="228">
        <f>SUM(R189:R192)</f>
        <v>15.678264840000001</v>
      </c>
      <c r="S188" s="227"/>
      <c r="T188" s="229">
        <f>SUM(T189:T192)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30" t="s">
        <v>81</v>
      </c>
      <c r="AT188" s="231" t="s">
        <v>72</v>
      </c>
      <c r="AU188" s="231" t="s">
        <v>81</v>
      </c>
      <c r="AY188" s="230" t="s">
        <v>156</v>
      </c>
      <c r="BK188" s="232">
        <f>SUM(BK189:BK192)</f>
        <v>0</v>
      </c>
    </row>
    <row r="189" s="2" customFormat="1" ht="16.5" customHeight="1">
      <c r="A189" s="39"/>
      <c r="B189" s="40"/>
      <c r="C189" s="235" t="s">
        <v>230</v>
      </c>
      <c r="D189" s="235" t="s">
        <v>158</v>
      </c>
      <c r="E189" s="236" t="s">
        <v>257</v>
      </c>
      <c r="F189" s="237" t="s">
        <v>258</v>
      </c>
      <c r="G189" s="238" t="s">
        <v>192</v>
      </c>
      <c r="H189" s="239">
        <v>8.2919999999999998</v>
      </c>
      <c r="I189" s="240"/>
      <c r="J189" s="241">
        <f>ROUND(I189*H189,2)</f>
        <v>0</v>
      </c>
      <c r="K189" s="242"/>
      <c r="L189" s="45"/>
      <c r="M189" s="243" t="s">
        <v>1</v>
      </c>
      <c r="N189" s="244" t="s">
        <v>38</v>
      </c>
      <c r="O189" s="92"/>
      <c r="P189" s="245">
        <f>O189*H189</f>
        <v>0</v>
      </c>
      <c r="Q189" s="245">
        <v>1.8907700000000001</v>
      </c>
      <c r="R189" s="245">
        <f>Q189*H189</f>
        <v>15.678264840000001</v>
      </c>
      <c r="S189" s="245">
        <v>0</v>
      </c>
      <c r="T189" s="24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7" t="s">
        <v>162</v>
      </c>
      <c r="AT189" s="247" t="s">
        <v>158</v>
      </c>
      <c r="AU189" s="247" t="s">
        <v>83</v>
      </c>
      <c r="AY189" s="18" t="s">
        <v>156</v>
      </c>
      <c r="BE189" s="248">
        <f>IF(N189="základní",J189,0)</f>
        <v>0</v>
      </c>
      <c r="BF189" s="248">
        <f>IF(N189="snížená",J189,0)</f>
        <v>0</v>
      </c>
      <c r="BG189" s="248">
        <f>IF(N189="zákl. přenesená",J189,0)</f>
        <v>0</v>
      </c>
      <c r="BH189" s="248">
        <f>IF(N189="sníž. přenesená",J189,0)</f>
        <v>0</v>
      </c>
      <c r="BI189" s="248">
        <f>IF(N189="nulová",J189,0)</f>
        <v>0</v>
      </c>
      <c r="BJ189" s="18" t="s">
        <v>81</v>
      </c>
      <c r="BK189" s="248">
        <f>ROUND(I189*H189,2)</f>
        <v>0</v>
      </c>
      <c r="BL189" s="18" t="s">
        <v>162</v>
      </c>
      <c r="BM189" s="247" t="s">
        <v>812</v>
      </c>
    </row>
    <row r="190" s="13" customFormat="1">
      <c r="A190" s="13"/>
      <c r="B190" s="249"/>
      <c r="C190" s="250"/>
      <c r="D190" s="251" t="s">
        <v>164</v>
      </c>
      <c r="E190" s="252" t="s">
        <v>1</v>
      </c>
      <c r="F190" s="253" t="s">
        <v>813</v>
      </c>
      <c r="G190" s="250"/>
      <c r="H190" s="254">
        <v>7.5640000000000001</v>
      </c>
      <c r="I190" s="255"/>
      <c r="J190" s="250"/>
      <c r="K190" s="250"/>
      <c r="L190" s="256"/>
      <c r="M190" s="257"/>
      <c r="N190" s="258"/>
      <c r="O190" s="258"/>
      <c r="P190" s="258"/>
      <c r="Q190" s="258"/>
      <c r="R190" s="258"/>
      <c r="S190" s="258"/>
      <c r="T190" s="25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0" t="s">
        <v>164</v>
      </c>
      <c r="AU190" s="260" t="s">
        <v>83</v>
      </c>
      <c r="AV190" s="13" t="s">
        <v>83</v>
      </c>
      <c r="AW190" s="13" t="s">
        <v>30</v>
      </c>
      <c r="AX190" s="13" t="s">
        <v>73</v>
      </c>
      <c r="AY190" s="260" t="s">
        <v>156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814</v>
      </c>
      <c r="G191" s="250"/>
      <c r="H191" s="254">
        <v>0.72799999999999998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4" customFormat="1">
      <c r="A192" s="14"/>
      <c r="B192" s="261"/>
      <c r="C192" s="262"/>
      <c r="D192" s="251" t="s">
        <v>164</v>
      </c>
      <c r="E192" s="263" t="s">
        <v>1</v>
      </c>
      <c r="F192" s="264" t="s">
        <v>166</v>
      </c>
      <c r="G192" s="262"/>
      <c r="H192" s="265">
        <v>8.2919999999999998</v>
      </c>
      <c r="I192" s="266"/>
      <c r="J192" s="262"/>
      <c r="K192" s="262"/>
      <c r="L192" s="267"/>
      <c r="M192" s="268"/>
      <c r="N192" s="269"/>
      <c r="O192" s="269"/>
      <c r="P192" s="269"/>
      <c r="Q192" s="269"/>
      <c r="R192" s="269"/>
      <c r="S192" s="269"/>
      <c r="T192" s="27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1" t="s">
        <v>164</v>
      </c>
      <c r="AU192" s="271" t="s">
        <v>83</v>
      </c>
      <c r="AV192" s="14" t="s">
        <v>162</v>
      </c>
      <c r="AW192" s="14" t="s">
        <v>30</v>
      </c>
      <c r="AX192" s="14" t="s">
        <v>81</v>
      </c>
      <c r="AY192" s="271" t="s">
        <v>156</v>
      </c>
    </row>
    <row r="193" s="12" customFormat="1" ht="22.8" customHeight="1">
      <c r="A193" s="12"/>
      <c r="B193" s="219"/>
      <c r="C193" s="220"/>
      <c r="D193" s="221" t="s">
        <v>72</v>
      </c>
      <c r="E193" s="233" t="s">
        <v>183</v>
      </c>
      <c r="F193" s="233" t="s">
        <v>262</v>
      </c>
      <c r="G193" s="220"/>
      <c r="H193" s="220"/>
      <c r="I193" s="223"/>
      <c r="J193" s="234">
        <f>BK193</f>
        <v>0</v>
      </c>
      <c r="K193" s="220"/>
      <c r="L193" s="225"/>
      <c r="M193" s="226"/>
      <c r="N193" s="227"/>
      <c r="O193" s="227"/>
      <c r="P193" s="228">
        <f>SUM(P194:P202)</f>
        <v>0</v>
      </c>
      <c r="Q193" s="227"/>
      <c r="R193" s="228">
        <f>SUM(R194:R202)</f>
        <v>76.052271299999987</v>
      </c>
      <c r="S193" s="227"/>
      <c r="T193" s="229">
        <f>SUM(T194:T202)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30" t="s">
        <v>81</v>
      </c>
      <c r="AT193" s="231" t="s">
        <v>72</v>
      </c>
      <c r="AU193" s="231" t="s">
        <v>81</v>
      </c>
      <c r="AY193" s="230" t="s">
        <v>156</v>
      </c>
      <c r="BK193" s="232">
        <f>SUM(BK194:BK202)</f>
        <v>0</v>
      </c>
    </row>
    <row r="194" s="2" customFormat="1" ht="21.75" customHeight="1">
      <c r="A194" s="39"/>
      <c r="B194" s="40"/>
      <c r="C194" s="235" t="s">
        <v>588</v>
      </c>
      <c r="D194" s="235" t="s">
        <v>158</v>
      </c>
      <c r="E194" s="236" t="s">
        <v>264</v>
      </c>
      <c r="F194" s="237" t="s">
        <v>265</v>
      </c>
      <c r="G194" s="238" t="s">
        <v>161</v>
      </c>
      <c r="H194" s="239">
        <v>7.2800000000000002</v>
      </c>
      <c r="I194" s="240"/>
      <c r="J194" s="241">
        <f>ROUND(I194*H194,2)</f>
        <v>0</v>
      </c>
      <c r="K194" s="242"/>
      <c r="L194" s="45"/>
      <c r="M194" s="243" t="s">
        <v>1</v>
      </c>
      <c r="N194" s="244" t="s">
        <v>38</v>
      </c>
      <c r="O194" s="92"/>
      <c r="P194" s="245">
        <f>O194*H194</f>
        <v>0</v>
      </c>
      <c r="Q194" s="245">
        <v>0.498</v>
      </c>
      <c r="R194" s="245">
        <f>Q194*H194</f>
        <v>3.6254400000000002</v>
      </c>
      <c r="S194" s="245">
        <v>0</v>
      </c>
      <c r="T194" s="24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7" t="s">
        <v>162</v>
      </c>
      <c r="AT194" s="247" t="s">
        <v>158</v>
      </c>
      <c r="AU194" s="247" t="s">
        <v>83</v>
      </c>
      <c r="AY194" s="18" t="s">
        <v>156</v>
      </c>
      <c r="BE194" s="248">
        <f>IF(N194="základní",J194,0)</f>
        <v>0</v>
      </c>
      <c r="BF194" s="248">
        <f>IF(N194="snížená",J194,0)</f>
        <v>0</v>
      </c>
      <c r="BG194" s="248">
        <f>IF(N194="zákl. přenesená",J194,0)</f>
        <v>0</v>
      </c>
      <c r="BH194" s="248">
        <f>IF(N194="sníž. přenesená",J194,0)</f>
        <v>0</v>
      </c>
      <c r="BI194" s="248">
        <f>IF(N194="nulová",J194,0)</f>
        <v>0</v>
      </c>
      <c r="BJ194" s="18" t="s">
        <v>81</v>
      </c>
      <c r="BK194" s="248">
        <f>ROUND(I194*H194,2)</f>
        <v>0</v>
      </c>
      <c r="BL194" s="18" t="s">
        <v>162</v>
      </c>
      <c r="BM194" s="247" t="s">
        <v>815</v>
      </c>
    </row>
    <row r="195" s="13" customFormat="1">
      <c r="A195" s="13"/>
      <c r="B195" s="249"/>
      <c r="C195" s="250"/>
      <c r="D195" s="251" t="s">
        <v>164</v>
      </c>
      <c r="E195" s="252" t="s">
        <v>1</v>
      </c>
      <c r="F195" s="253" t="s">
        <v>775</v>
      </c>
      <c r="G195" s="250"/>
      <c r="H195" s="254">
        <v>7.2800000000000002</v>
      </c>
      <c r="I195" s="255"/>
      <c r="J195" s="250"/>
      <c r="K195" s="250"/>
      <c r="L195" s="256"/>
      <c r="M195" s="257"/>
      <c r="N195" s="258"/>
      <c r="O195" s="258"/>
      <c r="P195" s="258"/>
      <c r="Q195" s="258"/>
      <c r="R195" s="258"/>
      <c r="S195" s="258"/>
      <c r="T195" s="25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0" t="s">
        <v>164</v>
      </c>
      <c r="AU195" s="260" t="s">
        <v>83</v>
      </c>
      <c r="AV195" s="13" t="s">
        <v>83</v>
      </c>
      <c r="AW195" s="13" t="s">
        <v>30</v>
      </c>
      <c r="AX195" s="13" t="s">
        <v>81</v>
      </c>
      <c r="AY195" s="260" t="s">
        <v>156</v>
      </c>
    </row>
    <row r="196" s="2" customFormat="1" ht="16.5" customHeight="1">
      <c r="A196" s="39"/>
      <c r="B196" s="40"/>
      <c r="C196" s="235" t="s">
        <v>237</v>
      </c>
      <c r="D196" s="235" t="s">
        <v>158</v>
      </c>
      <c r="E196" s="236" t="s">
        <v>268</v>
      </c>
      <c r="F196" s="237" t="s">
        <v>269</v>
      </c>
      <c r="G196" s="238" t="s">
        <v>161</v>
      </c>
      <c r="H196" s="239">
        <v>85.094999999999999</v>
      </c>
      <c r="I196" s="240"/>
      <c r="J196" s="241">
        <f>ROUND(I196*H196,2)</f>
        <v>0</v>
      </c>
      <c r="K196" s="242"/>
      <c r="L196" s="45"/>
      <c r="M196" s="243" t="s">
        <v>1</v>
      </c>
      <c r="N196" s="244" t="s">
        <v>38</v>
      </c>
      <c r="O196" s="92"/>
      <c r="P196" s="245">
        <f>O196*H196</f>
        <v>0</v>
      </c>
      <c r="Q196" s="245">
        <v>0.57499999999999996</v>
      </c>
      <c r="R196" s="245">
        <f>Q196*H196</f>
        <v>48.929624999999994</v>
      </c>
      <c r="S196" s="245">
        <v>0</v>
      </c>
      <c r="T196" s="24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7" t="s">
        <v>162</v>
      </c>
      <c r="AT196" s="247" t="s">
        <v>158</v>
      </c>
      <c r="AU196" s="247" t="s">
        <v>83</v>
      </c>
      <c r="AY196" s="18" t="s">
        <v>156</v>
      </c>
      <c r="BE196" s="248">
        <f>IF(N196="základní",J196,0)</f>
        <v>0</v>
      </c>
      <c r="BF196" s="248">
        <f>IF(N196="snížená",J196,0)</f>
        <v>0</v>
      </c>
      <c r="BG196" s="248">
        <f>IF(N196="zákl. přenesená",J196,0)</f>
        <v>0</v>
      </c>
      <c r="BH196" s="248">
        <f>IF(N196="sníž. přenesená",J196,0)</f>
        <v>0</v>
      </c>
      <c r="BI196" s="248">
        <f>IF(N196="nulová",J196,0)</f>
        <v>0</v>
      </c>
      <c r="BJ196" s="18" t="s">
        <v>81</v>
      </c>
      <c r="BK196" s="248">
        <f>ROUND(I196*H196,2)</f>
        <v>0</v>
      </c>
      <c r="BL196" s="18" t="s">
        <v>162</v>
      </c>
      <c r="BM196" s="247" t="s">
        <v>816</v>
      </c>
    </row>
    <row r="197" s="13" customFormat="1">
      <c r="A197" s="13"/>
      <c r="B197" s="249"/>
      <c r="C197" s="250"/>
      <c r="D197" s="251" t="s">
        <v>164</v>
      </c>
      <c r="E197" s="252" t="s">
        <v>1</v>
      </c>
      <c r="F197" s="253" t="s">
        <v>817</v>
      </c>
      <c r="G197" s="250"/>
      <c r="H197" s="254">
        <v>85.094999999999999</v>
      </c>
      <c r="I197" s="255"/>
      <c r="J197" s="250"/>
      <c r="K197" s="250"/>
      <c r="L197" s="256"/>
      <c r="M197" s="257"/>
      <c r="N197" s="258"/>
      <c r="O197" s="258"/>
      <c r="P197" s="258"/>
      <c r="Q197" s="258"/>
      <c r="R197" s="258"/>
      <c r="S197" s="258"/>
      <c r="T197" s="25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0" t="s">
        <v>164</v>
      </c>
      <c r="AU197" s="260" t="s">
        <v>83</v>
      </c>
      <c r="AV197" s="13" t="s">
        <v>83</v>
      </c>
      <c r="AW197" s="13" t="s">
        <v>30</v>
      </c>
      <c r="AX197" s="13" t="s">
        <v>81</v>
      </c>
      <c r="AY197" s="260" t="s">
        <v>156</v>
      </c>
    </row>
    <row r="198" s="2" customFormat="1" ht="33" customHeight="1">
      <c r="A198" s="39"/>
      <c r="B198" s="40"/>
      <c r="C198" s="235" t="s">
        <v>8</v>
      </c>
      <c r="D198" s="235" t="s">
        <v>158</v>
      </c>
      <c r="E198" s="236" t="s">
        <v>271</v>
      </c>
      <c r="F198" s="237" t="s">
        <v>272</v>
      </c>
      <c r="G198" s="238" t="s">
        <v>161</v>
      </c>
      <c r="H198" s="239">
        <v>85.094999999999999</v>
      </c>
      <c r="I198" s="240"/>
      <c r="J198" s="241">
        <f>ROUND(I198*H198,2)</f>
        <v>0</v>
      </c>
      <c r="K198" s="242"/>
      <c r="L198" s="45"/>
      <c r="M198" s="243" t="s">
        <v>1</v>
      </c>
      <c r="N198" s="244" t="s">
        <v>38</v>
      </c>
      <c r="O198" s="92"/>
      <c r="P198" s="245">
        <f>O198*H198</f>
        <v>0</v>
      </c>
      <c r="Q198" s="245">
        <v>0.13188</v>
      </c>
      <c r="R198" s="245">
        <f>Q198*H198</f>
        <v>11.222328599999999</v>
      </c>
      <c r="S198" s="245">
        <v>0</v>
      </c>
      <c r="T198" s="24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7" t="s">
        <v>162</v>
      </c>
      <c r="AT198" s="247" t="s">
        <v>158</v>
      </c>
      <c r="AU198" s="247" t="s">
        <v>83</v>
      </c>
      <c r="AY198" s="18" t="s">
        <v>156</v>
      </c>
      <c r="BE198" s="248">
        <f>IF(N198="základní",J198,0)</f>
        <v>0</v>
      </c>
      <c r="BF198" s="248">
        <f>IF(N198="snížená",J198,0)</f>
        <v>0</v>
      </c>
      <c r="BG198" s="248">
        <f>IF(N198="zákl. přenesená",J198,0)</f>
        <v>0</v>
      </c>
      <c r="BH198" s="248">
        <f>IF(N198="sníž. přenesená",J198,0)</f>
        <v>0</v>
      </c>
      <c r="BI198" s="248">
        <f>IF(N198="nulová",J198,0)</f>
        <v>0</v>
      </c>
      <c r="BJ198" s="18" t="s">
        <v>81</v>
      </c>
      <c r="BK198" s="248">
        <f>ROUND(I198*H198,2)</f>
        <v>0</v>
      </c>
      <c r="BL198" s="18" t="s">
        <v>162</v>
      </c>
      <c r="BM198" s="247" t="s">
        <v>818</v>
      </c>
    </row>
    <row r="199" s="2" customFormat="1" ht="21.75" customHeight="1">
      <c r="A199" s="39"/>
      <c r="B199" s="40"/>
      <c r="C199" s="235" t="s">
        <v>765</v>
      </c>
      <c r="D199" s="235" t="s">
        <v>158</v>
      </c>
      <c r="E199" s="236" t="s">
        <v>275</v>
      </c>
      <c r="F199" s="237" t="s">
        <v>276</v>
      </c>
      <c r="G199" s="238" t="s">
        <v>161</v>
      </c>
      <c r="H199" s="239">
        <v>85.094999999999999</v>
      </c>
      <c r="I199" s="240"/>
      <c r="J199" s="241">
        <f>ROUND(I199*H199,2)</f>
        <v>0</v>
      </c>
      <c r="K199" s="242"/>
      <c r="L199" s="45"/>
      <c r="M199" s="243" t="s">
        <v>1</v>
      </c>
      <c r="N199" s="244" t="s">
        <v>38</v>
      </c>
      <c r="O199" s="92"/>
      <c r="P199" s="245">
        <f>O199*H199</f>
        <v>0</v>
      </c>
      <c r="Q199" s="245">
        <v>0.12966</v>
      </c>
      <c r="R199" s="245">
        <f>Q199*H199</f>
        <v>11.033417699999999</v>
      </c>
      <c r="S199" s="245">
        <v>0</v>
      </c>
      <c r="T199" s="24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7" t="s">
        <v>162</v>
      </c>
      <c r="AT199" s="247" t="s">
        <v>158</v>
      </c>
      <c r="AU199" s="247" t="s">
        <v>83</v>
      </c>
      <c r="AY199" s="18" t="s">
        <v>156</v>
      </c>
      <c r="BE199" s="248">
        <f>IF(N199="základní",J199,0)</f>
        <v>0</v>
      </c>
      <c r="BF199" s="248">
        <f>IF(N199="snížená",J199,0)</f>
        <v>0</v>
      </c>
      <c r="BG199" s="248">
        <f>IF(N199="zákl. přenesená",J199,0)</f>
        <v>0</v>
      </c>
      <c r="BH199" s="248">
        <f>IF(N199="sníž. přenesená",J199,0)</f>
        <v>0</v>
      </c>
      <c r="BI199" s="248">
        <f>IF(N199="nulová",J199,0)</f>
        <v>0</v>
      </c>
      <c r="BJ199" s="18" t="s">
        <v>81</v>
      </c>
      <c r="BK199" s="248">
        <f>ROUND(I199*H199,2)</f>
        <v>0</v>
      </c>
      <c r="BL199" s="18" t="s">
        <v>162</v>
      </c>
      <c r="BM199" s="247" t="s">
        <v>819</v>
      </c>
    </row>
    <row r="200" s="2" customFormat="1" ht="33" customHeight="1">
      <c r="A200" s="39"/>
      <c r="B200" s="40"/>
      <c r="C200" s="235" t="s">
        <v>820</v>
      </c>
      <c r="D200" s="235" t="s">
        <v>158</v>
      </c>
      <c r="E200" s="236" t="s">
        <v>279</v>
      </c>
      <c r="F200" s="237" t="s">
        <v>280</v>
      </c>
      <c r="G200" s="238" t="s">
        <v>161</v>
      </c>
      <c r="H200" s="239">
        <v>5.46</v>
      </c>
      <c r="I200" s="240"/>
      <c r="J200" s="241">
        <f>ROUND(I200*H200,2)</f>
        <v>0</v>
      </c>
      <c r="K200" s="242"/>
      <c r="L200" s="45"/>
      <c r="M200" s="243" t="s">
        <v>1</v>
      </c>
      <c r="N200" s="244" t="s">
        <v>38</v>
      </c>
      <c r="O200" s="92"/>
      <c r="P200" s="245">
        <f>O200*H200</f>
        <v>0</v>
      </c>
      <c r="Q200" s="245">
        <v>0.10100000000000001</v>
      </c>
      <c r="R200" s="245">
        <f>Q200*H200</f>
        <v>0.55146000000000006</v>
      </c>
      <c r="S200" s="245">
        <v>0</v>
      </c>
      <c r="T200" s="24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7" t="s">
        <v>162</v>
      </c>
      <c r="AT200" s="247" t="s">
        <v>158</v>
      </c>
      <c r="AU200" s="247" t="s">
        <v>83</v>
      </c>
      <c r="AY200" s="18" t="s">
        <v>156</v>
      </c>
      <c r="BE200" s="248">
        <f>IF(N200="základní",J200,0)</f>
        <v>0</v>
      </c>
      <c r="BF200" s="248">
        <f>IF(N200="snížená",J200,0)</f>
        <v>0</v>
      </c>
      <c r="BG200" s="248">
        <f>IF(N200="zákl. přenesená",J200,0)</f>
        <v>0</v>
      </c>
      <c r="BH200" s="248">
        <f>IF(N200="sníž. přenesená",J200,0)</f>
        <v>0</v>
      </c>
      <c r="BI200" s="248">
        <f>IF(N200="nulová",J200,0)</f>
        <v>0</v>
      </c>
      <c r="BJ200" s="18" t="s">
        <v>81</v>
      </c>
      <c r="BK200" s="248">
        <f>ROUND(I200*H200,2)</f>
        <v>0</v>
      </c>
      <c r="BL200" s="18" t="s">
        <v>162</v>
      </c>
      <c r="BM200" s="247" t="s">
        <v>821</v>
      </c>
    </row>
    <row r="201" s="13" customFormat="1">
      <c r="A201" s="13"/>
      <c r="B201" s="249"/>
      <c r="C201" s="250"/>
      <c r="D201" s="251" t="s">
        <v>164</v>
      </c>
      <c r="E201" s="252" t="s">
        <v>1</v>
      </c>
      <c r="F201" s="253" t="s">
        <v>798</v>
      </c>
      <c r="G201" s="250"/>
      <c r="H201" s="254">
        <v>5.46</v>
      </c>
      <c r="I201" s="255"/>
      <c r="J201" s="250"/>
      <c r="K201" s="250"/>
      <c r="L201" s="256"/>
      <c r="M201" s="257"/>
      <c r="N201" s="258"/>
      <c r="O201" s="258"/>
      <c r="P201" s="258"/>
      <c r="Q201" s="258"/>
      <c r="R201" s="258"/>
      <c r="S201" s="258"/>
      <c r="T201" s="25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0" t="s">
        <v>164</v>
      </c>
      <c r="AU201" s="260" t="s">
        <v>83</v>
      </c>
      <c r="AV201" s="13" t="s">
        <v>83</v>
      </c>
      <c r="AW201" s="13" t="s">
        <v>30</v>
      </c>
      <c r="AX201" s="13" t="s">
        <v>81</v>
      </c>
      <c r="AY201" s="260" t="s">
        <v>156</v>
      </c>
    </row>
    <row r="202" s="2" customFormat="1" ht="21.75" customHeight="1">
      <c r="A202" s="39"/>
      <c r="B202" s="40"/>
      <c r="C202" s="283" t="s">
        <v>368</v>
      </c>
      <c r="D202" s="283" t="s">
        <v>226</v>
      </c>
      <c r="E202" s="284" t="s">
        <v>284</v>
      </c>
      <c r="F202" s="285" t="s">
        <v>285</v>
      </c>
      <c r="G202" s="286" t="s">
        <v>161</v>
      </c>
      <c r="H202" s="287">
        <v>6</v>
      </c>
      <c r="I202" s="288"/>
      <c r="J202" s="289">
        <f>ROUND(I202*H202,2)</f>
        <v>0</v>
      </c>
      <c r="K202" s="290"/>
      <c r="L202" s="291"/>
      <c r="M202" s="292" t="s">
        <v>1</v>
      </c>
      <c r="N202" s="293" t="s">
        <v>38</v>
      </c>
      <c r="O202" s="92"/>
      <c r="P202" s="245">
        <f>O202*H202</f>
        <v>0</v>
      </c>
      <c r="Q202" s="245">
        <v>0.11500000000000001</v>
      </c>
      <c r="R202" s="245">
        <f>Q202*H202</f>
        <v>0.69000000000000006</v>
      </c>
      <c r="S202" s="245">
        <v>0</v>
      </c>
      <c r="T202" s="24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7" t="s">
        <v>203</v>
      </c>
      <c r="AT202" s="247" t="s">
        <v>226</v>
      </c>
      <c r="AU202" s="247" t="s">
        <v>83</v>
      </c>
      <c r="AY202" s="18" t="s">
        <v>156</v>
      </c>
      <c r="BE202" s="248">
        <f>IF(N202="základní",J202,0)</f>
        <v>0</v>
      </c>
      <c r="BF202" s="248">
        <f>IF(N202="snížená",J202,0)</f>
        <v>0</v>
      </c>
      <c r="BG202" s="248">
        <f>IF(N202="zákl. přenesená",J202,0)</f>
        <v>0</v>
      </c>
      <c r="BH202" s="248">
        <f>IF(N202="sníž. přenesená",J202,0)</f>
        <v>0</v>
      </c>
      <c r="BI202" s="248">
        <f>IF(N202="nulová",J202,0)</f>
        <v>0</v>
      </c>
      <c r="BJ202" s="18" t="s">
        <v>81</v>
      </c>
      <c r="BK202" s="248">
        <f>ROUND(I202*H202,2)</f>
        <v>0</v>
      </c>
      <c r="BL202" s="18" t="s">
        <v>162</v>
      </c>
      <c r="BM202" s="247" t="s">
        <v>822</v>
      </c>
    </row>
    <row r="203" s="12" customFormat="1" ht="22.8" customHeight="1">
      <c r="A203" s="12"/>
      <c r="B203" s="219"/>
      <c r="C203" s="220"/>
      <c r="D203" s="221" t="s">
        <v>72</v>
      </c>
      <c r="E203" s="233" t="s">
        <v>203</v>
      </c>
      <c r="F203" s="233" t="s">
        <v>287</v>
      </c>
      <c r="G203" s="220"/>
      <c r="H203" s="220"/>
      <c r="I203" s="223"/>
      <c r="J203" s="234">
        <f>BK203</f>
        <v>0</v>
      </c>
      <c r="K203" s="220"/>
      <c r="L203" s="225"/>
      <c r="M203" s="226"/>
      <c r="N203" s="227"/>
      <c r="O203" s="227"/>
      <c r="P203" s="228">
        <f>SUM(P204:P235)</f>
        <v>0</v>
      </c>
      <c r="Q203" s="227"/>
      <c r="R203" s="228">
        <f>SUM(R204:R235)</f>
        <v>0.86567000000000016</v>
      </c>
      <c r="S203" s="227"/>
      <c r="T203" s="229">
        <f>SUM(T204:T235)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0" t="s">
        <v>81</v>
      </c>
      <c r="AT203" s="231" t="s">
        <v>72</v>
      </c>
      <c r="AU203" s="231" t="s">
        <v>81</v>
      </c>
      <c r="AY203" s="230" t="s">
        <v>156</v>
      </c>
      <c r="BK203" s="232">
        <f>SUM(BK204:BK235)</f>
        <v>0</v>
      </c>
    </row>
    <row r="204" s="2" customFormat="1" ht="21.75" customHeight="1">
      <c r="A204" s="39"/>
      <c r="B204" s="40"/>
      <c r="C204" s="235" t="s">
        <v>288</v>
      </c>
      <c r="D204" s="235" t="s">
        <v>158</v>
      </c>
      <c r="E204" s="236" t="s">
        <v>298</v>
      </c>
      <c r="F204" s="237" t="s">
        <v>299</v>
      </c>
      <c r="G204" s="238" t="s">
        <v>291</v>
      </c>
      <c r="H204" s="239">
        <v>3</v>
      </c>
      <c r="I204" s="240"/>
      <c r="J204" s="241">
        <f>ROUND(I204*H204,2)</f>
        <v>0</v>
      </c>
      <c r="K204" s="242"/>
      <c r="L204" s="45"/>
      <c r="M204" s="243" t="s">
        <v>1</v>
      </c>
      <c r="N204" s="244" t="s">
        <v>38</v>
      </c>
      <c r="O204" s="92"/>
      <c r="P204" s="245">
        <f>O204*H204</f>
        <v>0</v>
      </c>
      <c r="Q204" s="245">
        <v>0.00167</v>
      </c>
      <c r="R204" s="245">
        <f>Q204*H204</f>
        <v>0.0050100000000000006</v>
      </c>
      <c r="S204" s="245">
        <v>0</v>
      </c>
      <c r="T204" s="24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7" t="s">
        <v>162</v>
      </c>
      <c r="AT204" s="247" t="s">
        <v>158</v>
      </c>
      <c r="AU204" s="247" t="s">
        <v>83</v>
      </c>
      <c r="AY204" s="18" t="s">
        <v>156</v>
      </c>
      <c r="BE204" s="248">
        <f>IF(N204="základní",J204,0)</f>
        <v>0</v>
      </c>
      <c r="BF204" s="248">
        <f>IF(N204="snížená",J204,0)</f>
        <v>0</v>
      </c>
      <c r="BG204" s="248">
        <f>IF(N204="zákl. přenesená",J204,0)</f>
        <v>0</v>
      </c>
      <c r="BH204" s="248">
        <f>IF(N204="sníž. přenesená",J204,0)</f>
        <v>0</v>
      </c>
      <c r="BI204" s="248">
        <f>IF(N204="nulová",J204,0)</f>
        <v>0</v>
      </c>
      <c r="BJ204" s="18" t="s">
        <v>81</v>
      </c>
      <c r="BK204" s="248">
        <f>ROUND(I204*H204,2)</f>
        <v>0</v>
      </c>
      <c r="BL204" s="18" t="s">
        <v>162</v>
      </c>
      <c r="BM204" s="247" t="s">
        <v>823</v>
      </c>
    </row>
    <row r="205" s="2" customFormat="1" ht="16.5" customHeight="1">
      <c r="A205" s="39"/>
      <c r="B205" s="40"/>
      <c r="C205" s="283" t="s">
        <v>685</v>
      </c>
      <c r="D205" s="283" t="s">
        <v>226</v>
      </c>
      <c r="E205" s="284" t="s">
        <v>303</v>
      </c>
      <c r="F205" s="285" t="s">
        <v>304</v>
      </c>
      <c r="G205" s="286" t="s">
        <v>291</v>
      </c>
      <c r="H205" s="287">
        <v>3</v>
      </c>
      <c r="I205" s="288"/>
      <c r="J205" s="289">
        <f>ROUND(I205*H205,2)</f>
        <v>0</v>
      </c>
      <c r="K205" s="290"/>
      <c r="L205" s="291"/>
      <c r="M205" s="292" t="s">
        <v>1</v>
      </c>
      <c r="N205" s="293" t="s">
        <v>38</v>
      </c>
      <c r="O205" s="92"/>
      <c r="P205" s="245">
        <f>O205*H205</f>
        <v>0</v>
      </c>
      <c r="Q205" s="245">
        <v>0.0080000000000000002</v>
      </c>
      <c r="R205" s="245">
        <f>Q205*H205</f>
        <v>0.024</v>
      </c>
      <c r="S205" s="245">
        <v>0</v>
      </c>
      <c r="T205" s="24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7" t="s">
        <v>203</v>
      </c>
      <c r="AT205" s="247" t="s">
        <v>226</v>
      </c>
      <c r="AU205" s="247" t="s">
        <v>83</v>
      </c>
      <c r="AY205" s="18" t="s">
        <v>156</v>
      </c>
      <c r="BE205" s="248">
        <f>IF(N205="základní",J205,0)</f>
        <v>0</v>
      </c>
      <c r="BF205" s="248">
        <f>IF(N205="snížená",J205,0)</f>
        <v>0</v>
      </c>
      <c r="BG205" s="248">
        <f>IF(N205="zákl. přenesená",J205,0)</f>
        <v>0</v>
      </c>
      <c r="BH205" s="248">
        <f>IF(N205="sníž. přenesená",J205,0)</f>
        <v>0</v>
      </c>
      <c r="BI205" s="248">
        <f>IF(N205="nulová",J205,0)</f>
        <v>0</v>
      </c>
      <c r="BJ205" s="18" t="s">
        <v>81</v>
      </c>
      <c r="BK205" s="248">
        <f>ROUND(I205*H205,2)</f>
        <v>0</v>
      </c>
      <c r="BL205" s="18" t="s">
        <v>162</v>
      </c>
      <c r="BM205" s="247" t="s">
        <v>824</v>
      </c>
    </row>
    <row r="206" s="2" customFormat="1" ht="21.75" customHeight="1">
      <c r="A206" s="39"/>
      <c r="B206" s="40"/>
      <c r="C206" s="235" t="s">
        <v>352</v>
      </c>
      <c r="D206" s="235" t="s">
        <v>158</v>
      </c>
      <c r="E206" s="236" t="s">
        <v>307</v>
      </c>
      <c r="F206" s="237" t="s">
        <v>308</v>
      </c>
      <c r="G206" s="238" t="s">
        <v>180</v>
      </c>
      <c r="H206" s="239">
        <v>9.0999999999999996</v>
      </c>
      <c r="I206" s="240"/>
      <c r="J206" s="241">
        <f>ROUND(I206*H206,2)</f>
        <v>0</v>
      </c>
      <c r="K206" s="242"/>
      <c r="L206" s="45"/>
      <c r="M206" s="243" t="s">
        <v>1</v>
      </c>
      <c r="N206" s="244" t="s">
        <v>38</v>
      </c>
      <c r="O206" s="92"/>
      <c r="P206" s="245">
        <f>O206*H206</f>
        <v>0</v>
      </c>
      <c r="Q206" s="245">
        <v>0</v>
      </c>
      <c r="R206" s="245">
        <f>Q206*H206</f>
        <v>0</v>
      </c>
      <c r="S206" s="245">
        <v>0</v>
      </c>
      <c r="T206" s="24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7" t="s">
        <v>162</v>
      </c>
      <c r="AT206" s="247" t="s">
        <v>158</v>
      </c>
      <c r="AU206" s="247" t="s">
        <v>83</v>
      </c>
      <c r="AY206" s="18" t="s">
        <v>156</v>
      </c>
      <c r="BE206" s="248">
        <f>IF(N206="základní",J206,0)</f>
        <v>0</v>
      </c>
      <c r="BF206" s="248">
        <f>IF(N206="snížená",J206,0)</f>
        <v>0</v>
      </c>
      <c r="BG206" s="248">
        <f>IF(N206="zákl. přenesená",J206,0)</f>
        <v>0</v>
      </c>
      <c r="BH206" s="248">
        <f>IF(N206="sníž. přenesená",J206,0)</f>
        <v>0</v>
      </c>
      <c r="BI206" s="248">
        <f>IF(N206="nulová",J206,0)</f>
        <v>0</v>
      </c>
      <c r="BJ206" s="18" t="s">
        <v>81</v>
      </c>
      <c r="BK206" s="248">
        <f>ROUND(I206*H206,2)</f>
        <v>0</v>
      </c>
      <c r="BL206" s="18" t="s">
        <v>162</v>
      </c>
      <c r="BM206" s="247" t="s">
        <v>825</v>
      </c>
    </row>
    <row r="207" s="13" customFormat="1">
      <c r="A207" s="13"/>
      <c r="B207" s="249"/>
      <c r="C207" s="250"/>
      <c r="D207" s="251" t="s">
        <v>164</v>
      </c>
      <c r="E207" s="252" t="s">
        <v>1</v>
      </c>
      <c r="F207" s="253" t="s">
        <v>826</v>
      </c>
      <c r="G207" s="250"/>
      <c r="H207" s="254">
        <v>9.0999999999999996</v>
      </c>
      <c r="I207" s="255"/>
      <c r="J207" s="250"/>
      <c r="K207" s="250"/>
      <c r="L207" s="256"/>
      <c r="M207" s="257"/>
      <c r="N207" s="258"/>
      <c r="O207" s="258"/>
      <c r="P207" s="258"/>
      <c r="Q207" s="258"/>
      <c r="R207" s="258"/>
      <c r="S207" s="258"/>
      <c r="T207" s="25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0" t="s">
        <v>164</v>
      </c>
      <c r="AU207" s="260" t="s">
        <v>83</v>
      </c>
      <c r="AV207" s="13" t="s">
        <v>83</v>
      </c>
      <c r="AW207" s="13" t="s">
        <v>30</v>
      </c>
      <c r="AX207" s="13" t="s">
        <v>81</v>
      </c>
      <c r="AY207" s="260" t="s">
        <v>156</v>
      </c>
    </row>
    <row r="208" s="2" customFormat="1" ht="21.75" customHeight="1">
      <c r="A208" s="39"/>
      <c r="B208" s="40"/>
      <c r="C208" s="283" t="s">
        <v>356</v>
      </c>
      <c r="D208" s="283" t="s">
        <v>226</v>
      </c>
      <c r="E208" s="284" t="s">
        <v>313</v>
      </c>
      <c r="F208" s="285" t="s">
        <v>314</v>
      </c>
      <c r="G208" s="286" t="s">
        <v>180</v>
      </c>
      <c r="H208" s="287">
        <v>10</v>
      </c>
      <c r="I208" s="288"/>
      <c r="J208" s="289">
        <f>ROUND(I208*H208,2)</f>
        <v>0</v>
      </c>
      <c r="K208" s="290"/>
      <c r="L208" s="291"/>
      <c r="M208" s="292" t="s">
        <v>1</v>
      </c>
      <c r="N208" s="293" t="s">
        <v>38</v>
      </c>
      <c r="O208" s="92"/>
      <c r="P208" s="245">
        <f>O208*H208</f>
        <v>0</v>
      </c>
      <c r="Q208" s="245">
        <v>0.00027999999999999998</v>
      </c>
      <c r="R208" s="245">
        <f>Q208*H208</f>
        <v>0.0027999999999999995</v>
      </c>
      <c r="S208" s="245">
        <v>0</v>
      </c>
      <c r="T208" s="24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7" t="s">
        <v>203</v>
      </c>
      <c r="AT208" s="247" t="s">
        <v>226</v>
      </c>
      <c r="AU208" s="247" t="s">
        <v>83</v>
      </c>
      <c r="AY208" s="18" t="s">
        <v>156</v>
      </c>
      <c r="BE208" s="248">
        <f>IF(N208="základní",J208,0)</f>
        <v>0</v>
      </c>
      <c r="BF208" s="248">
        <f>IF(N208="snížená",J208,0)</f>
        <v>0</v>
      </c>
      <c r="BG208" s="248">
        <f>IF(N208="zákl. přenesená",J208,0)</f>
        <v>0</v>
      </c>
      <c r="BH208" s="248">
        <f>IF(N208="sníž. přenesená",J208,0)</f>
        <v>0</v>
      </c>
      <c r="BI208" s="248">
        <f>IF(N208="nulová",J208,0)</f>
        <v>0</v>
      </c>
      <c r="BJ208" s="18" t="s">
        <v>81</v>
      </c>
      <c r="BK208" s="248">
        <f>ROUND(I208*H208,2)</f>
        <v>0</v>
      </c>
      <c r="BL208" s="18" t="s">
        <v>162</v>
      </c>
      <c r="BM208" s="247" t="s">
        <v>827</v>
      </c>
    </row>
    <row r="209" s="2" customFormat="1" ht="21.75" customHeight="1">
      <c r="A209" s="39"/>
      <c r="B209" s="40"/>
      <c r="C209" s="235" t="s">
        <v>248</v>
      </c>
      <c r="D209" s="235" t="s">
        <v>158</v>
      </c>
      <c r="E209" s="236" t="s">
        <v>318</v>
      </c>
      <c r="F209" s="237" t="s">
        <v>319</v>
      </c>
      <c r="G209" s="238" t="s">
        <v>180</v>
      </c>
      <c r="H209" s="239">
        <v>94.549999999999997</v>
      </c>
      <c r="I209" s="240"/>
      <c r="J209" s="241">
        <f>ROUND(I209*H209,2)</f>
        <v>0</v>
      </c>
      <c r="K209" s="242"/>
      <c r="L209" s="45"/>
      <c r="M209" s="243" t="s">
        <v>1</v>
      </c>
      <c r="N209" s="244" t="s">
        <v>38</v>
      </c>
      <c r="O209" s="92"/>
      <c r="P209" s="245">
        <f>O209*H209</f>
        <v>0</v>
      </c>
      <c r="Q209" s="245">
        <v>0</v>
      </c>
      <c r="R209" s="245">
        <f>Q209*H209</f>
        <v>0</v>
      </c>
      <c r="S209" s="245">
        <v>0</v>
      </c>
      <c r="T209" s="24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7" t="s">
        <v>162</v>
      </c>
      <c r="AT209" s="247" t="s">
        <v>158</v>
      </c>
      <c r="AU209" s="247" t="s">
        <v>83</v>
      </c>
      <c r="AY209" s="18" t="s">
        <v>156</v>
      </c>
      <c r="BE209" s="248">
        <f>IF(N209="základní",J209,0)</f>
        <v>0</v>
      </c>
      <c r="BF209" s="248">
        <f>IF(N209="snížená",J209,0)</f>
        <v>0</v>
      </c>
      <c r="BG209" s="248">
        <f>IF(N209="zákl. přenesená",J209,0)</f>
        <v>0</v>
      </c>
      <c r="BH209" s="248">
        <f>IF(N209="sníž. přenesená",J209,0)</f>
        <v>0</v>
      </c>
      <c r="BI209" s="248">
        <f>IF(N209="nulová",J209,0)</f>
        <v>0</v>
      </c>
      <c r="BJ209" s="18" t="s">
        <v>81</v>
      </c>
      <c r="BK209" s="248">
        <f>ROUND(I209*H209,2)</f>
        <v>0</v>
      </c>
      <c r="BL209" s="18" t="s">
        <v>162</v>
      </c>
      <c r="BM209" s="247" t="s">
        <v>828</v>
      </c>
    </row>
    <row r="210" s="2" customFormat="1" ht="21.75" customHeight="1">
      <c r="A210" s="39"/>
      <c r="B210" s="40"/>
      <c r="C210" s="283" t="s">
        <v>664</v>
      </c>
      <c r="D210" s="283" t="s">
        <v>226</v>
      </c>
      <c r="E210" s="284" t="s">
        <v>322</v>
      </c>
      <c r="F210" s="285" t="s">
        <v>323</v>
      </c>
      <c r="G210" s="286" t="s">
        <v>180</v>
      </c>
      <c r="H210" s="287">
        <v>95</v>
      </c>
      <c r="I210" s="288"/>
      <c r="J210" s="289">
        <f>ROUND(I210*H210,2)</f>
        <v>0</v>
      </c>
      <c r="K210" s="290"/>
      <c r="L210" s="291"/>
      <c r="M210" s="292" t="s">
        <v>1</v>
      </c>
      <c r="N210" s="293" t="s">
        <v>38</v>
      </c>
      <c r="O210" s="92"/>
      <c r="P210" s="245">
        <f>O210*H210</f>
        <v>0</v>
      </c>
      <c r="Q210" s="245">
        <v>0.00214</v>
      </c>
      <c r="R210" s="245">
        <f>Q210*H210</f>
        <v>0.20330000000000001</v>
      </c>
      <c r="S210" s="245">
        <v>0</v>
      </c>
      <c r="T210" s="24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7" t="s">
        <v>203</v>
      </c>
      <c r="AT210" s="247" t="s">
        <v>226</v>
      </c>
      <c r="AU210" s="247" t="s">
        <v>83</v>
      </c>
      <c r="AY210" s="18" t="s">
        <v>156</v>
      </c>
      <c r="BE210" s="248">
        <f>IF(N210="základní",J210,0)</f>
        <v>0</v>
      </c>
      <c r="BF210" s="248">
        <f>IF(N210="snížená",J210,0)</f>
        <v>0</v>
      </c>
      <c r="BG210" s="248">
        <f>IF(N210="zákl. přenesená",J210,0)</f>
        <v>0</v>
      </c>
      <c r="BH210" s="248">
        <f>IF(N210="sníž. přenesená",J210,0)</f>
        <v>0</v>
      </c>
      <c r="BI210" s="248">
        <f>IF(N210="nulová",J210,0)</f>
        <v>0</v>
      </c>
      <c r="BJ210" s="18" t="s">
        <v>81</v>
      </c>
      <c r="BK210" s="248">
        <f>ROUND(I210*H210,2)</f>
        <v>0</v>
      </c>
      <c r="BL210" s="18" t="s">
        <v>162</v>
      </c>
      <c r="BM210" s="247" t="s">
        <v>829</v>
      </c>
    </row>
    <row r="211" s="2" customFormat="1" ht="21.75" customHeight="1">
      <c r="A211" s="39"/>
      <c r="B211" s="40"/>
      <c r="C211" s="235" t="s">
        <v>690</v>
      </c>
      <c r="D211" s="235" t="s">
        <v>158</v>
      </c>
      <c r="E211" s="236" t="s">
        <v>698</v>
      </c>
      <c r="F211" s="237" t="s">
        <v>830</v>
      </c>
      <c r="G211" s="238" t="s">
        <v>291</v>
      </c>
      <c r="H211" s="239">
        <v>1</v>
      </c>
      <c r="I211" s="240"/>
      <c r="J211" s="241">
        <f>ROUND(I211*H211,2)</f>
        <v>0</v>
      </c>
      <c r="K211" s="242"/>
      <c r="L211" s="45"/>
      <c r="M211" s="243" t="s">
        <v>1</v>
      </c>
      <c r="N211" s="244" t="s">
        <v>38</v>
      </c>
      <c r="O211" s="92"/>
      <c r="P211" s="245">
        <f>O211*H211</f>
        <v>0</v>
      </c>
      <c r="Q211" s="245">
        <v>0</v>
      </c>
      <c r="R211" s="245">
        <f>Q211*H211</f>
        <v>0</v>
      </c>
      <c r="S211" s="245">
        <v>0</v>
      </c>
      <c r="T211" s="24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7" t="s">
        <v>162</v>
      </c>
      <c r="AT211" s="247" t="s">
        <v>158</v>
      </c>
      <c r="AU211" s="247" t="s">
        <v>83</v>
      </c>
      <c r="AY211" s="18" t="s">
        <v>156</v>
      </c>
      <c r="BE211" s="248">
        <f>IF(N211="základní",J211,0)</f>
        <v>0</v>
      </c>
      <c r="BF211" s="248">
        <f>IF(N211="snížená",J211,0)</f>
        <v>0</v>
      </c>
      <c r="BG211" s="248">
        <f>IF(N211="zákl. přenesená",J211,0)</f>
        <v>0</v>
      </c>
      <c r="BH211" s="248">
        <f>IF(N211="sníž. přenesená",J211,0)</f>
        <v>0</v>
      </c>
      <c r="BI211" s="248">
        <f>IF(N211="nulová",J211,0)</f>
        <v>0</v>
      </c>
      <c r="BJ211" s="18" t="s">
        <v>81</v>
      </c>
      <c r="BK211" s="248">
        <f>ROUND(I211*H211,2)</f>
        <v>0</v>
      </c>
      <c r="BL211" s="18" t="s">
        <v>162</v>
      </c>
      <c r="BM211" s="247" t="s">
        <v>831</v>
      </c>
    </row>
    <row r="212" s="2" customFormat="1" ht="21.75" customHeight="1">
      <c r="A212" s="39"/>
      <c r="B212" s="40"/>
      <c r="C212" s="283" t="s">
        <v>302</v>
      </c>
      <c r="D212" s="283" t="s">
        <v>226</v>
      </c>
      <c r="E212" s="284" t="s">
        <v>701</v>
      </c>
      <c r="F212" s="285" t="s">
        <v>832</v>
      </c>
      <c r="G212" s="286" t="s">
        <v>291</v>
      </c>
      <c r="H212" s="287">
        <v>1</v>
      </c>
      <c r="I212" s="288"/>
      <c r="J212" s="289">
        <f>ROUND(I212*H212,2)</f>
        <v>0</v>
      </c>
      <c r="K212" s="290"/>
      <c r="L212" s="291"/>
      <c r="M212" s="292" t="s">
        <v>1</v>
      </c>
      <c r="N212" s="293" t="s">
        <v>38</v>
      </c>
      <c r="O212" s="92"/>
      <c r="P212" s="245">
        <f>O212*H212</f>
        <v>0</v>
      </c>
      <c r="Q212" s="245">
        <v>0.00091</v>
      </c>
      <c r="R212" s="245">
        <f>Q212*H212</f>
        <v>0.00091</v>
      </c>
      <c r="S212" s="245">
        <v>0</v>
      </c>
      <c r="T212" s="24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7" t="s">
        <v>203</v>
      </c>
      <c r="AT212" s="247" t="s">
        <v>226</v>
      </c>
      <c r="AU212" s="247" t="s">
        <v>83</v>
      </c>
      <c r="AY212" s="18" t="s">
        <v>156</v>
      </c>
      <c r="BE212" s="248">
        <f>IF(N212="základní",J212,0)</f>
        <v>0</v>
      </c>
      <c r="BF212" s="248">
        <f>IF(N212="snížená",J212,0)</f>
        <v>0</v>
      </c>
      <c r="BG212" s="248">
        <f>IF(N212="zákl. přenesená",J212,0)</f>
        <v>0</v>
      </c>
      <c r="BH212" s="248">
        <f>IF(N212="sníž. přenesená",J212,0)</f>
        <v>0</v>
      </c>
      <c r="BI212" s="248">
        <f>IF(N212="nulová",J212,0)</f>
        <v>0</v>
      </c>
      <c r="BJ212" s="18" t="s">
        <v>81</v>
      </c>
      <c r="BK212" s="248">
        <f>ROUND(I212*H212,2)</f>
        <v>0</v>
      </c>
      <c r="BL212" s="18" t="s">
        <v>162</v>
      </c>
      <c r="BM212" s="247" t="s">
        <v>833</v>
      </c>
    </row>
    <row r="213" s="2" customFormat="1" ht="16.5" customHeight="1">
      <c r="A213" s="39"/>
      <c r="B213" s="40"/>
      <c r="C213" s="235" t="s">
        <v>256</v>
      </c>
      <c r="D213" s="235" t="s">
        <v>158</v>
      </c>
      <c r="E213" s="236" t="s">
        <v>573</v>
      </c>
      <c r="F213" s="237" t="s">
        <v>574</v>
      </c>
      <c r="G213" s="238" t="s">
        <v>291</v>
      </c>
      <c r="H213" s="239">
        <v>2</v>
      </c>
      <c r="I213" s="240"/>
      <c r="J213" s="241">
        <f>ROUND(I213*H213,2)</f>
        <v>0</v>
      </c>
      <c r="K213" s="242"/>
      <c r="L213" s="45"/>
      <c r="M213" s="243" t="s">
        <v>1</v>
      </c>
      <c r="N213" s="244" t="s">
        <v>38</v>
      </c>
      <c r="O213" s="92"/>
      <c r="P213" s="245">
        <f>O213*H213</f>
        <v>0</v>
      </c>
      <c r="Q213" s="245">
        <v>0.00012</v>
      </c>
      <c r="R213" s="245">
        <f>Q213*H213</f>
        <v>0.00024000000000000001</v>
      </c>
      <c r="S213" s="245">
        <v>0</v>
      </c>
      <c r="T213" s="24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7" t="s">
        <v>162</v>
      </c>
      <c r="AT213" s="247" t="s">
        <v>158</v>
      </c>
      <c r="AU213" s="247" t="s">
        <v>83</v>
      </c>
      <c r="AY213" s="18" t="s">
        <v>156</v>
      </c>
      <c r="BE213" s="248">
        <f>IF(N213="základní",J213,0)</f>
        <v>0</v>
      </c>
      <c r="BF213" s="248">
        <f>IF(N213="snížená",J213,0)</f>
        <v>0</v>
      </c>
      <c r="BG213" s="248">
        <f>IF(N213="zákl. přenesená",J213,0)</f>
        <v>0</v>
      </c>
      <c r="BH213" s="248">
        <f>IF(N213="sníž. přenesená",J213,0)</f>
        <v>0</v>
      </c>
      <c r="BI213" s="248">
        <f>IF(N213="nulová",J213,0)</f>
        <v>0</v>
      </c>
      <c r="BJ213" s="18" t="s">
        <v>81</v>
      </c>
      <c r="BK213" s="248">
        <f>ROUND(I213*H213,2)</f>
        <v>0</v>
      </c>
      <c r="BL213" s="18" t="s">
        <v>162</v>
      </c>
      <c r="BM213" s="247" t="s">
        <v>834</v>
      </c>
    </row>
    <row r="214" s="13" customFormat="1">
      <c r="A214" s="13"/>
      <c r="B214" s="249"/>
      <c r="C214" s="250"/>
      <c r="D214" s="251" t="s">
        <v>164</v>
      </c>
      <c r="E214" s="252" t="s">
        <v>1</v>
      </c>
      <c r="F214" s="253" t="s">
        <v>835</v>
      </c>
      <c r="G214" s="250"/>
      <c r="H214" s="254">
        <v>1</v>
      </c>
      <c r="I214" s="255"/>
      <c r="J214" s="250"/>
      <c r="K214" s="250"/>
      <c r="L214" s="256"/>
      <c r="M214" s="257"/>
      <c r="N214" s="258"/>
      <c r="O214" s="258"/>
      <c r="P214" s="258"/>
      <c r="Q214" s="258"/>
      <c r="R214" s="258"/>
      <c r="S214" s="258"/>
      <c r="T214" s="25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0" t="s">
        <v>164</v>
      </c>
      <c r="AU214" s="260" t="s">
        <v>83</v>
      </c>
      <c r="AV214" s="13" t="s">
        <v>83</v>
      </c>
      <c r="AW214" s="13" t="s">
        <v>30</v>
      </c>
      <c r="AX214" s="13" t="s">
        <v>73</v>
      </c>
      <c r="AY214" s="260" t="s">
        <v>156</v>
      </c>
    </row>
    <row r="215" s="13" customFormat="1">
      <c r="A215" s="13"/>
      <c r="B215" s="249"/>
      <c r="C215" s="250"/>
      <c r="D215" s="251" t="s">
        <v>164</v>
      </c>
      <c r="E215" s="252" t="s">
        <v>1</v>
      </c>
      <c r="F215" s="253" t="s">
        <v>836</v>
      </c>
      <c r="G215" s="250"/>
      <c r="H215" s="254">
        <v>1</v>
      </c>
      <c r="I215" s="255"/>
      <c r="J215" s="250"/>
      <c r="K215" s="250"/>
      <c r="L215" s="256"/>
      <c r="M215" s="257"/>
      <c r="N215" s="258"/>
      <c r="O215" s="258"/>
      <c r="P215" s="258"/>
      <c r="Q215" s="258"/>
      <c r="R215" s="258"/>
      <c r="S215" s="258"/>
      <c r="T215" s="25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0" t="s">
        <v>164</v>
      </c>
      <c r="AU215" s="260" t="s">
        <v>83</v>
      </c>
      <c r="AV215" s="13" t="s">
        <v>83</v>
      </c>
      <c r="AW215" s="13" t="s">
        <v>30</v>
      </c>
      <c r="AX215" s="13" t="s">
        <v>73</v>
      </c>
      <c r="AY215" s="260" t="s">
        <v>156</v>
      </c>
    </row>
    <row r="216" s="14" customFormat="1">
      <c r="A216" s="14"/>
      <c r="B216" s="261"/>
      <c r="C216" s="262"/>
      <c r="D216" s="251" t="s">
        <v>164</v>
      </c>
      <c r="E216" s="263" t="s">
        <v>1</v>
      </c>
      <c r="F216" s="264" t="s">
        <v>166</v>
      </c>
      <c r="G216" s="262"/>
      <c r="H216" s="265">
        <v>2</v>
      </c>
      <c r="I216" s="266"/>
      <c r="J216" s="262"/>
      <c r="K216" s="262"/>
      <c r="L216" s="267"/>
      <c r="M216" s="268"/>
      <c r="N216" s="269"/>
      <c r="O216" s="269"/>
      <c r="P216" s="269"/>
      <c r="Q216" s="269"/>
      <c r="R216" s="269"/>
      <c r="S216" s="269"/>
      <c r="T216" s="27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1" t="s">
        <v>164</v>
      </c>
      <c r="AU216" s="271" t="s">
        <v>83</v>
      </c>
      <c r="AV216" s="14" t="s">
        <v>162</v>
      </c>
      <c r="AW216" s="14" t="s">
        <v>30</v>
      </c>
      <c r="AX216" s="14" t="s">
        <v>81</v>
      </c>
      <c r="AY216" s="271" t="s">
        <v>156</v>
      </c>
    </row>
    <row r="217" s="2" customFormat="1" ht="16.5" customHeight="1">
      <c r="A217" s="39"/>
      <c r="B217" s="40"/>
      <c r="C217" s="235" t="s">
        <v>384</v>
      </c>
      <c r="D217" s="235" t="s">
        <v>158</v>
      </c>
      <c r="E217" s="236" t="s">
        <v>340</v>
      </c>
      <c r="F217" s="237" t="s">
        <v>341</v>
      </c>
      <c r="G217" s="238" t="s">
        <v>291</v>
      </c>
      <c r="H217" s="239">
        <v>3</v>
      </c>
      <c r="I217" s="240"/>
      <c r="J217" s="241">
        <f>ROUND(I217*H217,2)</f>
        <v>0</v>
      </c>
      <c r="K217" s="242"/>
      <c r="L217" s="45"/>
      <c r="M217" s="243" t="s">
        <v>1</v>
      </c>
      <c r="N217" s="244" t="s">
        <v>38</v>
      </c>
      <c r="O217" s="92"/>
      <c r="P217" s="245">
        <f>O217*H217</f>
        <v>0</v>
      </c>
      <c r="Q217" s="245">
        <v>0.00056999999999999998</v>
      </c>
      <c r="R217" s="245">
        <f>Q217*H217</f>
        <v>0.0017099999999999999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162</v>
      </c>
      <c r="AT217" s="247" t="s">
        <v>158</v>
      </c>
      <c r="AU217" s="247" t="s">
        <v>83</v>
      </c>
      <c r="AY217" s="18" t="s">
        <v>156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8" t="s">
        <v>81</v>
      </c>
      <c r="BK217" s="248">
        <f>ROUND(I217*H217,2)</f>
        <v>0</v>
      </c>
      <c r="BL217" s="18" t="s">
        <v>162</v>
      </c>
      <c r="BM217" s="247" t="s">
        <v>837</v>
      </c>
    </row>
    <row r="218" s="13" customFormat="1">
      <c r="A218" s="13"/>
      <c r="B218" s="249"/>
      <c r="C218" s="250"/>
      <c r="D218" s="251" t="s">
        <v>164</v>
      </c>
      <c r="E218" s="252" t="s">
        <v>1</v>
      </c>
      <c r="F218" s="253" t="s">
        <v>838</v>
      </c>
      <c r="G218" s="250"/>
      <c r="H218" s="254">
        <v>3</v>
      </c>
      <c r="I218" s="255"/>
      <c r="J218" s="250"/>
      <c r="K218" s="250"/>
      <c r="L218" s="256"/>
      <c r="M218" s="257"/>
      <c r="N218" s="258"/>
      <c r="O218" s="258"/>
      <c r="P218" s="258"/>
      <c r="Q218" s="258"/>
      <c r="R218" s="258"/>
      <c r="S218" s="258"/>
      <c r="T218" s="25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0" t="s">
        <v>164</v>
      </c>
      <c r="AU218" s="260" t="s">
        <v>83</v>
      </c>
      <c r="AV218" s="13" t="s">
        <v>83</v>
      </c>
      <c r="AW218" s="13" t="s">
        <v>30</v>
      </c>
      <c r="AX218" s="13" t="s">
        <v>81</v>
      </c>
      <c r="AY218" s="260" t="s">
        <v>156</v>
      </c>
    </row>
    <row r="219" s="2" customFormat="1" ht="21.75" customHeight="1">
      <c r="A219" s="39"/>
      <c r="B219" s="40"/>
      <c r="C219" s="235" t="s">
        <v>306</v>
      </c>
      <c r="D219" s="235" t="s">
        <v>158</v>
      </c>
      <c r="E219" s="236" t="s">
        <v>349</v>
      </c>
      <c r="F219" s="237" t="s">
        <v>350</v>
      </c>
      <c r="G219" s="238" t="s">
        <v>291</v>
      </c>
      <c r="H219" s="239">
        <v>3</v>
      </c>
      <c r="I219" s="240"/>
      <c r="J219" s="241">
        <f>ROUND(I219*H219,2)</f>
        <v>0</v>
      </c>
      <c r="K219" s="242"/>
      <c r="L219" s="45"/>
      <c r="M219" s="243" t="s">
        <v>1</v>
      </c>
      <c r="N219" s="244" t="s">
        <v>38</v>
      </c>
      <c r="O219" s="92"/>
      <c r="P219" s="245">
        <f>O219*H219</f>
        <v>0</v>
      </c>
      <c r="Q219" s="245">
        <v>0.00072000000000000005</v>
      </c>
      <c r="R219" s="245">
        <f>Q219*H219</f>
        <v>0.00216</v>
      </c>
      <c r="S219" s="245">
        <v>0</v>
      </c>
      <c r="T219" s="24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7" t="s">
        <v>162</v>
      </c>
      <c r="AT219" s="247" t="s">
        <v>158</v>
      </c>
      <c r="AU219" s="247" t="s">
        <v>83</v>
      </c>
      <c r="AY219" s="18" t="s">
        <v>156</v>
      </c>
      <c r="BE219" s="248">
        <f>IF(N219="základní",J219,0)</f>
        <v>0</v>
      </c>
      <c r="BF219" s="248">
        <f>IF(N219="snížená",J219,0)</f>
        <v>0</v>
      </c>
      <c r="BG219" s="248">
        <f>IF(N219="zákl. přenesená",J219,0)</f>
        <v>0</v>
      </c>
      <c r="BH219" s="248">
        <f>IF(N219="sníž. přenesená",J219,0)</f>
        <v>0</v>
      </c>
      <c r="BI219" s="248">
        <f>IF(N219="nulová",J219,0)</f>
        <v>0</v>
      </c>
      <c r="BJ219" s="18" t="s">
        <v>81</v>
      </c>
      <c r="BK219" s="248">
        <f>ROUND(I219*H219,2)</f>
        <v>0</v>
      </c>
      <c r="BL219" s="18" t="s">
        <v>162</v>
      </c>
      <c r="BM219" s="247" t="s">
        <v>839</v>
      </c>
    </row>
    <row r="220" s="2" customFormat="1" ht="21.75" customHeight="1">
      <c r="A220" s="39"/>
      <c r="B220" s="40"/>
      <c r="C220" s="283" t="s">
        <v>312</v>
      </c>
      <c r="D220" s="283" t="s">
        <v>226</v>
      </c>
      <c r="E220" s="284" t="s">
        <v>353</v>
      </c>
      <c r="F220" s="285" t="s">
        <v>354</v>
      </c>
      <c r="G220" s="286" t="s">
        <v>291</v>
      </c>
      <c r="H220" s="287">
        <v>3</v>
      </c>
      <c r="I220" s="288"/>
      <c r="J220" s="289">
        <f>ROUND(I220*H220,2)</f>
        <v>0</v>
      </c>
      <c r="K220" s="290"/>
      <c r="L220" s="291"/>
      <c r="M220" s="292" t="s">
        <v>1</v>
      </c>
      <c r="N220" s="293" t="s">
        <v>38</v>
      </c>
      <c r="O220" s="92"/>
      <c r="P220" s="245">
        <f>O220*H220</f>
        <v>0</v>
      </c>
      <c r="Q220" s="245">
        <v>0.0038</v>
      </c>
      <c r="R220" s="245">
        <f>Q220*H220</f>
        <v>0.0114</v>
      </c>
      <c r="S220" s="245">
        <v>0</v>
      </c>
      <c r="T220" s="24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7" t="s">
        <v>203</v>
      </c>
      <c r="AT220" s="247" t="s">
        <v>226</v>
      </c>
      <c r="AU220" s="247" t="s">
        <v>83</v>
      </c>
      <c r="AY220" s="18" t="s">
        <v>156</v>
      </c>
      <c r="BE220" s="248">
        <f>IF(N220="základní",J220,0)</f>
        <v>0</v>
      </c>
      <c r="BF220" s="248">
        <f>IF(N220="snížená",J220,0)</f>
        <v>0</v>
      </c>
      <c r="BG220" s="248">
        <f>IF(N220="zákl. přenesená",J220,0)</f>
        <v>0</v>
      </c>
      <c r="BH220" s="248">
        <f>IF(N220="sníž. přenesená",J220,0)</f>
        <v>0</v>
      </c>
      <c r="BI220" s="248">
        <f>IF(N220="nulová",J220,0)</f>
        <v>0</v>
      </c>
      <c r="BJ220" s="18" t="s">
        <v>81</v>
      </c>
      <c r="BK220" s="248">
        <f>ROUND(I220*H220,2)</f>
        <v>0</v>
      </c>
      <c r="BL220" s="18" t="s">
        <v>162</v>
      </c>
      <c r="BM220" s="247" t="s">
        <v>840</v>
      </c>
    </row>
    <row r="221" s="2" customFormat="1" ht="21.75" customHeight="1">
      <c r="A221" s="39"/>
      <c r="B221" s="40"/>
      <c r="C221" s="283" t="s">
        <v>556</v>
      </c>
      <c r="D221" s="283" t="s">
        <v>226</v>
      </c>
      <c r="E221" s="284" t="s">
        <v>357</v>
      </c>
      <c r="F221" s="285" t="s">
        <v>358</v>
      </c>
      <c r="G221" s="286" t="s">
        <v>291</v>
      </c>
      <c r="H221" s="287">
        <v>3</v>
      </c>
      <c r="I221" s="288"/>
      <c r="J221" s="289">
        <f>ROUND(I221*H221,2)</f>
        <v>0</v>
      </c>
      <c r="K221" s="290"/>
      <c r="L221" s="291"/>
      <c r="M221" s="292" t="s">
        <v>1</v>
      </c>
      <c r="N221" s="293" t="s">
        <v>38</v>
      </c>
      <c r="O221" s="92"/>
      <c r="P221" s="245">
        <f>O221*H221</f>
        <v>0</v>
      </c>
      <c r="Q221" s="245">
        <v>0.0035000000000000001</v>
      </c>
      <c r="R221" s="245">
        <f>Q221*H221</f>
        <v>0.010500000000000001</v>
      </c>
      <c r="S221" s="245">
        <v>0</v>
      </c>
      <c r="T221" s="24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7" t="s">
        <v>203</v>
      </c>
      <c r="AT221" s="247" t="s">
        <v>226</v>
      </c>
      <c r="AU221" s="247" t="s">
        <v>83</v>
      </c>
      <c r="AY221" s="18" t="s">
        <v>156</v>
      </c>
      <c r="BE221" s="248">
        <f>IF(N221="základní",J221,0)</f>
        <v>0</v>
      </c>
      <c r="BF221" s="248">
        <f>IF(N221="snížená",J221,0)</f>
        <v>0</v>
      </c>
      <c r="BG221" s="248">
        <f>IF(N221="zákl. přenesená",J221,0)</f>
        <v>0</v>
      </c>
      <c r="BH221" s="248">
        <f>IF(N221="sníž. přenesená",J221,0)</f>
        <v>0</v>
      </c>
      <c r="BI221" s="248">
        <f>IF(N221="nulová",J221,0)</f>
        <v>0</v>
      </c>
      <c r="BJ221" s="18" t="s">
        <v>81</v>
      </c>
      <c r="BK221" s="248">
        <f>ROUND(I221*H221,2)</f>
        <v>0</v>
      </c>
      <c r="BL221" s="18" t="s">
        <v>162</v>
      </c>
      <c r="BM221" s="247" t="s">
        <v>841</v>
      </c>
    </row>
    <row r="222" s="2" customFormat="1" ht="21.75" customHeight="1">
      <c r="A222" s="39"/>
      <c r="B222" s="40"/>
      <c r="C222" s="235" t="s">
        <v>321</v>
      </c>
      <c r="D222" s="235" t="s">
        <v>158</v>
      </c>
      <c r="E222" s="236" t="s">
        <v>361</v>
      </c>
      <c r="F222" s="237" t="s">
        <v>362</v>
      </c>
      <c r="G222" s="238" t="s">
        <v>291</v>
      </c>
      <c r="H222" s="239">
        <v>1</v>
      </c>
      <c r="I222" s="240"/>
      <c r="J222" s="241">
        <f>ROUND(I222*H222,2)</f>
        <v>0</v>
      </c>
      <c r="K222" s="242"/>
      <c r="L222" s="45"/>
      <c r="M222" s="243" t="s">
        <v>1</v>
      </c>
      <c r="N222" s="244" t="s">
        <v>38</v>
      </c>
      <c r="O222" s="92"/>
      <c r="P222" s="245">
        <f>O222*H222</f>
        <v>0</v>
      </c>
      <c r="Q222" s="245">
        <v>0.0016199999999999999</v>
      </c>
      <c r="R222" s="245">
        <f>Q222*H222</f>
        <v>0.0016199999999999999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162</v>
      </c>
      <c r="AT222" s="247" t="s">
        <v>158</v>
      </c>
      <c r="AU222" s="247" t="s">
        <v>83</v>
      </c>
      <c r="AY222" s="18" t="s">
        <v>156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8" t="s">
        <v>81</v>
      </c>
      <c r="BK222" s="248">
        <f>ROUND(I222*H222,2)</f>
        <v>0</v>
      </c>
      <c r="BL222" s="18" t="s">
        <v>162</v>
      </c>
      <c r="BM222" s="247" t="s">
        <v>842</v>
      </c>
    </row>
    <row r="223" s="2" customFormat="1" ht="21.75" customHeight="1">
      <c r="A223" s="39"/>
      <c r="B223" s="40"/>
      <c r="C223" s="283" t="s">
        <v>843</v>
      </c>
      <c r="D223" s="283" t="s">
        <v>226</v>
      </c>
      <c r="E223" s="284" t="s">
        <v>365</v>
      </c>
      <c r="F223" s="285" t="s">
        <v>366</v>
      </c>
      <c r="G223" s="286" t="s">
        <v>291</v>
      </c>
      <c r="H223" s="287">
        <v>1</v>
      </c>
      <c r="I223" s="288"/>
      <c r="J223" s="289">
        <f>ROUND(I223*H223,2)</f>
        <v>0</v>
      </c>
      <c r="K223" s="290"/>
      <c r="L223" s="291"/>
      <c r="M223" s="292" t="s">
        <v>1</v>
      </c>
      <c r="N223" s="293" t="s">
        <v>38</v>
      </c>
      <c r="O223" s="92"/>
      <c r="P223" s="245">
        <f>O223*H223</f>
        <v>0</v>
      </c>
      <c r="Q223" s="245">
        <v>0.023</v>
      </c>
      <c r="R223" s="245">
        <f>Q223*H223</f>
        <v>0.023</v>
      </c>
      <c r="S223" s="245">
        <v>0</v>
      </c>
      <c r="T223" s="24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7" t="s">
        <v>203</v>
      </c>
      <c r="AT223" s="247" t="s">
        <v>226</v>
      </c>
      <c r="AU223" s="247" t="s">
        <v>83</v>
      </c>
      <c r="AY223" s="18" t="s">
        <v>156</v>
      </c>
      <c r="BE223" s="248">
        <f>IF(N223="základní",J223,0)</f>
        <v>0</v>
      </c>
      <c r="BF223" s="248">
        <f>IF(N223="snížená",J223,0)</f>
        <v>0</v>
      </c>
      <c r="BG223" s="248">
        <f>IF(N223="zákl. přenesená",J223,0)</f>
        <v>0</v>
      </c>
      <c r="BH223" s="248">
        <f>IF(N223="sníž. přenesená",J223,0)</f>
        <v>0</v>
      </c>
      <c r="BI223" s="248">
        <f>IF(N223="nulová",J223,0)</f>
        <v>0</v>
      </c>
      <c r="BJ223" s="18" t="s">
        <v>81</v>
      </c>
      <c r="BK223" s="248">
        <f>ROUND(I223*H223,2)</f>
        <v>0</v>
      </c>
      <c r="BL223" s="18" t="s">
        <v>162</v>
      </c>
      <c r="BM223" s="247" t="s">
        <v>844</v>
      </c>
    </row>
    <row r="224" s="2" customFormat="1" ht="21.75" customHeight="1">
      <c r="A224" s="39"/>
      <c r="B224" s="40"/>
      <c r="C224" s="283" t="s">
        <v>317</v>
      </c>
      <c r="D224" s="283" t="s">
        <v>226</v>
      </c>
      <c r="E224" s="284" t="s">
        <v>369</v>
      </c>
      <c r="F224" s="285" t="s">
        <v>370</v>
      </c>
      <c r="G224" s="286" t="s">
        <v>291</v>
      </c>
      <c r="H224" s="287">
        <v>1</v>
      </c>
      <c r="I224" s="288"/>
      <c r="J224" s="289">
        <f>ROUND(I224*H224,2)</f>
        <v>0</v>
      </c>
      <c r="K224" s="290"/>
      <c r="L224" s="291"/>
      <c r="M224" s="292" t="s">
        <v>1</v>
      </c>
      <c r="N224" s="293" t="s">
        <v>38</v>
      </c>
      <c r="O224" s="92"/>
      <c r="P224" s="245">
        <f>O224*H224</f>
        <v>0</v>
      </c>
      <c r="Q224" s="245">
        <v>0.0035000000000000001</v>
      </c>
      <c r="R224" s="245">
        <f>Q224*H224</f>
        <v>0.0035000000000000001</v>
      </c>
      <c r="S224" s="245">
        <v>0</v>
      </c>
      <c r="T224" s="24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7" t="s">
        <v>203</v>
      </c>
      <c r="AT224" s="247" t="s">
        <v>226</v>
      </c>
      <c r="AU224" s="247" t="s">
        <v>83</v>
      </c>
      <c r="AY224" s="18" t="s">
        <v>156</v>
      </c>
      <c r="BE224" s="248">
        <f>IF(N224="základní",J224,0)</f>
        <v>0</v>
      </c>
      <c r="BF224" s="248">
        <f>IF(N224="snížená",J224,0)</f>
        <v>0</v>
      </c>
      <c r="BG224" s="248">
        <f>IF(N224="zákl. přenesená",J224,0)</f>
        <v>0</v>
      </c>
      <c r="BH224" s="248">
        <f>IF(N224="sníž. přenesená",J224,0)</f>
        <v>0</v>
      </c>
      <c r="BI224" s="248">
        <f>IF(N224="nulová",J224,0)</f>
        <v>0</v>
      </c>
      <c r="BJ224" s="18" t="s">
        <v>81</v>
      </c>
      <c r="BK224" s="248">
        <f>ROUND(I224*H224,2)</f>
        <v>0</v>
      </c>
      <c r="BL224" s="18" t="s">
        <v>162</v>
      </c>
      <c r="BM224" s="247" t="s">
        <v>845</v>
      </c>
    </row>
    <row r="225" s="2" customFormat="1" ht="21.75" customHeight="1">
      <c r="A225" s="39"/>
      <c r="B225" s="40"/>
      <c r="C225" s="235" t="s">
        <v>722</v>
      </c>
      <c r="D225" s="235" t="s">
        <v>158</v>
      </c>
      <c r="E225" s="236" t="s">
        <v>381</v>
      </c>
      <c r="F225" s="237" t="s">
        <v>382</v>
      </c>
      <c r="G225" s="238" t="s">
        <v>291</v>
      </c>
      <c r="H225" s="239">
        <v>1</v>
      </c>
      <c r="I225" s="240"/>
      <c r="J225" s="241">
        <f>ROUND(I225*H225,2)</f>
        <v>0</v>
      </c>
      <c r="K225" s="242"/>
      <c r="L225" s="45"/>
      <c r="M225" s="243" t="s">
        <v>1</v>
      </c>
      <c r="N225" s="244" t="s">
        <v>38</v>
      </c>
      <c r="O225" s="92"/>
      <c r="P225" s="245">
        <f>O225*H225</f>
        <v>0</v>
      </c>
      <c r="Q225" s="245">
        <v>0</v>
      </c>
      <c r="R225" s="245">
        <f>Q225*H225</f>
        <v>0</v>
      </c>
      <c r="S225" s="245">
        <v>0</v>
      </c>
      <c r="T225" s="24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7" t="s">
        <v>162</v>
      </c>
      <c r="AT225" s="247" t="s">
        <v>158</v>
      </c>
      <c r="AU225" s="247" t="s">
        <v>83</v>
      </c>
      <c r="AY225" s="18" t="s">
        <v>156</v>
      </c>
      <c r="BE225" s="248">
        <f>IF(N225="základní",J225,0)</f>
        <v>0</v>
      </c>
      <c r="BF225" s="248">
        <f>IF(N225="snížená",J225,0)</f>
        <v>0</v>
      </c>
      <c r="BG225" s="248">
        <f>IF(N225="zákl. přenesená",J225,0)</f>
        <v>0</v>
      </c>
      <c r="BH225" s="248">
        <f>IF(N225="sníž. přenesená",J225,0)</f>
        <v>0</v>
      </c>
      <c r="BI225" s="248">
        <f>IF(N225="nulová",J225,0)</f>
        <v>0</v>
      </c>
      <c r="BJ225" s="18" t="s">
        <v>81</v>
      </c>
      <c r="BK225" s="248">
        <f>ROUND(I225*H225,2)</f>
        <v>0</v>
      </c>
      <c r="BL225" s="18" t="s">
        <v>162</v>
      </c>
      <c r="BM225" s="247" t="s">
        <v>846</v>
      </c>
    </row>
    <row r="226" s="2" customFormat="1" ht="16.5" customHeight="1">
      <c r="A226" s="39"/>
      <c r="B226" s="40"/>
      <c r="C226" s="283" t="s">
        <v>326</v>
      </c>
      <c r="D226" s="283" t="s">
        <v>226</v>
      </c>
      <c r="E226" s="284" t="s">
        <v>385</v>
      </c>
      <c r="F226" s="285" t="s">
        <v>386</v>
      </c>
      <c r="G226" s="286" t="s">
        <v>291</v>
      </c>
      <c r="H226" s="287">
        <v>1</v>
      </c>
      <c r="I226" s="288"/>
      <c r="J226" s="289">
        <f>ROUND(I226*H226,2)</f>
        <v>0</v>
      </c>
      <c r="K226" s="290"/>
      <c r="L226" s="291"/>
      <c r="M226" s="292" t="s">
        <v>1</v>
      </c>
      <c r="N226" s="293" t="s">
        <v>38</v>
      </c>
      <c r="O226" s="92"/>
      <c r="P226" s="245">
        <f>O226*H226</f>
        <v>0</v>
      </c>
      <c r="Q226" s="245">
        <v>0.0019</v>
      </c>
      <c r="R226" s="245">
        <f>Q226*H226</f>
        <v>0.0019</v>
      </c>
      <c r="S226" s="245">
        <v>0</v>
      </c>
      <c r="T226" s="24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7" t="s">
        <v>203</v>
      </c>
      <c r="AT226" s="247" t="s">
        <v>226</v>
      </c>
      <c r="AU226" s="247" t="s">
        <v>83</v>
      </c>
      <c r="AY226" s="18" t="s">
        <v>156</v>
      </c>
      <c r="BE226" s="248">
        <f>IF(N226="základní",J226,0)</f>
        <v>0</v>
      </c>
      <c r="BF226" s="248">
        <f>IF(N226="snížená",J226,0)</f>
        <v>0</v>
      </c>
      <c r="BG226" s="248">
        <f>IF(N226="zákl. přenesená",J226,0)</f>
        <v>0</v>
      </c>
      <c r="BH226" s="248">
        <f>IF(N226="sníž. přenesená",J226,0)</f>
        <v>0</v>
      </c>
      <c r="BI226" s="248">
        <f>IF(N226="nulová",J226,0)</f>
        <v>0</v>
      </c>
      <c r="BJ226" s="18" t="s">
        <v>81</v>
      </c>
      <c r="BK226" s="248">
        <f>ROUND(I226*H226,2)</f>
        <v>0</v>
      </c>
      <c r="BL226" s="18" t="s">
        <v>162</v>
      </c>
      <c r="BM226" s="247" t="s">
        <v>847</v>
      </c>
    </row>
    <row r="227" s="2" customFormat="1" ht="21.75" customHeight="1">
      <c r="A227" s="39"/>
      <c r="B227" s="40"/>
      <c r="C227" s="235" t="s">
        <v>330</v>
      </c>
      <c r="D227" s="235" t="s">
        <v>158</v>
      </c>
      <c r="E227" s="236" t="s">
        <v>594</v>
      </c>
      <c r="F227" s="237" t="s">
        <v>595</v>
      </c>
      <c r="G227" s="238" t="s">
        <v>180</v>
      </c>
      <c r="H227" s="239">
        <v>94.549999999999997</v>
      </c>
      <c r="I227" s="240"/>
      <c r="J227" s="241">
        <f>ROUND(I227*H227,2)</f>
        <v>0</v>
      </c>
      <c r="K227" s="242"/>
      <c r="L227" s="45"/>
      <c r="M227" s="243" t="s">
        <v>1</v>
      </c>
      <c r="N227" s="244" t="s">
        <v>38</v>
      </c>
      <c r="O227" s="92"/>
      <c r="P227" s="245">
        <f>O227*H227</f>
        <v>0</v>
      </c>
      <c r="Q227" s="245">
        <v>0</v>
      </c>
      <c r="R227" s="245">
        <f>Q227*H227</f>
        <v>0</v>
      </c>
      <c r="S227" s="245">
        <v>0</v>
      </c>
      <c r="T227" s="24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7" t="s">
        <v>162</v>
      </c>
      <c r="AT227" s="247" t="s">
        <v>158</v>
      </c>
      <c r="AU227" s="247" t="s">
        <v>83</v>
      </c>
      <c r="AY227" s="18" t="s">
        <v>156</v>
      </c>
      <c r="BE227" s="248">
        <f>IF(N227="základní",J227,0)</f>
        <v>0</v>
      </c>
      <c r="BF227" s="248">
        <f>IF(N227="snížená",J227,0)</f>
        <v>0</v>
      </c>
      <c r="BG227" s="248">
        <f>IF(N227="zákl. přenesená",J227,0)</f>
        <v>0</v>
      </c>
      <c r="BH227" s="248">
        <f>IF(N227="sníž. přenesená",J227,0)</f>
        <v>0</v>
      </c>
      <c r="BI227" s="248">
        <f>IF(N227="nulová",J227,0)</f>
        <v>0</v>
      </c>
      <c r="BJ227" s="18" t="s">
        <v>81</v>
      </c>
      <c r="BK227" s="248">
        <f>ROUND(I227*H227,2)</f>
        <v>0</v>
      </c>
      <c r="BL227" s="18" t="s">
        <v>162</v>
      </c>
      <c r="BM227" s="247" t="s">
        <v>848</v>
      </c>
    </row>
    <row r="228" s="2" customFormat="1" ht="16.5" customHeight="1">
      <c r="A228" s="39"/>
      <c r="B228" s="40"/>
      <c r="C228" s="235" t="s">
        <v>593</v>
      </c>
      <c r="D228" s="235" t="s">
        <v>158</v>
      </c>
      <c r="E228" s="236" t="s">
        <v>389</v>
      </c>
      <c r="F228" s="237" t="s">
        <v>390</v>
      </c>
      <c r="G228" s="238" t="s">
        <v>180</v>
      </c>
      <c r="H228" s="239">
        <v>9.0999999999999996</v>
      </c>
      <c r="I228" s="240"/>
      <c r="J228" s="241">
        <f>ROUND(I228*H228,2)</f>
        <v>0</v>
      </c>
      <c r="K228" s="242"/>
      <c r="L228" s="45"/>
      <c r="M228" s="243" t="s">
        <v>1</v>
      </c>
      <c r="N228" s="244" t="s">
        <v>38</v>
      </c>
      <c r="O228" s="92"/>
      <c r="P228" s="245">
        <f>O228*H228</f>
        <v>0</v>
      </c>
      <c r="Q228" s="245">
        <v>0</v>
      </c>
      <c r="R228" s="245">
        <f>Q228*H228</f>
        <v>0</v>
      </c>
      <c r="S228" s="245">
        <v>0</v>
      </c>
      <c r="T228" s="24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7" t="s">
        <v>162</v>
      </c>
      <c r="AT228" s="247" t="s">
        <v>158</v>
      </c>
      <c r="AU228" s="247" t="s">
        <v>83</v>
      </c>
      <c r="AY228" s="18" t="s">
        <v>156</v>
      </c>
      <c r="BE228" s="248">
        <f>IF(N228="základní",J228,0)</f>
        <v>0</v>
      </c>
      <c r="BF228" s="248">
        <f>IF(N228="snížená",J228,0)</f>
        <v>0</v>
      </c>
      <c r="BG228" s="248">
        <f>IF(N228="zákl. přenesená",J228,0)</f>
        <v>0</v>
      </c>
      <c r="BH228" s="248">
        <f>IF(N228="sníž. přenesená",J228,0)</f>
        <v>0</v>
      </c>
      <c r="BI228" s="248">
        <f>IF(N228="nulová",J228,0)</f>
        <v>0</v>
      </c>
      <c r="BJ228" s="18" t="s">
        <v>81</v>
      </c>
      <c r="BK228" s="248">
        <f>ROUND(I228*H228,2)</f>
        <v>0</v>
      </c>
      <c r="BL228" s="18" t="s">
        <v>162</v>
      </c>
      <c r="BM228" s="247" t="s">
        <v>849</v>
      </c>
    </row>
    <row r="229" s="2" customFormat="1" ht="21.75" customHeight="1">
      <c r="A229" s="39"/>
      <c r="B229" s="40"/>
      <c r="C229" s="235" t="s">
        <v>767</v>
      </c>
      <c r="D229" s="235" t="s">
        <v>158</v>
      </c>
      <c r="E229" s="236" t="s">
        <v>850</v>
      </c>
      <c r="F229" s="237" t="s">
        <v>851</v>
      </c>
      <c r="G229" s="238" t="s">
        <v>180</v>
      </c>
      <c r="H229" s="239">
        <v>94.549999999999997</v>
      </c>
      <c r="I229" s="240"/>
      <c r="J229" s="241">
        <f>ROUND(I229*H229,2)</f>
        <v>0</v>
      </c>
      <c r="K229" s="242"/>
      <c r="L229" s="45"/>
      <c r="M229" s="243" t="s">
        <v>1</v>
      </c>
      <c r="N229" s="244" t="s">
        <v>38</v>
      </c>
      <c r="O229" s="92"/>
      <c r="P229" s="245">
        <f>O229*H229</f>
        <v>0</v>
      </c>
      <c r="Q229" s="245">
        <v>0</v>
      </c>
      <c r="R229" s="245">
        <f>Q229*H229</f>
        <v>0</v>
      </c>
      <c r="S229" s="245">
        <v>0</v>
      </c>
      <c r="T229" s="24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7" t="s">
        <v>162</v>
      </c>
      <c r="AT229" s="247" t="s">
        <v>158</v>
      </c>
      <c r="AU229" s="247" t="s">
        <v>83</v>
      </c>
      <c r="AY229" s="18" t="s">
        <v>156</v>
      </c>
      <c r="BE229" s="248">
        <f>IF(N229="základní",J229,0)</f>
        <v>0</v>
      </c>
      <c r="BF229" s="248">
        <f>IF(N229="snížená",J229,0)</f>
        <v>0</v>
      </c>
      <c r="BG229" s="248">
        <f>IF(N229="zákl. přenesená",J229,0)</f>
        <v>0</v>
      </c>
      <c r="BH229" s="248">
        <f>IF(N229="sníž. přenesená",J229,0)</f>
        <v>0</v>
      </c>
      <c r="BI229" s="248">
        <f>IF(N229="nulová",J229,0)</f>
        <v>0</v>
      </c>
      <c r="BJ229" s="18" t="s">
        <v>81</v>
      </c>
      <c r="BK229" s="248">
        <f>ROUND(I229*H229,2)</f>
        <v>0</v>
      </c>
      <c r="BL229" s="18" t="s">
        <v>162</v>
      </c>
      <c r="BM229" s="247" t="s">
        <v>852</v>
      </c>
    </row>
    <row r="230" s="2" customFormat="1" ht="16.5" customHeight="1">
      <c r="A230" s="39"/>
      <c r="B230" s="40"/>
      <c r="C230" s="235" t="s">
        <v>727</v>
      </c>
      <c r="D230" s="235" t="s">
        <v>158</v>
      </c>
      <c r="E230" s="236" t="s">
        <v>398</v>
      </c>
      <c r="F230" s="237" t="s">
        <v>399</v>
      </c>
      <c r="G230" s="238" t="s">
        <v>291</v>
      </c>
      <c r="H230" s="239">
        <v>4</v>
      </c>
      <c r="I230" s="240"/>
      <c r="J230" s="241">
        <f>ROUND(I230*H230,2)</f>
        <v>0</v>
      </c>
      <c r="K230" s="242"/>
      <c r="L230" s="45"/>
      <c r="M230" s="243" t="s">
        <v>1</v>
      </c>
      <c r="N230" s="244" t="s">
        <v>38</v>
      </c>
      <c r="O230" s="92"/>
      <c r="P230" s="245">
        <f>O230*H230</f>
        <v>0</v>
      </c>
      <c r="Q230" s="245">
        <v>0.12303</v>
      </c>
      <c r="R230" s="245">
        <f>Q230*H230</f>
        <v>0.49212</v>
      </c>
      <c r="S230" s="245">
        <v>0</v>
      </c>
      <c r="T230" s="24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7" t="s">
        <v>162</v>
      </c>
      <c r="AT230" s="247" t="s">
        <v>158</v>
      </c>
      <c r="AU230" s="247" t="s">
        <v>83</v>
      </c>
      <c r="AY230" s="18" t="s">
        <v>156</v>
      </c>
      <c r="BE230" s="248">
        <f>IF(N230="základní",J230,0)</f>
        <v>0</v>
      </c>
      <c r="BF230" s="248">
        <f>IF(N230="snížená",J230,0)</f>
        <v>0</v>
      </c>
      <c r="BG230" s="248">
        <f>IF(N230="zákl. přenesená",J230,0)</f>
        <v>0</v>
      </c>
      <c r="BH230" s="248">
        <f>IF(N230="sníž. přenesená",J230,0)</f>
        <v>0</v>
      </c>
      <c r="BI230" s="248">
        <f>IF(N230="nulová",J230,0)</f>
        <v>0</v>
      </c>
      <c r="BJ230" s="18" t="s">
        <v>81</v>
      </c>
      <c r="BK230" s="248">
        <f>ROUND(I230*H230,2)</f>
        <v>0</v>
      </c>
      <c r="BL230" s="18" t="s">
        <v>162</v>
      </c>
      <c r="BM230" s="247" t="s">
        <v>853</v>
      </c>
    </row>
    <row r="231" s="2" customFormat="1" ht="21.75" customHeight="1">
      <c r="A231" s="39"/>
      <c r="B231" s="40"/>
      <c r="C231" s="283" t="s">
        <v>854</v>
      </c>
      <c r="D231" s="283" t="s">
        <v>226</v>
      </c>
      <c r="E231" s="284" t="s">
        <v>402</v>
      </c>
      <c r="F231" s="285" t="s">
        <v>403</v>
      </c>
      <c r="G231" s="286" t="s">
        <v>291</v>
      </c>
      <c r="H231" s="287">
        <v>3</v>
      </c>
      <c r="I231" s="288"/>
      <c r="J231" s="289">
        <f>ROUND(I231*H231,2)</f>
        <v>0</v>
      </c>
      <c r="K231" s="290"/>
      <c r="L231" s="291"/>
      <c r="M231" s="292" t="s">
        <v>1</v>
      </c>
      <c r="N231" s="293" t="s">
        <v>38</v>
      </c>
      <c r="O231" s="92"/>
      <c r="P231" s="245">
        <f>O231*H231</f>
        <v>0</v>
      </c>
      <c r="Q231" s="245">
        <v>0.013299999999999999</v>
      </c>
      <c r="R231" s="245">
        <f>Q231*H231</f>
        <v>0.039899999999999998</v>
      </c>
      <c r="S231" s="245">
        <v>0</v>
      </c>
      <c r="T231" s="24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7" t="s">
        <v>203</v>
      </c>
      <c r="AT231" s="247" t="s">
        <v>226</v>
      </c>
      <c r="AU231" s="247" t="s">
        <v>83</v>
      </c>
      <c r="AY231" s="18" t="s">
        <v>156</v>
      </c>
      <c r="BE231" s="248">
        <f>IF(N231="základní",J231,0)</f>
        <v>0</v>
      </c>
      <c r="BF231" s="248">
        <f>IF(N231="snížená",J231,0)</f>
        <v>0</v>
      </c>
      <c r="BG231" s="248">
        <f>IF(N231="zákl. přenesená",J231,0)</f>
        <v>0</v>
      </c>
      <c r="BH231" s="248">
        <f>IF(N231="sníž. přenesená",J231,0)</f>
        <v>0</v>
      </c>
      <c r="BI231" s="248">
        <f>IF(N231="nulová",J231,0)</f>
        <v>0</v>
      </c>
      <c r="BJ231" s="18" t="s">
        <v>81</v>
      </c>
      <c r="BK231" s="248">
        <f>ROUND(I231*H231,2)</f>
        <v>0</v>
      </c>
      <c r="BL231" s="18" t="s">
        <v>162</v>
      </c>
      <c r="BM231" s="247" t="s">
        <v>855</v>
      </c>
    </row>
    <row r="232" s="2" customFormat="1" ht="16.5" customHeight="1">
      <c r="A232" s="39"/>
      <c r="B232" s="40"/>
      <c r="C232" s="283" t="s">
        <v>856</v>
      </c>
      <c r="D232" s="283" t="s">
        <v>226</v>
      </c>
      <c r="E232" s="284" t="s">
        <v>406</v>
      </c>
      <c r="F232" s="285" t="s">
        <v>407</v>
      </c>
      <c r="G232" s="286" t="s">
        <v>291</v>
      </c>
      <c r="H232" s="287">
        <v>1</v>
      </c>
      <c r="I232" s="288"/>
      <c r="J232" s="289">
        <f>ROUND(I232*H232,2)</f>
        <v>0</v>
      </c>
      <c r="K232" s="290"/>
      <c r="L232" s="291"/>
      <c r="M232" s="292" t="s">
        <v>1</v>
      </c>
      <c r="N232" s="293" t="s">
        <v>38</v>
      </c>
      <c r="O232" s="92"/>
      <c r="P232" s="245">
        <f>O232*H232</f>
        <v>0</v>
      </c>
      <c r="Q232" s="245">
        <v>0.013299999999999999</v>
      </c>
      <c r="R232" s="245">
        <f>Q232*H232</f>
        <v>0.013299999999999999</v>
      </c>
      <c r="S232" s="245">
        <v>0</v>
      </c>
      <c r="T232" s="24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203</v>
      </c>
      <c r="AT232" s="247" t="s">
        <v>226</v>
      </c>
      <c r="AU232" s="247" t="s">
        <v>83</v>
      </c>
      <c r="AY232" s="18" t="s">
        <v>156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8" t="s">
        <v>81</v>
      </c>
      <c r="BK232" s="248">
        <f>ROUND(I232*H232,2)</f>
        <v>0</v>
      </c>
      <c r="BL232" s="18" t="s">
        <v>162</v>
      </c>
      <c r="BM232" s="247" t="s">
        <v>857</v>
      </c>
    </row>
    <row r="233" s="2" customFormat="1" ht="21.75" customHeight="1">
      <c r="A233" s="39"/>
      <c r="B233" s="40"/>
      <c r="C233" s="283" t="s">
        <v>572</v>
      </c>
      <c r="D233" s="283" t="s">
        <v>226</v>
      </c>
      <c r="E233" s="284" t="s">
        <v>410</v>
      </c>
      <c r="F233" s="285" t="s">
        <v>411</v>
      </c>
      <c r="G233" s="286" t="s">
        <v>291</v>
      </c>
      <c r="H233" s="287">
        <v>4</v>
      </c>
      <c r="I233" s="288"/>
      <c r="J233" s="289">
        <f>ROUND(I233*H233,2)</f>
        <v>0</v>
      </c>
      <c r="K233" s="290"/>
      <c r="L233" s="291"/>
      <c r="M233" s="292" t="s">
        <v>1</v>
      </c>
      <c r="N233" s="293" t="s">
        <v>38</v>
      </c>
      <c r="O233" s="92"/>
      <c r="P233" s="245">
        <f>O233*H233</f>
        <v>0</v>
      </c>
      <c r="Q233" s="245">
        <v>0.00089999999999999998</v>
      </c>
      <c r="R233" s="245">
        <f>Q233*H233</f>
        <v>0.0035999999999999999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203</v>
      </c>
      <c r="AT233" s="247" t="s">
        <v>226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858</v>
      </c>
    </row>
    <row r="234" s="2" customFormat="1" ht="16.5" customHeight="1">
      <c r="A234" s="39"/>
      <c r="B234" s="40"/>
      <c r="C234" s="235" t="s">
        <v>757</v>
      </c>
      <c r="D234" s="235" t="s">
        <v>158</v>
      </c>
      <c r="E234" s="236" t="s">
        <v>426</v>
      </c>
      <c r="F234" s="237" t="s">
        <v>427</v>
      </c>
      <c r="G234" s="238" t="s">
        <v>180</v>
      </c>
      <c r="H234" s="239">
        <v>95</v>
      </c>
      <c r="I234" s="240"/>
      <c r="J234" s="241">
        <f>ROUND(I234*H234,2)</f>
        <v>0</v>
      </c>
      <c r="K234" s="242"/>
      <c r="L234" s="45"/>
      <c r="M234" s="243" t="s">
        <v>1</v>
      </c>
      <c r="N234" s="244" t="s">
        <v>38</v>
      </c>
      <c r="O234" s="92"/>
      <c r="P234" s="245">
        <f>O234*H234</f>
        <v>0</v>
      </c>
      <c r="Q234" s="245">
        <v>0.00019000000000000001</v>
      </c>
      <c r="R234" s="245">
        <f>Q234*H234</f>
        <v>0.01805</v>
      </c>
      <c r="S234" s="245">
        <v>0</v>
      </c>
      <c r="T234" s="24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7" t="s">
        <v>162</v>
      </c>
      <c r="AT234" s="247" t="s">
        <v>158</v>
      </c>
      <c r="AU234" s="247" t="s">
        <v>83</v>
      </c>
      <c r="AY234" s="18" t="s">
        <v>156</v>
      </c>
      <c r="BE234" s="248">
        <f>IF(N234="základní",J234,0)</f>
        <v>0</v>
      </c>
      <c r="BF234" s="248">
        <f>IF(N234="snížená",J234,0)</f>
        <v>0</v>
      </c>
      <c r="BG234" s="248">
        <f>IF(N234="zákl. přenesená",J234,0)</f>
        <v>0</v>
      </c>
      <c r="BH234" s="248">
        <f>IF(N234="sníž. přenesená",J234,0)</f>
        <v>0</v>
      </c>
      <c r="BI234" s="248">
        <f>IF(N234="nulová",J234,0)</f>
        <v>0</v>
      </c>
      <c r="BJ234" s="18" t="s">
        <v>81</v>
      </c>
      <c r="BK234" s="248">
        <f>ROUND(I234*H234,2)</f>
        <v>0</v>
      </c>
      <c r="BL234" s="18" t="s">
        <v>162</v>
      </c>
      <c r="BM234" s="247" t="s">
        <v>859</v>
      </c>
    </row>
    <row r="235" s="2" customFormat="1" ht="21.75" customHeight="1">
      <c r="A235" s="39"/>
      <c r="B235" s="40"/>
      <c r="C235" s="235" t="s">
        <v>759</v>
      </c>
      <c r="D235" s="235" t="s">
        <v>158</v>
      </c>
      <c r="E235" s="236" t="s">
        <v>431</v>
      </c>
      <c r="F235" s="237" t="s">
        <v>432</v>
      </c>
      <c r="G235" s="238" t="s">
        <v>180</v>
      </c>
      <c r="H235" s="239">
        <v>95</v>
      </c>
      <c r="I235" s="240"/>
      <c r="J235" s="241">
        <f>ROUND(I235*H235,2)</f>
        <v>0</v>
      </c>
      <c r="K235" s="242"/>
      <c r="L235" s="45"/>
      <c r="M235" s="243" t="s">
        <v>1</v>
      </c>
      <c r="N235" s="244" t="s">
        <v>38</v>
      </c>
      <c r="O235" s="92"/>
      <c r="P235" s="245">
        <f>O235*H235</f>
        <v>0</v>
      </c>
      <c r="Q235" s="245">
        <v>6.9999999999999994E-05</v>
      </c>
      <c r="R235" s="245">
        <f>Q235*H235</f>
        <v>0.0066499999999999997</v>
      </c>
      <c r="S235" s="245">
        <v>0</v>
      </c>
      <c r="T235" s="24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7" t="s">
        <v>162</v>
      </c>
      <c r="AT235" s="247" t="s">
        <v>158</v>
      </c>
      <c r="AU235" s="247" t="s">
        <v>83</v>
      </c>
      <c r="AY235" s="18" t="s">
        <v>156</v>
      </c>
      <c r="BE235" s="248">
        <f>IF(N235="základní",J235,0)</f>
        <v>0</v>
      </c>
      <c r="BF235" s="248">
        <f>IF(N235="snížená",J235,0)</f>
        <v>0</v>
      </c>
      <c r="BG235" s="248">
        <f>IF(N235="zákl. přenesená",J235,0)</f>
        <v>0</v>
      </c>
      <c r="BH235" s="248">
        <f>IF(N235="sníž. přenesená",J235,0)</f>
        <v>0</v>
      </c>
      <c r="BI235" s="248">
        <f>IF(N235="nulová",J235,0)</f>
        <v>0</v>
      </c>
      <c r="BJ235" s="18" t="s">
        <v>81</v>
      </c>
      <c r="BK235" s="248">
        <f>ROUND(I235*H235,2)</f>
        <v>0</v>
      </c>
      <c r="BL235" s="18" t="s">
        <v>162</v>
      </c>
      <c r="BM235" s="247" t="s">
        <v>860</v>
      </c>
    </row>
    <row r="236" s="12" customFormat="1" ht="22.8" customHeight="1">
      <c r="A236" s="12"/>
      <c r="B236" s="219"/>
      <c r="C236" s="220"/>
      <c r="D236" s="221" t="s">
        <v>72</v>
      </c>
      <c r="E236" s="233" t="s">
        <v>208</v>
      </c>
      <c r="F236" s="233" t="s">
        <v>434</v>
      </c>
      <c r="G236" s="220"/>
      <c r="H236" s="220"/>
      <c r="I236" s="223"/>
      <c r="J236" s="234">
        <f>BK236</f>
        <v>0</v>
      </c>
      <c r="K236" s="220"/>
      <c r="L236" s="225"/>
      <c r="M236" s="226"/>
      <c r="N236" s="227"/>
      <c r="O236" s="227"/>
      <c r="P236" s="228">
        <f>SUM(P237:P245)</f>
        <v>0</v>
      </c>
      <c r="Q236" s="227"/>
      <c r="R236" s="228">
        <f>SUM(R237:R245)</f>
        <v>0.66927060000000005</v>
      </c>
      <c r="S236" s="227"/>
      <c r="T236" s="229">
        <f>SUM(T237:T245)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30" t="s">
        <v>81</v>
      </c>
      <c r="AT236" s="231" t="s">
        <v>72</v>
      </c>
      <c r="AU236" s="231" t="s">
        <v>81</v>
      </c>
      <c r="AY236" s="230" t="s">
        <v>156</v>
      </c>
      <c r="BK236" s="232">
        <f>SUM(BK237:BK245)</f>
        <v>0</v>
      </c>
    </row>
    <row r="237" s="2" customFormat="1" ht="16.5" customHeight="1">
      <c r="A237" s="39"/>
      <c r="B237" s="40"/>
      <c r="C237" s="235" t="s">
        <v>380</v>
      </c>
      <c r="D237" s="235" t="s">
        <v>158</v>
      </c>
      <c r="E237" s="236" t="s">
        <v>861</v>
      </c>
      <c r="F237" s="237" t="s">
        <v>862</v>
      </c>
      <c r="G237" s="238" t="s">
        <v>1</v>
      </c>
      <c r="H237" s="239">
        <v>0</v>
      </c>
      <c r="I237" s="240"/>
      <c r="J237" s="241">
        <f>ROUND(I237*H237,2)</f>
        <v>0</v>
      </c>
      <c r="K237" s="242"/>
      <c r="L237" s="45"/>
      <c r="M237" s="243" t="s">
        <v>1</v>
      </c>
      <c r="N237" s="244" t="s">
        <v>38</v>
      </c>
      <c r="O237" s="92"/>
      <c r="P237" s="245">
        <f>O237*H237</f>
        <v>0</v>
      </c>
      <c r="Q237" s="245">
        <v>0</v>
      </c>
      <c r="R237" s="245">
        <f>Q237*H237</f>
        <v>0</v>
      </c>
      <c r="S237" s="245">
        <v>0</v>
      </c>
      <c r="T237" s="246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7" t="s">
        <v>162</v>
      </c>
      <c r="AT237" s="247" t="s">
        <v>158</v>
      </c>
      <c r="AU237" s="247" t="s">
        <v>83</v>
      </c>
      <c r="AY237" s="18" t="s">
        <v>156</v>
      </c>
      <c r="BE237" s="248">
        <f>IF(N237="základní",J237,0)</f>
        <v>0</v>
      </c>
      <c r="BF237" s="248">
        <f>IF(N237="snížená",J237,0)</f>
        <v>0</v>
      </c>
      <c r="BG237" s="248">
        <f>IF(N237="zákl. přenesená",J237,0)</f>
        <v>0</v>
      </c>
      <c r="BH237" s="248">
        <f>IF(N237="sníž. přenesená",J237,0)</f>
        <v>0</v>
      </c>
      <c r="BI237" s="248">
        <f>IF(N237="nulová",J237,0)</f>
        <v>0</v>
      </c>
      <c r="BJ237" s="18" t="s">
        <v>81</v>
      </c>
      <c r="BK237" s="248">
        <f>ROUND(I237*H237,2)</f>
        <v>0</v>
      </c>
      <c r="BL237" s="18" t="s">
        <v>162</v>
      </c>
      <c r="BM237" s="247" t="s">
        <v>863</v>
      </c>
    </row>
    <row r="238" s="2" customFormat="1" ht="33" customHeight="1">
      <c r="A238" s="39"/>
      <c r="B238" s="40"/>
      <c r="C238" s="235" t="s">
        <v>360</v>
      </c>
      <c r="D238" s="235" t="s">
        <v>158</v>
      </c>
      <c r="E238" s="236" t="s">
        <v>436</v>
      </c>
      <c r="F238" s="237" t="s">
        <v>437</v>
      </c>
      <c r="G238" s="238" t="s">
        <v>180</v>
      </c>
      <c r="H238" s="239">
        <v>3</v>
      </c>
      <c r="I238" s="240"/>
      <c r="J238" s="241">
        <f>ROUND(I238*H238,2)</f>
        <v>0</v>
      </c>
      <c r="K238" s="242"/>
      <c r="L238" s="45"/>
      <c r="M238" s="243" t="s">
        <v>1</v>
      </c>
      <c r="N238" s="244" t="s">
        <v>38</v>
      </c>
      <c r="O238" s="92"/>
      <c r="P238" s="245">
        <f>O238*H238</f>
        <v>0</v>
      </c>
      <c r="Q238" s="245">
        <v>0.15540000000000001</v>
      </c>
      <c r="R238" s="245">
        <f>Q238*H238</f>
        <v>0.46620000000000006</v>
      </c>
      <c r="S238" s="245">
        <v>0</v>
      </c>
      <c r="T238" s="24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7" t="s">
        <v>162</v>
      </c>
      <c r="AT238" s="247" t="s">
        <v>158</v>
      </c>
      <c r="AU238" s="247" t="s">
        <v>83</v>
      </c>
      <c r="AY238" s="18" t="s">
        <v>156</v>
      </c>
      <c r="BE238" s="248">
        <f>IF(N238="základní",J238,0)</f>
        <v>0</v>
      </c>
      <c r="BF238" s="248">
        <f>IF(N238="snížená",J238,0)</f>
        <v>0</v>
      </c>
      <c r="BG238" s="248">
        <f>IF(N238="zákl. přenesená",J238,0)</f>
        <v>0</v>
      </c>
      <c r="BH238" s="248">
        <f>IF(N238="sníž. přenesená",J238,0)</f>
        <v>0</v>
      </c>
      <c r="BI238" s="248">
        <f>IF(N238="nulová",J238,0)</f>
        <v>0</v>
      </c>
      <c r="BJ238" s="18" t="s">
        <v>81</v>
      </c>
      <c r="BK238" s="248">
        <f>ROUND(I238*H238,2)</f>
        <v>0</v>
      </c>
      <c r="BL238" s="18" t="s">
        <v>162</v>
      </c>
      <c r="BM238" s="247" t="s">
        <v>864</v>
      </c>
    </row>
    <row r="239" s="13" customFormat="1">
      <c r="A239" s="13"/>
      <c r="B239" s="249"/>
      <c r="C239" s="250"/>
      <c r="D239" s="251" t="s">
        <v>164</v>
      </c>
      <c r="E239" s="252" t="s">
        <v>1</v>
      </c>
      <c r="F239" s="253" t="s">
        <v>554</v>
      </c>
      <c r="G239" s="250"/>
      <c r="H239" s="254">
        <v>3</v>
      </c>
      <c r="I239" s="255"/>
      <c r="J239" s="250"/>
      <c r="K239" s="250"/>
      <c r="L239" s="256"/>
      <c r="M239" s="257"/>
      <c r="N239" s="258"/>
      <c r="O239" s="258"/>
      <c r="P239" s="258"/>
      <c r="Q239" s="258"/>
      <c r="R239" s="258"/>
      <c r="S239" s="258"/>
      <c r="T239" s="25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0" t="s">
        <v>164</v>
      </c>
      <c r="AU239" s="260" t="s">
        <v>83</v>
      </c>
      <c r="AV239" s="13" t="s">
        <v>83</v>
      </c>
      <c r="AW239" s="13" t="s">
        <v>30</v>
      </c>
      <c r="AX239" s="13" t="s">
        <v>81</v>
      </c>
      <c r="AY239" s="260" t="s">
        <v>156</v>
      </c>
    </row>
    <row r="240" s="2" customFormat="1" ht="21.75" customHeight="1">
      <c r="A240" s="39"/>
      <c r="B240" s="40"/>
      <c r="C240" s="235" t="s">
        <v>364</v>
      </c>
      <c r="D240" s="235" t="s">
        <v>158</v>
      </c>
      <c r="E240" s="236" t="s">
        <v>441</v>
      </c>
      <c r="F240" s="237" t="s">
        <v>442</v>
      </c>
      <c r="G240" s="238" t="s">
        <v>192</v>
      </c>
      <c r="H240" s="239">
        <v>0.089999999999999997</v>
      </c>
      <c r="I240" s="240"/>
      <c r="J240" s="241">
        <f>ROUND(I240*H240,2)</f>
        <v>0</v>
      </c>
      <c r="K240" s="242"/>
      <c r="L240" s="45"/>
      <c r="M240" s="243" t="s">
        <v>1</v>
      </c>
      <c r="N240" s="244" t="s">
        <v>38</v>
      </c>
      <c r="O240" s="92"/>
      <c r="P240" s="245">
        <f>O240*H240</f>
        <v>0</v>
      </c>
      <c r="Q240" s="245">
        <v>2.2563399999999998</v>
      </c>
      <c r="R240" s="245">
        <f>Q240*H240</f>
        <v>0.20307059999999996</v>
      </c>
      <c r="S240" s="245">
        <v>0</v>
      </c>
      <c r="T240" s="24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7" t="s">
        <v>162</v>
      </c>
      <c r="AT240" s="247" t="s">
        <v>158</v>
      </c>
      <c r="AU240" s="247" t="s">
        <v>83</v>
      </c>
      <c r="AY240" s="18" t="s">
        <v>156</v>
      </c>
      <c r="BE240" s="248">
        <f>IF(N240="základní",J240,0)</f>
        <v>0</v>
      </c>
      <c r="BF240" s="248">
        <f>IF(N240="snížená",J240,0)</f>
        <v>0</v>
      </c>
      <c r="BG240" s="248">
        <f>IF(N240="zákl. přenesená",J240,0)</f>
        <v>0</v>
      </c>
      <c r="BH240" s="248">
        <f>IF(N240="sníž. přenesená",J240,0)</f>
        <v>0</v>
      </c>
      <c r="BI240" s="248">
        <f>IF(N240="nulová",J240,0)</f>
        <v>0</v>
      </c>
      <c r="BJ240" s="18" t="s">
        <v>81</v>
      </c>
      <c r="BK240" s="248">
        <f>ROUND(I240*H240,2)</f>
        <v>0</v>
      </c>
      <c r="BL240" s="18" t="s">
        <v>162</v>
      </c>
      <c r="BM240" s="247" t="s">
        <v>865</v>
      </c>
    </row>
    <row r="241" s="13" customFormat="1">
      <c r="A241" s="13"/>
      <c r="B241" s="249"/>
      <c r="C241" s="250"/>
      <c r="D241" s="251" t="s">
        <v>164</v>
      </c>
      <c r="E241" s="252" t="s">
        <v>1</v>
      </c>
      <c r="F241" s="253" t="s">
        <v>444</v>
      </c>
      <c r="G241" s="250"/>
      <c r="H241" s="254">
        <v>0.089999999999999997</v>
      </c>
      <c r="I241" s="255"/>
      <c r="J241" s="250"/>
      <c r="K241" s="250"/>
      <c r="L241" s="256"/>
      <c r="M241" s="257"/>
      <c r="N241" s="258"/>
      <c r="O241" s="258"/>
      <c r="P241" s="258"/>
      <c r="Q241" s="258"/>
      <c r="R241" s="258"/>
      <c r="S241" s="258"/>
      <c r="T241" s="25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0" t="s">
        <v>164</v>
      </c>
      <c r="AU241" s="260" t="s">
        <v>83</v>
      </c>
      <c r="AV241" s="13" t="s">
        <v>83</v>
      </c>
      <c r="AW241" s="13" t="s">
        <v>30</v>
      </c>
      <c r="AX241" s="13" t="s">
        <v>81</v>
      </c>
      <c r="AY241" s="260" t="s">
        <v>156</v>
      </c>
    </row>
    <row r="242" s="2" customFormat="1" ht="16.5" customHeight="1">
      <c r="A242" s="39"/>
      <c r="B242" s="40"/>
      <c r="C242" s="235" t="s">
        <v>263</v>
      </c>
      <c r="D242" s="235" t="s">
        <v>158</v>
      </c>
      <c r="E242" s="236" t="s">
        <v>446</v>
      </c>
      <c r="F242" s="237" t="s">
        <v>447</v>
      </c>
      <c r="G242" s="238" t="s">
        <v>180</v>
      </c>
      <c r="H242" s="239">
        <v>113.2</v>
      </c>
      <c r="I242" s="240"/>
      <c r="J242" s="241">
        <f>ROUND(I242*H242,2)</f>
        <v>0</v>
      </c>
      <c r="K242" s="242"/>
      <c r="L242" s="45"/>
      <c r="M242" s="243" t="s">
        <v>1</v>
      </c>
      <c r="N242" s="244" t="s">
        <v>38</v>
      </c>
      <c r="O242" s="92"/>
      <c r="P242" s="245">
        <f>O242*H242</f>
        <v>0</v>
      </c>
      <c r="Q242" s="245">
        <v>0</v>
      </c>
      <c r="R242" s="245">
        <f>Q242*H242</f>
        <v>0</v>
      </c>
      <c r="S242" s="245">
        <v>0</v>
      </c>
      <c r="T242" s="24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7" t="s">
        <v>162</v>
      </c>
      <c r="AT242" s="247" t="s">
        <v>158</v>
      </c>
      <c r="AU242" s="247" t="s">
        <v>83</v>
      </c>
      <c r="AY242" s="18" t="s">
        <v>156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8" t="s">
        <v>81</v>
      </c>
      <c r="BK242" s="248">
        <f>ROUND(I242*H242,2)</f>
        <v>0</v>
      </c>
      <c r="BL242" s="18" t="s">
        <v>162</v>
      </c>
      <c r="BM242" s="247" t="s">
        <v>866</v>
      </c>
    </row>
    <row r="243" s="13" customFormat="1">
      <c r="A243" s="13"/>
      <c r="B243" s="249"/>
      <c r="C243" s="250"/>
      <c r="D243" s="251" t="s">
        <v>164</v>
      </c>
      <c r="E243" s="252" t="s">
        <v>1</v>
      </c>
      <c r="F243" s="253" t="s">
        <v>867</v>
      </c>
      <c r="G243" s="250"/>
      <c r="H243" s="254">
        <v>95</v>
      </c>
      <c r="I243" s="255"/>
      <c r="J243" s="250"/>
      <c r="K243" s="250"/>
      <c r="L243" s="256"/>
      <c r="M243" s="257"/>
      <c r="N243" s="258"/>
      <c r="O243" s="258"/>
      <c r="P243" s="258"/>
      <c r="Q243" s="258"/>
      <c r="R243" s="258"/>
      <c r="S243" s="258"/>
      <c r="T243" s="25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60" t="s">
        <v>164</v>
      </c>
      <c r="AU243" s="260" t="s">
        <v>83</v>
      </c>
      <c r="AV243" s="13" t="s">
        <v>83</v>
      </c>
      <c r="AW243" s="13" t="s">
        <v>30</v>
      </c>
      <c r="AX243" s="13" t="s">
        <v>73</v>
      </c>
      <c r="AY243" s="260" t="s">
        <v>156</v>
      </c>
    </row>
    <row r="244" s="13" customFormat="1">
      <c r="A244" s="13"/>
      <c r="B244" s="249"/>
      <c r="C244" s="250"/>
      <c r="D244" s="251" t="s">
        <v>164</v>
      </c>
      <c r="E244" s="252" t="s">
        <v>1</v>
      </c>
      <c r="F244" s="253" t="s">
        <v>868</v>
      </c>
      <c r="G244" s="250"/>
      <c r="H244" s="254">
        <v>18.199999999999999</v>
      </c>
      <c r="I244" s="255"/>
      <c r="J244" s="250"/>
      <c r="K244" s="250"/>
      <c r="L244" s="256"/>
      <c r="M244" s="257"/>
      <c r="N244" s="258"/>
      <c r="O244" s="258"/>
      <c r="P244" s="258"/>
      <c r="Q244" s="258"/>
      <c r="R244" s="258"/>
      <c r="S244" s="258"/>
      <c r="T244" s="25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0" t="s">
        <v>164</v>
      </c>
      <c r="AU244" s="260" t="s">
        <v>83</v>
      </c>
      <c r="AV244" s="13" t="s">
        <v>83</v>
      </c>
      <c r="AW244" s="13" t="s">
        <v>30</v>
      </c>
      <c r="AX244" s="13" t="s">
        <v>73</v>
      </c>
      <c r="AY244" s="260" t="s">
        <v>156</v>
      </c>
    </row>
    <row r="245" s="14" customFormat="1">
      <c r="A245" s="14"/>
      <c r="B245" s="261"/>
      <c r="C245" s="262"/>
      <c r="D245" s="251" t="s">
        <v>164</v>
      </c>
      <c r="E245" s="263" t="s">
        <v>1</v>
      </c>
      <c r="F245" s="264" t="s">
        <v>166</v>
      </c>
      <c r="G245" s="262"/>
      <c r="H245" s="265">
        <v>113.2</v>
      </c>
      <c r="I245" s="266"/>
      <c r="J245" s="262"/>
      <c r="K245" s="262"/>
      <c r="L245" s="267"/>
      <c r="M245" s="268"/>
      <c r="N245" s="269"/>
      <c r="O245" s="269"/>
      <c r="P245" s="269"/>
      <c r="Q245" s="269"/>
      <c r="R245" s="269"/>
      <c r="S245" s="269"/>
      <c r="T245" s="270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71" t="s">
        <v>164</v>
      </c>
      <c r="AU245" s="271" t="s">
        <v>83</v>
      </c>
      <c r="AV245" s="14" t="s">
        <v>162</v>
      </c>
      <c r="AW245" s="14" t="s">
        <v>30</v>
      </c>
      <c r="AX245" s="14" t="s">
        <v>81</v>
      </c>
      <c r="AY245" s="271" t="s">
        <v>156</v>
      </c>
    </row>
    <row r="246" s="12" customFormat="1" ht="22.8" customHeight="1">
      <c r="A246" s="12"/>
      <c r="B246" s="219"/>
      <c r="C246" s="220"/>
      <c r="D246" s="221" t="s">
        <v>72</v>
      </c>
      <c r="E246" s="233" t="s">
        <v>451</v>
      </c>
      <c r="F246" s="233" t="s">
        <v>452</v>
      </c>
      <c r="G246" s="220"/>
      <c r="H246" s="220"/>
      <c r="I246" s="223"/>
      <c r="J246" s="234">
        <f>BK246</f>
        <v>0</v>
      </c>
      <c r="K246" s="220"/>
      <c r="L246" s="225"/>
      <c r="M246" s="226"/>
      <c r="N246" s="227"/>
      <c r="O246" s="227"/>
      <c r="P246" s="228">
        <f>SUM(P247:P252)</f>
        <v>0</v>
      </c>
      <c r="Q246" s="227"/>
      <c r="R246" s="228">
        <f>SUM(R247:R252)</f>
        <v>0</v>
      </c>
      <c r="S246" s="227"/>
      <c r="T246" s="229">
        <f>SUM(T247:T252)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30" t="s">
        <v>81</v>
      </c>
      <c r="AT246" s="231" t="s">
        <v>72</v>
      </c>
      <c r="AU246" s="231" t="s">
        <v>81</v>
      </c>
      <c r="AY246" s="230" t="s">
        <v>156</v>
      </c>
      <c r="BK246" s="232">
        <f>SUM(BK247:BK252)</f>
        <v>0</v>
      </c>
    </row>
    <row r="247" s="2" customFormat="1" ht="21.75" customHeight="1">
      <c r="A247" s="39"/>
      <c r="B247" s="40"/>
      <c r="C247" s="235" t="s">
        <v>267</v>
      </c>
      <c r="D247" s="235" t="s">
        <v>158</v>
      </c>
      <c r="E247" s="236" t="s">
        <v>454</v>
      </c>
      <c r="F247" s="237" t="s">
        <v>455</v>
      </c>
      <c r="G247" s="238" t="s">
        <v>216</v>
      </c>
      <c r="H247" s="239">
        <v>49.375999999999998</v>
      </c>
      <c r="I247" s="240"/>
      <c r="J247" s="241">
        <f>ROUND(I247*H247,2)</f>
        <v>0</v>
      </c>
      <c r="K247" s="242"/>
      <c r="L247" s="45"/>
      <c r="M247" s="243" t="s">
        <v>1</v>
      </c>
      <c r="N247" s="244" t="s">
        <v>38</v>
      </c>
      <c r="O247" s="92"/>
      <c r="P247" s="245">
        <f>O247*H247</f>
        <v>0</v>
      </c>
      <c r="Q247" s="245">
        <v>0</v>
      </c>
      <c r="R247" s="245">
        <f>Q247*H247</f>
        <v>0</v>
      </c>
      <c r="S247" s="245">
        <v>0</v>
      </c>
      <c r="T247" s="24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7" t="s">
        <v>162</v>
      </c>
      <c r="AT247" s="247" t="s">
        <v>158</v>
      </c>
      <c r="AU247" s="247" t="s">
        <v>83</v>
      </c>
      <c r="AY247" s="18" t="s">
        <v>156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8" t="s">
        <v>81</v>
      </c>
      <c r="BK247" s="248">
        <f>ROUND(I247*H247,2)</f>
        <v>0</v>
      </c>
      <c r="BL247" s="18" t="s">
        <v>162</v>
      </c>
      <c r="BM247" s="247" t="s">
        <v>869</v>
      </c>
    </row>
    <row r="248" s="2" customFormat="1" ht="21.75" customHeight="1">
      <c r="A248" s="39"/>
      <c r="B248" s="40"/>
      <c r="C248" s="235" t="s">
        <v>7</v>
      </c>
      <c r="D248" s="235" t="s">
        <v>158</v>
      </c>
      <c r="E248" s="236" t="s">
        <v>458</v>
      </c>
      <c r="F248" s="237" t="s">
        <v>459</v>
      </c>
      <c r="G248" s="238" t="s">
        <v>216</v>
      </c>
      <c r="H248" s="239">
        <v>444.38400000000001</v>
      </c>
      <c r="I248" s="240"/>
      <c r="J248" s="241">
        <f>ROUND(I248*H248,2)</f>
        <v>0</v>
      </c>
      <c r="K248" s="242"/>
      <c r="L248" s="45"/>
      <c r="M248" s="243" t="s">
        <v>1</v>
      </c>
      <c r="N248" s="244" t="s">
        <v>38</v>
      </c>
      <c r="O248" s="92"/>
      <c r="P248" s="245">
        <f>O248*H248</f>
        <v>0</v>
      </c>
      <c r="Q248" s="245">
        <v>0</v>
      </c>
      <c r="R248" s="245">
        <f>Q248*H248</f>
        <v>0</v>
      </c>
      <c r="S248" s="245">
        <v>0</v>
      </c>
      <c r="T248" s="246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7" t="s">
        <v>162</v>
      </c>
      <c r="AT248" s="247" t="s">
        <v>158</v>
      </c>
      <c r="AU248" s="247" t="s">
        <v>83</v>
      </c>
      <c r="AY248" s="18" t="s">
        <v>156</v>
      </c>
      <c r="BE248" s="248">
        <f>IF(N248="základní",J248,0)</f>
        <v>0</v>
      </c>
      <c r="BF248" s="248">
        <f>IF(N248="snížená",J248,0)</f>
        <v>0</v>
      </c>
      <c r="BG248" s="248">
        <f>IF(N248="zákl. přenesená",J248,0)</f>
        <v>0</v>
      </c>
      <c r="BH248" s="248">
        <f>IF(N248="sníž. přenesená",J248,0)</f>
        <v>0</v>
      </c>
      <c r="BI248" s="248">
        <f>IF(N248="nulová",J248,0)</f>
        <v>0</v>
      </c>
      <c r="BJ248" s="18" t="s">
        <v>81</v>
      </c>
      <c r="BK248" s="248">
        <f>ROUND(I248*H248,2)</f>
        <v>0</v>
      </c>
      <c r="BL248" s="18" t="s">
        <v>162</v>
      </c>
      <c r="BM248" s="247" t="s">
        <v>870</v>
      </c>
    </row>
    <row r="249" s="13" customFormat="1">
      <c r="A249" s="13"/>
      <c r="B249" s="249"/>
      <c r="C249" s="250"/>
      <c r="D249" s="251" t="s">
        <v>164</v>
      </c>
      <c r="E249" s="250"/>
      <c r="F249" s="253" t="s">
        <v>871</v>
      </c>
      <c r="G249" s="250"/>
      <c r="H249" s="254">
        <v>444.38400000000001</v>
      </c>
      <c r="I249" s="255"/>
      <c r="J249" s="250"/>
      <c r="K249" s="250"/>
      <c r="L249" s="256"/>
      <c r="M249" s="257"/>
      <c r="N249" s="258"/>
      <c r="O249" s="258"/>
      <c r="P249" s="258"/>
      <c r="Q249" s="258"/>
      <c r="R249" s="258"/>
      <c r="S249" s="258"/>
      <c r="T249" s="25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60" t="s">
        <v>164</v>
      </c>
      <c r="AU249" s="260" t="s">
        <v>83</v>
      </c>
      <c r="AV249" s="13" t="s">
        <v>83</v>
      </c>
      <c r="AW249" s="13" t="s">
        <v>4</v>
      </c>
      <c r="AX249" s="13" t="s">
        <v>81</v>
      </c>
      <c r="AY249" s="260" t="s">
        <v>156</v>
      </c>
    </row>
    <row r="250" s="2" customFormat="1" ht="33" customHeight="1">
      <c r="A250" s="39"/>
      <c r="B250" s="40"/>
      <c r="C250" s="235" t="s">
        <v>274</v>
      </c>
      <c r="D250" s="235" t="s">
        <v>158</v>
      </c>
      <c r="E250" s="236" t="s">
        <v>463</v>
      </c>
      <c r="F250" s="237" t="s">
        <v>464</v>
      </c>
      <c r="G250" s="238" t="s">
        <v>216</v>
      </c>
      <c r="H250" s="239">
        <v>8.3390000000000004</v>
      </c>
      <c r="I250" s="240"/>
      <c r="J250" s="241">
        <f>ROUND(I250*H250,2)</f>
        <v>0</v>
      </c>
      <c r="K250" s="242"/>
      <c r="L250" s="45"/>
      <c r="M250" s="243" t="s">
        <v>1</v>
      </c>
      <c r="N250" s="244" t="s">
        <v>38</v>
      </c>
      <c r="O250" s="92"/>
      <c r="P250" s="245">
        <f>O250*H250</f>
        <v>0</v>
      </c>
      <c r="Q250" s="245">
        <v>0</v>
      </c>
      <c r="R250" s="245">
        <f>Q250*H250</f>
        <v>0</v>
      </c>
      <c r="S250" s="245">
        <v>0</v>
      </c>
      <c r="T250" s="24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7" t="s">
        <v>162</v>
      </c>
      <c r="AT250" s="247" t="s">
        <v>158</v>
      </c>
      <c r="AU250" s="247" t="s">
        <v>83</v>
      </c>
      <c r="AY250" s="18" t="s">
        <v>156</v>
      </c>
      <c r="BE250" s="248">
        <f>IF(N250="základní",J250,0)</f>
        <v>0</v>
      </c>
      <c r="BF250" s="248">
        <f>IF(N250="snížená",J250,0)</f>
        <v>0</v>
      </c>
      <c r="BG250" s="248">
        <f>IF(N250="zákl. přenesená",J250,0)</f>
        <v>0</v>
      </c>
      <c r="BH250" s="248">
        <f>IF(N250="sníž. přenesená",J250,0)</f>
        <v>0</v>
      </c>
      <c r="BI250" s="248">
        <f>IF(N250="nulová",J250,0)</f>
        <v>0</v>
      </c>
      <c r="BJ250" s="18" t="s">
        <v>81</v>
      </c>
      <c r="BK250" s="248">
        <f>ROUND(I250*H250,2)</f>
        <v>0</v>
      </c>
      <c r="BL250" s="18" t="s">
        <v>162</v>
      </c>
      <c r="BM250" s="247" t="s">
        <v>872</v>
      </c>
    </row>
    <row r="251" s="2" customFormat="1" ht="21.75" customHeight="1">
      <c r="A251" s="39"/>
      <c r="B251" s="40"/>
      <c r="C251" s="235" t="s">
        <v>278</v>
      </c>
      <c r="D251" s="235" t="s">
        <v>158</v>
      </c>
      <c r="E251" s="236" t="s">
        <v>467</v>
      </c>
      <c r="F251" s="237" t="s">
        <v>215</v>
      </c>
      <c r="G251" s="238" t="s">
        <v>216</v>
      </c>
      <c r="H251" s="239">
        <v>41.036999999999999</v>
      </c>
      <c r="I251" s="240"/>
      <c r="J251" s="241">
        <f>ROUND(I251*H251,2)</f>
        <v>0</v>
      </c>
      <c r="K251" s="242"/>
      <c r="L251" s="45"/>
      <c r="M251" s="243" t="s">
        <v>1</v>
      </c>
      <c r="N251" s="244" t="s">
        <v>38</v>
      </c>
      <c r="O251" s="92"/>
      <c r="P251" s="245">
        <f>O251*H251</f>
        <v>0</v>
      </c>
      <c r="Q251" s="245">
        <v>0</v>
      </c>
      <c r="R251" s="245">
        <f>Q251*H251</f>
        <v>0</v>
      </c>
      <c r="S251" s="245">
        <v>0</v>
      </c>
      <c r="T251" s="24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7" t="s">
        <v>162</v>
      </c>
      <c r="AT251" s="247" t="s">
        <v>158</v>
      </c>
      <c r="AU251" s="247" t="s">
        <v>83</v>
      </c>
      <c r="AY251" s="18" t="s">
        <v>156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8" t="s">
        <v>81</v>
      </c>
      <c r="BK251" s="248">
        <f>ROUND(I251*H251,2)</f>
        <v>0</v>
      </c>
      <c r="BL251" s="18" t="s">
        <v>162</v>
      </c>
      <c r="BM251" s="247" t="s">
        <v>873</v>
      </c>
    </row>
    <row r="252" s="13" customFormat="1">
      <c r="A252" s="13"/>
      <c r="B252" s="249"/>
      <c r="C252" s="250"/>
      <c r="D252" s="251" t="s">
        <v>164</v>
      </c>
      <c r="E252" s="252" t="s">
        <v>1</v>
      </c>
      <c r="F252" s="253" t="s">
        <v>874</v>
      </c>
      <c r="G252" s="250"/>
      <c r="H252" s="254">
        <v>41.036999999999999</v>
      </c>
      <c r="I252" s="255"/>
      <c r="J252" s="250"/>
      <c r="K252" s="250"/>
      <c r="L252" s="256"/>
      <c r="M252" s="257"/>
      <c r="N252" s="258"/>
      <c r="O252" s="258"/>
      <c r="P252" s="258"/>
      <c r="Q252" s="258"/>
      <c r="R252" s="258"/>
      <c r="S252" s="258"/>
      <c r="T252" s="25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0" t="s">
        <v>164</v>
      </c>
      <c r="AU252" s="260" t="s">
        <v>83</v>
      </c>
      <c r="AV252" s="13" t="s">
        <v>83</v>
      </c>
      <c r="AW252" s="13" t="s">
        <v>30</v>
      </c>
      <c r="AX252" s="13" t="s">
        <v>81</v>
      </c>
      <c r="AY252" s="260" t="s">
        <v>156</v>
      </c>
    </row>
    <row r="253" s="12" customFormat="1" ht="22.8" customHeight="1">
      <c r="A253" s="12"/>
      <c r="B253" s="219"/>
      <c r="C253" s="220"/>
      <c r="D253" s="221" t="s">
        <v>72</v>
      </c>
      <c r="E253" s="233" t="s">
        <v>470</v>
      </c>
      <c r="F253" s="233" t="s">
        <v>471</v>
      </c>
      <c r="G253" s="220"/>
      <c r="H253" s="220"/>
      <c r="I253" s="223"/>
      <c r="J253" s="234">
        <f>BK253</f>
        <v>0</v>
      </c>
      <c r="K253" s="220"/>
      <c r="L253" s="225"/>
      <c r="M253" s="226"/>
      <c r="N253" s="227"/>
      <c r="O253" s="227"/>
      <c r="P253" s="228">
        <f>P254</f>
        <v>0</v>
      </c>
      <c r="Q253" s="227"/>
      <c r="R253" s="228">
        <f>R254</f>
        <v>0</v>
      </c>
      <c r="S253" s="227"/>
      <c r="T253" s="229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30" t="s">
        <v>81</v>
      </c>
      <c r="AT253" s="231" t="s">
        <v>72</v>
      </c>
      <c r="AU253" s="231" t="s">
        <v>81</v>
      </c>
      <c r="AY253" s="230" t="s">
        <v>156</v>
      </c>
      <c r="BK253" s="232">
        <f>BK254</f>
        <v>0</v>
      </c>
    </row>
    <row r="254" s="2" customFormat="1" ht="21.75" customHeight="1">
      <c r="A254" s="39"/>
      <c r="B254" s="40"/>
      <c r="C254" s="235" t="s">
        <v>283</v>
      </c>
      <c r="D254" s="235" t="s">
        <v>158</v>
      </c>
      <c r="E254" s="236" t="s">
        <v>473</v>
      </c>
      <c r="F254" s="237" t="s">
        <v>474</v>
      </c>
      <c r="G254" s="238" t="s">
        <v>216</v>
      </c>
      <c r="H254" s="239">
        <v>269.44499999999999</v>
      </c>
      <c r="I254" s="240"/>
      <c r="J254" s="241">
        <f>ROUND(I254*H254,2)</f>
        <v>0</v>
      </c>
      <c r="K254" s="242"/>
      <c r="L254" s="45"/>
      <c r="M254" s="243" t="s">
        <v>1</v>
      </c>
      <c r="N254" s="244" t="s">
        <v>38</v>
      </c>
      <c r="O254" s="92"/>
      <c r="P254" s="245">
        <f>O254*H254</f>
        <v>0</v>
      </c>
      <c r="Q254" s="245">
        <v>0</v>
      </c>
      <c r="R254" s="245">
        <f>Q254*H254</f>
        <v>0</v>
      </c>
      <c r="S254" s="245">
        <v>0</v>
      </c>
      <c r="T254" s="24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7" t="s">
        <v>162</v>
      </c>
      <c r="AT254" s="247" t="s">
        <v>158</v>
      </c>
      <c r="AU254" s="247" t="s">
        <v>83</v>
      </c>
      <c r="AY254" s="18" t="s">
        <v>156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8" t="s">
        <v>81</v>
      </c>
      <c r="BK254" s="248">
        <f>ROUND(I254*H254,2)</f>
        <v>0</v>
      </c>
      <c r="BL254" s="18" t="s">
        <v>162</v>
      </c>
      <c r="BM254" s="247" t="s">
        <v>875</v>
      </c>
    </row>
    <row r="255" s="12" customFormat="1" ht="25.92" customHeight="1">
      <c r="A255" s="12"/>
      <c r="B255" s="219"/>
      <c r="C255" s="220"/>
      <c r="D255" s="221" t="s">
        <v>72</v>
      </c>
      <c r="E255" s="222" t="s">
        <v>477</v>
      </c>
      <c r="F255" s="222" t="s">
        <v>478</v>
      </c>
      <c r="G255" s="220"/>
      <c r="H255" s="220"/>
      <c r="I255" s="223"/>
      <c r="J255" s="224">
        <f>BK255</f>
        <v>0</v>
      </c>
      <c r="K255" s="220"/>
      <c r="L255" s="225"/>
      <c r="M255" s="226"/>
      <c r="N255" s="227"/>
      <c r="O255" s="227"/>
      <c r="P255" s="228">
        <f>P256</f>
        <v>0</v>
      </c>
      <c r="Q255" s="227"/>
      <c r="R255" s="228">
        <f>R256</f>
        <v>0</v>
      </c>
      <c r="S255" s="227"/>
      <c r="T255" s="229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30" t="s">
        <v>162</v>
      </c>
      <c r="AT255" s="231" t="s">
        <v>72</v>
      </c>
      <c r="AU255" s="231" t="s">
        <v>73</v>
      </c>
      <c r="AY255" s="230" t="s">
        <v>156</v>
      </c>
      <c r="BK255" s="232">
        <f>BK256</f>
        <v>0</v>
      </c>
    </row>
    <row r="256" s="2" customFormat="1" ht="16.5" customHeight="1">
      <c r="A256" s="39"/>
      <c r="B256" s="40"/>
      <c r="C256" s="235" t="s">
        <v>737</v>
      </c>
      <c r="D256" s="235" t="s">
        <v>158</v>
      </c>
      <c r="E256" s="236" t="s">
        <v>480</v>
      </c>
      <c r="F256" s="237" t="s">
        <v>481</v>
      </c>
      <c r="G256" s="238" t="s">
        <v>482</v>
      </c>
      <c r="H256" s="239">
        <v>2</v>
      </c>
      <c r="I256" s="240"/>
      <c r="J256" s="241">
        <f>ROUND(I256*H256,2)</f>
        <v>0</v>
      </c>
      <c r="K256" s="242"/>
      <c r="L256" s="45"/>
      <c r="M256" s="243" t="s">
        <v>1</v>
      </c>
      <c r="N256" s="244" t="s">
        <v>38</v>
      </c>
      <c r="O256" s="92"/>
      <c r="P256" s="245">
        <f>O256*H256</f>
        <v>0</v>
      </c>
      <c r="Q256" s="245">
        <v>0</v>
      </c>
      <c r="R256" s="245">
        <f>Q256*H256</f>
        <v>0</v>
      </c>
      <c r="S256" s="245">
        <v>0</v>
      </c>
      <c r="T256" s="24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7" t="s">
        <v>483</v>
      </c>
      <c r="AT256" s="247" t="s">
        <v>158</v>
      </c>
      <c r="AU256" s="247" t="s">
        <v>81</v>
      </c>
      <c r="AY256" s="18" t="s">
        <v>156</v>
      </c>
      <c r="BE256" s="248">
        <f>IF(N256="základní",J256,0)</f>
        <v>0</v>
      </c>
      <c r="BF256" s="248">
        <f>IF(N256="snížená",J256,0)</f>
        <v>0</v>
      </c>
      <c r="BG256" s="248">
        <f>IF(N256="zákl. přenesená",J256,0)</f>
        <v>0</v>
      </c>
      <c r="BH256" s="248">
        <f>IF(N256="sníž. přenesená",J256,0)</f>
        <v>0</v>
      </c>
      <c r="BI256" s="248">
        <f>IF(N256="nulová",J256,0)</f>
        <v>0</v>
      </c>
      <c r="BJ256" s="18" t="s">
        <v>81</v>
      </c>
      <c r="BK256" s="248">
        <f>ROUND(I256*H256,2)</f>
        <v>0</v>
      </c>
      <c r="BL256" s="18" t="s">
        <v>483</v>
      </c>
      <c r="BM256" s="247" t="s">
        <v>876</v>
      </c>
    </row>
    <row r="257" s="12" customFormat="1" ht="25.92" customHeight="1">
      <c r="A257" s="12"/>
      <c r="B257" s="219"/>
      <c r="C257" s="220"/>
      <c r="D257" s="221" t="s">
        <v>72</v>
      </c>
      <c r="E257" s="222" t="s">
        <v>133</v>
      </c>
      <c r="F257" s="222" t="s">
        <v>476</v>
      </c>
      <c r="G257" s="220"/>
      <c r="H257" s="220"/>
      <c r="I257" s="223"/>
      <c r="J257" s="224">
        <f>BK257</f>
        <v>0</v>
      </c>
      <c r="K257" s="220"/>
      <c r="L257" s="225"/>
      <c r="M257" s="226"/>
      <c r="N257" s="227"/>
      <c r="O257" s="227"/>
      <c r="P257" s="228">
        <f>P258+P261</f>
        <v>0</v>
      </c>
      <c r="Q257" s="227"/>
      <c r="R257" s="228">
        <f>R258+R261</f>
        <v>0</v>
      </c>
      <c r="S257" s="227"/>
      <c r="T257" s="229">
        <f>T258+T261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30" t="s">
        <v>183</v>
      </c>
      <c r="AT257" s="231" t="s">
        <v>72</v>
      </c>
      <c r="AU257" s="231" t="s">
        <v>73</v>
      </c>
      <c r="AY257" s="230" t="s">
        <v>156</v>
      </c>
      <c r="BK257" s="232">
        <f>BK258+BK261</f>
        <v>0</v>
      </c>
    </row>
    <row r="258" s="12" customFormat="1" ht="22.8" customHeight="1">
      <c r="A258" s="12"/>
      <c r="B258" s="219"/>
      <c r="C258" s="220"/>
      <c r="D258" s="221" t="s">
        <v>72</v>
      </c>
      <c r="E258" s="233" t="s">
        <v>486</v>
      </c>
      <c r="F258" s="233" t="s">
        <v>487</v>
      </c>
      <c r="G258" s="220"/>
      <c r="H258" s="220"/>
      <c r="I258" s="223"/>
      <c r="J258" s="234">
        <f>BK258</f>
        <v>0</v>
      </c>
      <c r="K258" s="220"/>
      <c r="L258" s="225"/>
      <c r="M258" s="226"/>
      <c r="N258" s="227"/>
      <c r="O258" s="227"/>
      <c r="P258" s="228">
        <f>SUM(P259:P260)</f>
        <v>0</v>
      </c>
      <c r="Q258" s="227"/>
      <c r="R258" s="228">
        <f>SUM(R259:R260)</f>
        <v>0</v>
      </c>
      <c r="S258" s="227"/>
      <c r="T258" s="229">
        <f>SUM(T259:T260)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30" t="s">
        <v>183</v>
      </c>
      <c r="AT258" s="231" t="s">
        <v>72</v>
      </c>
      <c r="AU258" s="231" t="s">
        <v>81</v>
      </c>
      <c r="AY258" s="230" t="s">
        <v>156</v>
      </c>
      <c r="BK258" s="232">
        <f>SUM(BK259:BK260)</f>
        <v>0</v>
      </c>
    </row>
    <row r="259" s="2" customFormat="1" ht="16.5" customHeight="1">
      <c r="A259" s="39"/>
      <c r="B259" s="40"/>
      <c r="C259" s="235" t="s">
        <v>339</v>
      </c>
      <c r="D259" s="235" t="s">
        <v>158</v>
      </c>
      <c r="E259" s="236" t="s">
        <v>489</v>
      </c>
      <c r="F259" s="237" t="s">
        <v>490</v>
      </c>
      <c r="G259" s="238" t="s">
        <v>491</v>
      </c>
      <c r="H259" s="239">
        <v>1</v>
      </c>
      <c r="I259" s="240"/>
      <c r="J259" s="241">
        <f>ROUND(I259*H259,2)</f>
        <v>0</v>
      </c>
      <c r="K259" s="242"/>
      <c r="L259" s="45"/>
      <c r="M259" s="243" t="s">
        <v>1</v>
      </c>
      <c r="N259" s="244" t="s">
        <v>38</v>
      </c>
      <c r="O259" s="92"/>
      <c r="P259" s="245">
        <f>O259*H259</f>
        <v>0</v>
      </c>
      <c r="Q259" s="245">
        <v>0</v>
      </c>
      <c r="R259" s="245">
        <f>Q259*H259</f>
        <v>0</v>
      </c>
      <c r="S259" s="245">
        <v>0</v>
      </c>
      <c r="T259" s="24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7" t="s">
        <v>492</v>
      </c>
      <c r="AT259" s="247" t="s">
        <v>158</v>
      </c>
      <c r="AU259" s="247" t="s">
        <v>83</v>
      </c>
      <c r="AY259" s="18" t="s">
        <v>156</v>
      </c>
      <c r="BE259" s="248">
        <f>IF(N259="základní",J259,0)</f>
        <v>0</v>
      </c>
      <c r="BF259" s="248">
        <f>IF(N259="snížená",J259,0)</f>
        <v>0</v>
      </c>
      <c r="BG259" s="248">
        <f>IF(N259="zákl. přenesená",J259,0)</f>
        <v>0</v>
      </c>
      <c r="BH259" s="248">
        <f>IF(N259="sníž. přenesená",J259,0)</f>
        <v>0</v>
      </c>
      <c r="BI259" s="248">
        <f>IF(N259="nulová",J259,0)</f>
        <v>0</v>
      </c>
      <c r="BJ259" s="18" t="s">
        <v>81</v>
      </c>
      <c r="BK259" s="248">
        <f>ROUND(I259*H259,2)</f>
        <v>0</v>
      </c>
      <c r="BL259" s="18" t="s">
        <v>492</v>
      </c>
      <c r="BM259" s="247" t="s">
        <v>877</v>
      </c>
    </row>
    <row r="260" s="2" customFormat="1" ht="16.5" customHeight="1">
      <c r="A260" s="39"/>
      <c r="B260" s="40"/>
      <c r="C260" s="235" t="s">
        <v>343</v>
      </c>
      <c r="D260" s="235" t="s">
        <v>158</v>
      </c>
      <c r="E260" s="236" t="s">
        <v>495</v>
      </c>
      <c r="F260" s="237" t="s">
        <v>496</v>
      </c>
      <c r="G260" s="238" t="s">
        <v>491</v>
      </c>
      <c r="H260" s="239">
        <v>1</v>
      </c>
      <c r="I260" s="240"/>
      <c r="J260" s="241">
        <f>ROUND(I260*H260,2)</f>
        <v>0</v>
      </c>
      <c r="K260" s="242"/>
      <c r="L260" s="45"/>
      <c r="M260" s="243" t="s">
        <v>1</v>
      </c>
      <c r="N260" s="244" t="s">
        <v>38</v>
      </c>
      <c r="O260" s="92"/>
      <c r="P260" s="245">
        <f>O260*H260</f>
        <v>0</v>
      </c>
      <c r="Q260" s="245">
        <v>0</v>
      </c>
      <c r="R260" s="245">
        <f>Q260*H260</f>
        <v>0</v>
      </c>
      <c r="S260" s="245">
        <v>0</v>
      </c>
      <c r="T260" s="24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7" t="s">
        <v>492</v>
      </c>
      <c r="AT260" s="247" t="s">
        <v>158</v>
      </c>
      <c r="AU260" s="247" t="s">
        <v>83</v>
      </c>
      <c r="AY260" s="18" t="s">
        <v>156</v>
      </c>
      <c r="BE260" s="248">
        <f>IF(N260="základní",J260,0)</f>
        <v>0</v>
      </c>
      <c r="BF260" s="248">
        <f>IF(N260="snížená",J260,0)</f>
        <v>0</v>
      </c>
      <c r="BG260" s="248">
        <f>IF(N260="zákl. přenesená",J260,0)</f>
        <v>0</v>
      </c>
      <c r="BH260" s="248">
        <f>IF(N260="sníž. přenesená",J260,0)</f>
        <v>0</v>
      </c>
      <c r="BI260" s="248">
        <f>IF(N260="nulová",J260,0)</f>
        <v>0</v>
      </c>
      <c r="BJ260" s="18" t="s">
        <v>81</v>
      </c>
      <c r="BK260" s="248">
        <f>ROUND(I260*H260,2)</f>
        <v>0</v>
      </c>
      <c r="BL260" s="18" t="s">
        <v>492</v>
      </c>
      <c r="BM260" s="247" t="s">
        <v>878</v>
      </c>
    </row>
    <row r="261" s="12" customFormat="1" ht="22.8" customHeight="1">
      <c r="A261" s="12"/>
      <c r="B261" s="219"/>
      <c r="C261" s="220"/>
      <c r="D261" s="221" t="s">
        <v>72</v>
      </c>
      <c r="E261" s="233" t="s">
        <v>498</v>
      </c>
      <c r="F261" s="233" t="s">
        <v>499</v>
      </c>
      <c r="G261" s="220"/>
      <c r="H261" s="220"/>
      <c r="I261" s="223"/>
      <c r="J261" s="234">
        <f>BK261</f>
        <v>0</v>
      </c>
      <c r="K261" s="220"/>
      <c r="L261" s="225"/>
      <c r="M261" s="226"/>
      <c r="N261" s="227"/>
      <c r="O261" s="227"/>
      <c r="P261" s="228">
        <f>P262</f>
        <v>0</v>
      </c>
      <c r="Q261" s="227"/>
      <c r="R261" s="228">
        <f>R262</f>
        <v>0</v>
      </c>
      <c r="S261" s="227"/>
      <c r="T261" s="229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30" t="s">
        <v>183</v>
      </c>
      <c r="AT261" s="231" t="s">
        <v>72</v>
      </c>
      <c r="AU261" s="231" t="s">
        <v>81</v>
      </c>
      <c r="AY261" s="230" t="s">
        <v>156</v>
      </c>
      <c r="BK261" s="232">
        <f>BK262</f>
        <v>0</v>
      </c>
    </row>
    <row r="262" s="2" customFormat="1" ht="16.5" customHeight="1">
      <c r="A262" s="39"/>
      <c r="B262" s="40"/>
      <c r="C262" s="235" t="s">
        <v>348</v>
      </c>
      <c r="D262" s="235" t="s">
        <v>158</v>
      </c>
      <c r="E262" s="236" t="s">
        <v>501</v>
      </c>
      <c r="F262" s="237" t="s">
        <v>502</v>
      </c>
      <c r="G262" s="238" t="s">
        <v>503</v>
      </c>
      <c r="H262" s="239">
        <v>1</v>
      </c>
      <c r="I262" s="240"/>
      <c r="J262" s="241">
        <f>ROUND(I262*H262,2)</f>
        <v>0</v>
      </c>
      <c r="K262" s="242"/>
      <c r="L262" s="45"/>
      <c r="M262" s="294" t="s">
        <v>1</v>
      </c>
      <c r="N262" s="295" t="s">
        <v>38</v>
      </c>
      <c r="O262" s="296"/>
      <c r="P262" s="297">
        <f>O262*H262</f>
        <v>0</v>
      </c>
      <c r="Q262" s="297">
        <v>0</v>
      </c>
      <c r="R262" s="297">
        <f>Q262*H262</f>
        <v>0</v>
      </c>
      <c r="S262" s="297">
        <v>0</v>
      </c>
      <c r="T262" s="29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7" t="s">
        <v>492</v>
      </c>
      <c r="AT262" s="247" t="s">
        <v>158</v>
      </c>
      <c r="AU262" s="247" t="s">
        <v>83</v>
      </c>
      <c r="AY262" s="18" t="s">
        <v>156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8" t="s">
        <v>81</v>
      </c>
      <c r="BK262" s="248">
        <f>ROUND(I262*H262,2)</f>
        <v>0</v>
      </c>
      <c r="BL262" s="18" t="s">
        <v>492</v>
      </c>
      <c r="BM262" s="247" t="s">
        <v>879</v>
      </c>
    </row>
    <row r="263" s="2" customFormat="1" ht="6.96" customHeight="1">
      <c r="A263" s="39"/>
      <c r="B263" s="67"/>
      <c r="C263" s="68"/>
      <c r="D263" s="68"/>
      <c r="E263" s="68"/>
      <c r="F263" s="68"/>
      <c r="G263" s="68"/>
      <c r="H263" s="68"/>
      <c r="I263" s="68"/>
      <c r="J263" s="68"/>
      <c r="K263" s="68"/>
      <c r="L263" s="45"/>
      <c r="M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</row>
  </sheetData>
  <sheetProtection sheet="1" autoFilter="0" formatColumns="0" formatRows="0" objects="1" scenarios="1" spinCount="100000" saltValue="z1p670/IsGRZc0qJW7GEiZ2HFtDsLLgt2ZbtNrjT8+A6VwQfYr00pM5bW6lm1HaKsqsiBx6jPXSjWPbslCt3Ug==" hashValue="nndN9aa31yUqtGxsukDacq3gVI1HZUjXQkQ+Fbm//rOxiQ1rI6ADS834mAIxEWG7RThakIsIrK1Ld73sJSqlBA==" algorithmName="SHA-512" password="CC35"/>
  <autoFilter ref="C138:K262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880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J113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ROUND((SUM(BE113:BE120) + SUM(BE140:BE305)),  2)</f>
        <v>0</v>
      </c>
      <c r="G35" s="39"/>
      <c r="H35" s="39"/>
      <c r="I35" s="158">
        <v>0.20999999999999999</v>
      </c>
      <c r="J35" s="157">
        <f>ROUND(((SUM(BE113:BE120) + SUM(BE140:BE305))*I35),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ROUND((SUM(BF113:BF120) + SUM(BF140:BF305)),  2)</f>
        <v>0</v>
      </c>
      <c r="G36" s="39"/>
      <c r="H36" s="39"/>
      <c r="I36" s="158">
        <v>0.14999999999999999</v>
      </c>
      <c r="J36" s="157">
        <f>ROUND(((SUM(BF113:BF120) + SUM(BF140:BF305))*I36),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ROUND((SUM(BG113:BG120) + SUM(BG140:BG305)),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ROUND((SUM(BH113:BH120) + SUM(BH140:BH305)),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ROUND((SUM(BI113:BI120) + SUM(BI140:BI305)),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 xml:space="preserve">649-03a - Kanalizační stoka A- 2.etapa  Š9-Š12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J140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J141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J142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J196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881</v>
      </c>
      <c r="E100" s="191"/>
      <c r="F100" s="191"/>
      <c r="G100" s="191"/>
      <c r="H100" s="191"/>
      <c r="I100" s="191"/>
      <c r="J100" s="192">
        <f>J199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121</v>
      </c>
      <c r="E101" s="191"/>
      <c r="F101" s="191"/>
      <c r="G101" s="191"/>
      <c r="H101" s="191"/>
      <c r="I101" s="191"/>
      <c r="J101" s="192">
        <f>J202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122</v>
      </c>
      <c r="E102" s="191"/>
      <c r="F102" s="191"/>
      <c r="G102" s="191"/>
      <c r="H102" s="191"/>
      <c r="I102" s="191"/>
      <c r="J102" s="192">
        <f>J205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123</v>
      </c>
      <c r="E103" s="191"/>
      <c r="F103" s="191"/>
      <c r="G103" s="191"/>
      <c r="H103" s="191"/>
      <c r="I103" s="191"/>
      <c r="J103" s="192">
        <f>J211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124</v>
      </c>
      <c r="E104" s="191"/>
      <c r="F104" s="191"/>
      <c r="G104" s="191"/>
      <c r="H104" s="191"/>
      <c r="I104" s="191"/>
      <c r="J104" s="192">
        <f>J284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125</v>
      </c>
      <c r="E105" s="191"/>
      <c r="F105" s="191"/>
      <c r="G105" s="191"/>
      <c r="H105" s="191"/>
      <c r="I105" s="191"/>
      <c r="J105" s="192">
        <f>J287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8"/>
      <c r="C106" s="189"/>
      <c r="D106" s="190" t="s">
        <v>126</v>
      </c>
      <c r="E106" s="191"/>
      <c r="F106" s="191"/>
      <c r="G106" s="191"/>
      <c r="H106" s="191"/>
      <c r="I106" s="191"/>
      <c r="J106" s="192">
        <f>J296</f>
        <v>0</v>
      </c>
      <c r="K106" s="189"/>
      <c r="L106" s="19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82"/>
      <c r="C107" s="183"/>
      <c r="D107" s="184" t="s">
        <v>510</v>
      </c>
      <c r="E107" s="185"/>
      <c r="F107" s="185"/>
      <c r="G107" s="185"/>
      <c r="H107" s="185"/>
      <c r="I107" s="185"/>
      <c r="J107" s="186">
        <f>J298</f>
        <v>0</v>
      </c>
      <c r="K107" s="183"/>
      <c r="L107" s="18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9" customFormat="1" ht="24.96" customHeight="1">
      <c r="A108" s="9"/>
      <c r="B108" s="182"/>
      <c r="C108" s="183"/>
      <c r="D108" s="184" t="s">
        <v>127</v>
      </c>
      <c r="E108" s="185"/>
      <c r="F108" s="185"/>
      <c r="G108" s="185"/>
      <c r="H108" s="185"/>
      <c r="I108" s="185"/>
      <c r="J108" s="186">
        <f>J300</f>
        <v>0</v>
      </c>
      <c r="K108" s="183"/>
      <c r="L108" s="18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10" customFormat="1" ht="19.92" customHeight="1">
      <c r="A109" s="10"/>
      <c r="B109" s="188"/>
      <c r="C109" s="189"/>
      <c r="D109" s="190" t="s">
        <v>129</v>
      </c>
      <c r="E109" s="191"/>
      <c r="F109" s="191"/>
      <c r="G109" s="191"/>
      <c r="H109" s="191"/>
      <c r="I109" s="191"/>
      <c r="J109" s="192">
        <f>J301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8"/>
      <c r="C110" s="189"/>
      <c r="D110" s="190" t="s">
        <v>130</v>
      </c>
      <c r="E110" s="191"/>
      <c r="F110" s="191"/>
      <c r="G110" s="191"/>
      <c r="H110" s="191"/>
      <c r="I110" s="191"/>
      <c r="J110" s="192">
        <f>J304</f>
        <v>0</v>
      </c>
      <c r="K110" s="189"/>
      <c r="L110" s="19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29.28" customHeight="1">
      <c r="A113" s="39"/>
      <c r="B113" s="40"/>
      <c r="C113" s="181" t="s">
        <v>131</v>
      </c>
      <c r="D113" s="41"/>
      <c r="E113" s="41"/>
      <c r="F113" s="41"/>
      <c r="G113" s="41"/>
      <c r="H113" s="41"/>
      <c r="I113" s="41"/>
      <c r="J113" s="194">
        <f>ROUND(J114 + J115 + J116 + J117 + J118 + J119,2)</f>
        <v>0</v>
      </c>
      <c r="K113" s="41"/>
      <c r="L113" s="64"/>
      <c r="N113" s="195" t="s">
        <v>37</v>
      </c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hidden="1" s="2" customFormat="1" ht="18" customHeight="1">
      <c r="A114" s="39"/>
      <c r="B114" s="40"/>
      <c r="C114" s="41"/>
      <c r="D114" s="196" t="s">
        <v>132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134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135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136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6" t="s">
        <v>137</v>
      </c>
      <c r="E118" s="197"/>
      <c r="F118" s="197"/>
      <c r="G118" s="41"/>
      <c r="H118" s="41"/>
      <c r="I118" s="41"/>
      <c r="J118" s="198"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133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 ht="18" customHeight="1">
      <c r="A119" s="39"/>
      <c r="B119" s="40"/>
      <c r="C119" s="41"/>
      <c r="D119" s="197" t="s">
        <v>138</v>
      </c>
      <c r="E119" s="41"/>
      <c r="F119" s="41"/>
      <c r="G119" s="41"/>
      <c r="H119" s="41"/>
      <c r="I119" s="41"/>
      <c r="J119" s="198">
        <f>ROUND(J30*T119,2)</f>
        <v>0</v>
      </c>
      <c r="K119" s="41"/>
      <c r="L119" s="199"/>
      <c r="M119" s="200"/>
      <c r="N119" s="201" t="s">
        <v>38</v>
      </c>
      <c r="O119" s="200"/>
      <c r="P119" s="200"/>
      <c r="Q119" s="200"/>
      <c r="R119" s="200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3" t="s">
        <v>139</v>
      </c>
      <c r="AZ119" s="200"/>
      <c r="BA119" s="200"/>
      <c r="BB119" s="200"/>
      <c r="BC119" s="200"/>
      <c r="BD119" s="200"/>
      <c r="BE119" s="204">
        <f>IF(N119="základní",J119,0)</f>
        <v>0</v>
      </c>
      <c r="BF119" s="204">
        <f>IF(N119="snížená",J119,0)</f>
        <v>0</v>
      </c>
      <c r="BG119" s="204">
        <f>IF(N119="zákl. přenesená",J119,0)</f>
        <v>0</v>
      </c>
      <c r="BH119" s="204">
        <f>IF(N119="sníž. přenesená",J119,0)</f>
        <v>0</v>
      </c>
      <c r="BI119" s="204">
        <f>IF(N119="nulová",J119,0)</f>
        <v>0</v>
      </c>
      <c r="BJ119" s="203" t="s">
        <v>81</v>
      </c>
      <c r="BK119" s="200"/>
      <c r="BL119" s="200"/>
      <c r="BM119" s="200"/>
    </row>
    <row r="120" hidden="1" s="2" customForma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29.28" customHeight="1">
      <c r="A121" s="39"/>
      <c r="B121" s="40"/>
      <c r="C121" s="205" t="s">
        <v>140</v>
      </c>
      <c r="D121" s="179"/>
      <c r="E121" s="179"/>
      <c r="F121" s="179"/>
      <c r="G121" s="179"/>
      <c r="H121" s="179"/>
      <c r="I121" s="179"/>
      <c r="J121" s="206">
        <f>ROUND(J96+J113,2)</f>
        <v>0</v>
      </c>
      <c r="K121" s="179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 s="2" customFormat="1" ht="6.96" customHeight="1">
      <c r="A122" s="39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hidden="1"/>
    <row r="124" hidden="1"/>
    <row r="125" hidden="1"/>
    <row r="126" s="2" customFormat="1" ht="6.96" customHeight="1">
      <c r="A126" s="39"/>
      <c r="B126" s="69"/>
      <c r="C126" s="70"/>
      <c r="D126" s="70"/>
      <c r="E126" s="70"/>
      <c r="F126" s="70"/>
      <c r="G126" s="70"/>
      <c r="H126" s="70"/>
      <c r="I126" s="70"/>
      <c r="J126" s="70"/>
      <c r="K126" s="70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96" customHeight="1">
      <c r="A127" s="39"/>
      <c r="B127" s="40"/>
      <c r="C127" s="24" t="s">
        <v>141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26.25" customHeight="1">
      <c r="A130" s="39"/>
      <c r="B130" s="40"/>
      <c r="C130" s="41"/>
      <c r="D130" s="41"/>
      <c r="E130" s="177" t="str">
        <f>E7</f>
        <v>Rekonstrukce jednotné kanalizace a přeložka vodovodu v lokalitě Sadová Rtyně v Podkrkonoší</v>
      </c>
      <c r="F130" s="33"/>
      <c r="G130" s="33"/>
      <c r="H130" s="33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109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6.5" customHeight="1">
      <c r="A132" s="39"/>
      <c r="B132" s="40"/>
      <c r="C132" s="41"/>
      <c r="D132" s="41"/>
      <c r="E132" s="77" t="str">
        <f>E9</f>
        <v xml:space="preserve">649-03a - Kanalizační stoka A- 2.etapa  Š9-Š12</v>
      </c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3" t="s">
        <v>20</v>
      </c>
      <c r="D134" s="41"/>
      <c r="E134" s="41"/>
      <c r="F134" s="28" t="str">
        <f>F12</f>
        <v xml:space="preserve"> </v>
      </c>
      <c r="G134" s="41"/>
      <c r="H134" s="41"/>
      <c r="I134" s="33" t="s">
        <v>22</v>
      </c>
      <c r="J134" s="80" t="str">
        <f>IF(J12="","",J12)</f>
        <v>15. 9. 2020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24</v>
      </c>
      <c r="D136" s="41"/>
      <c r="E136" s="41"/>
      <c r="F136" s="28" t="str">
        <f>E15</f>
        <v xml:space="preserve"> </v>
      </c>
      <c r="G136" s="41"/>
      <c r="H136" s="41"/>
      <c r="I136" s="33" t="s">
        <v>29</v>
      </c>
      <c r="J136" s="37" t="str">
        <f>E21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5.15" customHeight="1">
      <c r="A137" s="39"/>
      <c r="B137" s="40"/>
      <c r="C137" s="33" t="s">
        <v>27</v>
      </c>
      <c r="D137" s="41"/>
      <c r="E137" s="41"/>
      <c r="F137" s="28" t="str">
        <f>IF(E18="","",E18)</f>
        <v>Vyplň údaj</v>
      </c>
      <c r="G137" s="41"/>
      <c r="H137" s="41"/>
      <c r="I137" s="33" t="s">
        <v>31</v>
      </c>
      <c r="J137" s="37" t="str">
        <f>E24</f>
        <v xml:space="preserve"> 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0.32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11" customFormat="1" ht="29.28" customHeight="1">
      <c r="A139" s="207"/>
      <c r="B139" s="208"/>
      <c r="C139" s="209" t="s">
        <v>142</v>
      </c>
      <c r="D139" s="210" t="s">
        <v>58</v>
      </c>
      <c r="E139" s="210" t="s">
        <v>54</v>
      </c>
      <c r="F139" s="210" t="s">
        <v>55</v>
      </c>
      <c r="G139" s="210" t="s">
        <v>143</v>
      </c>
      <c r="H139" s="210" t="s">
        <v>144</v>
      </c>
      <c r="I139" s="210" t="s">
        <v>145</v>
      </c>
      <c r="J139" s="211" t="s">
        <v>115</v>
      </c>
      <c r="K139" s="212" t="s">
        <v>146</v>
      </c>
      <c r="L139" s="213"/>
      <c r="M139" s="101" t="s">
        <v>1</v>
      </c>
      <c r="N139" s="102" t="s">
        <v>37</v>
      </c>
      <c r="O139" s="102" t="s">
        <v>147</v>
      </c>
      <c r="P139" s="102" t="s">
        <v>148</v>
      </c>
      <c r="Q139" s="102" t="s">
        <v>149</v>
      </c>
      <c r="R139" s="102" t="s">
        <v>150</v>
      </c>
      <c r="S139" s="102" t="s">
        <v>151</v>
      </c>
      <c r="T139" s="103" t="s">
        <v>152</v>
      </c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</row>
    <row r="140" s="2" customFormat="1" ht="22.8" customHeight="1">
      <c r="A140" s="39"/>
      <c r="B140" s="40"/>
      <c r="C140" s="108" t="s">
        <v>153</v>
      </c>
      <c r="D140" s="41"/>
      <c r="E140" s="41"/>
      <c r="F140" s="41"/>
      <c r="G140" s="41"/>
      <c r="H140" s="41"/>
      <c r="I140" s="41"/>
      <c r="J140" s="214">
        <f>BK140</f>
        <v>0</v>
      </c>
      <c r="K140" s="41"/>
      <c r="L140" s="45"/>
      <c r="M140" s="104"/>
      <c r="N140" s="215"/>
      <c r="O140" s="105"/>
      <c r="P140" s="216">
        <f>P141+P298+P300</f>
        <v>0</v>
      </c>
      <c r="Q140" s="105"/>
      <c r="R140" s="216">
        <f>R141+R298+R300</f>
        <v>754.42923286000007</v>
      </c>
      <c r="S140" s="105"/>
      <c r="T140" s="217">
        <f>T141+T298+T300</f>
        <v>119.81731000000001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72</v>
      </c>
      <c r="AU140" s="18" t="s">
        <v>117</v>
      </c>
      <c r="BK140" s="218">
        <f>BK141+BK298+BK300</f>
        <v>0</v>
      </c>
    </row>
    <row r="141" s="12" customFormat="1" ht="25.92" customHeight="1">
      <c r="A141" s="12"/>
      <c r="B141" s="219"/>
      <c r="C141" s="220"/>
      <c r="D141" s="221" t="s">
        <v>72</v>
      </c>
      <c r="E141" s="222" t="s">
        <v>154</v>
      </c>
      <c r="F141" s="222" t="s">
        <v>155</v>
      </c>
      <c r="G141" s="220"/>
      <c r="H141" s="220"/>
      <c r="I141" s="223"/>
      <c r="J141" s="224">
        <f>BK141</f>
        <v>0</v>
      </c>
      <c r="K141" s="220"/>
      <c r="L141" s="225"/>
      <c r="M141" s="226"/>
      <c r="N141" s="227"/>
      <c r="O141" s="227"/>
      <c r="P141" s="228">
        <f>P142+P196+P199+P202+P205+P211+P284+P287+P296</f>
        <v>0</v>
      </c>
      <c r="Q141" s="227"/>
      <c r="R141" s="228">
        <f>R142+R196+R199+R202+R205+R211+R284+R287+R296</f>
        <v>754.42923286000007</v>
      </c>
      <c r="S141" s="227"/>
      <c r="T141" s="229">
        <f>T142+T196+T199+T202+T205+T211+T284+T287+T296</f>
        <v>119.81731000000001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73</v>
      </c>
      <c r="AY141" s="230" t="s">
        <v>156</v>
      </c>
      <c r="BK141" s="232">
        <f>BK142+BK196+BK199+BK202+BK205+BK211+BK284+BK287+BK296</f>
        <v>0</v>
      </c>
    </row>
    <row r="142" s="12" customFormat="1" ht="22.8" customHeight="1">
      <c r="A142" s="12"/>
      <c r="B142" s="219"/>
      <c r="C142" s="220"/>
      <c r="D142" s="221" t="s">
        <v>72</v>
      </c>
      <c r="E142" s="233" t="s">
        <v>81</v>
      </c>
      <c r="F142" s="233" t="s">
        <v>157</v>
      </c>
      <c r="G142" s="220"/>
      <c r="H142" s="220"/>
      <c r="I142" s="223"/>
      <c r="J142" s="234">
        <f>BK142</f>
        <v>0</v>
      </c>
      <c r="K142" s="220"/>
      <c r="L142" s="225"/>
      <c r="M142" s="226"/>
      <c r="N142" s="227"/>
      <c r="O142" s="227"/>
      <c r="P142" s="228">
        <f>SUM(P143:P195)</f>
        <v>0</v>
      </c>
      <c r="Q142" s="227"/>
      <c r="R142" s="228">
        <f>SUM(R143:R195)</f>
        <v>594.22080892000008</v>
      </c>
      <c r="S142" s="227"/>
      <c r="T142" s="229">
        <f>SUM(T143:T195)</f>
        <v>84.361310000000003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0" t="s">
        <v>81</v>
      </c>
      <c r="AT142" s="231" t="s">
        <v>72</v>
      </c>
      <c r="AU142" s="231" t="s">
        <v>81</v>
      </c>
      <c r="AY142" s="230" t="s">
        <v>156</v>
      </c>
      <c r="BK142" s="232">
        <f>SUM(BK143:BK195)</f>
        <v>0</v>
      </c>
    </row>
    <row r="143" s="2" customFormat="1" ht="21.75" customHeight="1">
      <c r="A143" s="39"/>
      <c r="B143" s="40"/>
      <c r="C143" s="235" t="s">
        <v>162</v>
      </c>
      <c r="D143" s="235" t="s">
        <v>158</v>
      </c>
      <c r="E143" s="236" t="s">
        <v>167</v>
      </c>
      <c r="F143" s="237" t="s">
        <v>168</v>
      </c>
      <c r="G143" s="238" t="s">
        <v>161</v>
      </c>
      <c r="H143" s="239">
        <v>178.63499999999999</v>
      </c>
      <c r="I143" s="240"/>
      <c r="J143" s="241">
        <f>ROUND(I143*H143,2)</f>
        <v>0</v>
      </c>
      <c r="K143" s="242"/>
      <c r="L143" s="45"/>
      <c r="M143" s="243" t="s">
        <v>1</v>
      </c>
      <c r="N143" s="244" t="s">
        <v>38</v>
      </c>
      <c r="O143" s="92"/>
      <c r="P143" s="245">
        <f>O143*H143</f>
        <v>0</v>
      </c>
      <c r="Q143" s="245">
        <v>0</v>
      </c>
      <c r="R143" s="245">
        <f>Q143*H143</f>
        <v>0</v>
      </c>
      <c r="S143" s="245">
        <v>0.44</v>
      </c>
      <c r="T143" s="246">
        <f>S143*H143</f>
        <v>78.599400000000003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7" t="s">
        <v>162</v>
      </c>
      <c r="AT143" s="247" t="s">
        <v>158</v>
      </c>
      <c r="AU143" s="247" t="s">
        <v>83</v>
      </c>
      <c r="AY143" s="18" t="s">
        <v>156</v>
      </c>
      <c r="BE143" s="248">
        <f>IF(N143="základní",J143,0)</f>
        <v>0</v>
      </c>
      <c r="BF143" s="248">
        <f>IF(N143="snížená",J143,0)</f>
        <v>0</v>
      </c>
      <c r="BG143" s="248">
        <f>IF(N143="zákl. přenesená",J143,0)</f>
        <v>0</v>
      </c>
      <c r="BH143" s="248">
        <f>IF(N143="sníž. přenesená",J143,0)</f>
        <v>0</v>
      </c>
      <c r="BI143" s="248">
        <f>IF(N143="nulová",J143,0)</f>
        <v>0</v>
      </c>
      <c r="BJ143" s="18" t="s">
        <v>81</v>
      </c>
      <c r="BK143" s="248">
        <f>ROUND(I143*H143,2)</f>
        <v>0</v>
      </c>
      <c r="BL143" s="18" t="s">
        <v>162</v>
      </c>
      <c r="BM143" s="247" t="s">
        <v>882</v>
      </c>
    </row>
    <row r="144" s="13" customFormat="1">
      <c r="A144" s="13"/>
      <c r="B144" s="249"/>
      <c r="C144" s="250"/>
      <c r="D144" s="251" t="s">
        <v>164</v>
      </c>
      <c r="E144" s="252" t="s">
        <v>1</v>
      </c>
      <c r="F144" s="253" t="s">
        <v>883</v>
      </c>
      <c r="G144" s="250"/>
      <c r="H144" s="254">
        <v>176.715</v>
      </c>
      <c r="I144" s="255"/>
      <c r="J144" s="250"/>
      <c r="K144" s="250"/>
      <c r="L144" s="256"/>
      <c r="M144" s="257"/>
      <c r="N144" s="258"/>
      <c r="O144" s="258"/>
      <c r="P144" s="258"/>
      <c r="Q144" s="258"/>
      <c r="R144" s="258"/>
      <c r="S144" s="258"/>
      <c r="T144" s="25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0" t="s">
        <v>164</v>
      </c>
      <c r="AU144" s="260" t="s">
        <v>83</v>
      </c>
      <c r="AV144" s="13" t="s">
        <v>83</v>
      </c>
      <c r="AW144" s="13" t="s">
        <v>30</v>
      </c>
      <c r="AX144" s="13" t="s">
        <v>73</v>
      </c>
      <c r="AY144" s="260" t="s">
        <v>156</v>
      </c>
    </row>
    <row r="145" s="13" customFormat="1">
      <c r="A145" s="13"/>
      <c r="B145" s="249"/>
      <c r="C145" s="250"/>
      <c r="D145" s="251" t="s">
        <v>164</v>
      </c>
      <c r="E145" s="252" t="s">
        <v>1</v>
      </c>
      <c r="F145" s="253" t="s">
        <v>884</v>
      </c>
      <c r="G145" s="250"/>
      <c r="H145" s="254">
        <v>1.9199999999999999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164</v>
      </c>
      <c r="AU145" s="260" t="s">
        <v>83</v>
      </c>
      <c r="AV145" s="13" t="s">
        <v>83</v>
      </c>
      <c r="AW145" s="13" t="s">
        <v>30</v>
      </c>
      <c r="AX145" s="13" t="s">
        <v>73</v>
      </c>
      <c r="AY145" s="260" t="s">
        <v>156</v>
      </c>
    </row>
    <row r="146" s="14" customFormat="1">
      <c r="A146" s="14"/>
      <c r="B146" s="261"/>
      <c r="C146" s="262"/>
      <c r="D146" s="251" t="s">
        <v>164</v>
      </c>
      <c r="E146" s="263" t="s">
        <v>1</v>
      </c>
      <c r="F146" s="264" t="s">
        <v>166</v>
      </c>
      <c r="G146" s="262"/>
      <c r="H146" s="265">
        <v>178.63499999999999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1" t="s">
        <v>164</v>
      </c>
      <c r="AU146" s="271" t="s">
        <v>83</v>
      </c>
      <c r="AV146" s="14" t="s">
        <v>162</v>
      </c>
      <c r="AW146" s="14" t="s">
        <v>30</v>
      </c>
      <c r="AX146" s="14" t="s">
        <v>81</v>
      </c>
      <c r="AY146" s="271" t="s">
        <v>156</v>
      </c>
    </row>
    <row r="147" s="2" customFormat="1" ht="21.75" customHeight="1">
      <c r="A147" s="39"/>
      <c r="B147" s="40"/>
      <c r="C147" s="235" t="s">
        <v>183</v>
      </c>
      <c r="D147" s="235" t="s">
        <v>158</v>
      </c>
      <c r="E147" s="236" t="s">
        <v>173</v>
      </c>
      <c r="F147" s="237" t="s">
        <v>174</v>
      </c>
      <c r="G147" s="238" t="s">
        <v>161</v>
      </c>
      <c r="H147" s="239">
        <v>58.795000000000002</v>
      </c>
      <c r="I147" s="240"/>
      <c r="J147" s="241">
        <f>ROUND(I147*H147,2)</f>
        <v>0</v>
      </c>
      <c r="K147" s="242"/>
      <c r="L147" s="45"/>
      <c r="M147" s="243" t="s">
        <v>1</v>
      </c>
      <c r="N147" s="244" t="s">
        <v>38</v>
      </c>
      <c r="O147" s="92"/>
      <c r="P147" s="245">
        <f>O147*H147</f>
        <v>0</v>
      </c>
      <c r="Q147" s="245">
        <v>0</v>
      </c>
      <c r="R147" s="245">
        <f>Q147*H147</f>
        <v>0</v>
      </c>
      <c r="S147" s="245">
        <v>0.098000000000000004</v>
      </c>
      <c r="T147" s="246">
        <f>S147*H147</f>
        <v>5.7619100000000003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7" t="s">
        <v>162</v>
      </c>
      <c r="AT147" s="247" t="s">
        <v>158</v>
      </c>
      <c r="AU147" s="247" t="s">
        <v>83</v>
      </c>
      <c r="AY147" s="18" t="s">
        <v>156</v>
      </c>
      <c r="BE147" s="248">
        <f>IF(N147="základní",J147,0)</f>
        <v>0</v>
      </c>
      <c r="BF147" s="248">
        <f>IF(N147="snížená",J147,0)</f>
        <v>0</v>
      </c>
      <c r="BG147" s="248">
        <f>IF(N147="zákl. přenesená",J147,0)</f>
        <v>0</v>
      </c>
      <c r="BH147" s="248">
        <f>IF(N147="sníž. přenesená",J147,0)</f>
        <v>0</v>
      </c>
      <c r="BI147" s="248">
        <f>IF(N147="nulová",J147,0)</f>
        <v>0</v>
      </c>
      <c r="BJ147" s="18" t="s">
        <v>81</v>
      </c>
      <c r="BK147" s="248">
        <f>ROUND(I147*H147,2)</f>
        <v>0</v>
      </c>
      <c r="BL147" s="18" t="s">
        <v>162</v>
      </c>
      <c r="BM147" s="247" t="s">
        <v>885</v>
      </c>
    </row>
    <row r="148" s="13" customFormat="1">
      <c r="A148" s="13"/>
      <c r="B148" s="249"/>
      <c r="C148" s="250"/>
      <c r="D148" s="251" t="s">
        <v>164</v>
      </c>
      <c r="E148" s="252" t="s">
        <v>1</v>
      </c>
      <c r="F148" s="253" t="s">
        <v>886</v>
      </c>
      <c r="G148" s="250"/>
      <c r="H148" s="254">
        <v>58.795000000000002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164</v>
      </c>
      <c r="AU148" s="260" t="s">
        <v>83</v>
      </c>
      <c r="AV148" s="13" t="s">
        <v>83</v>
      </c>
      <c r="AW148" s="13" t="s">
        <v>30</v>
      </c>
      <c r="AX148" s="13" t="s">
        <v>73</v>
      </c>
      <c r="AY148" s="260" t="s">
        <v>156</v>
      </c>
    </row>
    <row r="149" s="14" customFormat="1">
      <c r="A149" s="14"/>
      <c r="B149" s="261"/>
      <c r="C149" s="262"/>
      <c r="D149" s="251" t="s">
        <v>164</v>
      </c>
      <c r="E149" s="263" t="s">
        <v>1</v>
      </c>
      <c r="F149" s="264" t="s">
        <v>166</v>
      </c>
      <c r="G149" s="262"/>
      <c r="H149" s="265">
        <v>58.795000000000002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1" t="s">
        <v>164</v>
      </c>
      <c r="AU149" s="271" t="s">
        <v>83</v>
      </c>
      <c r="AV149" s="14" t="s">
        <v>162</v>
      </c>
      <c r="AW149" s="14" t="s">
        <v>30</v>
      </c>
      <c r="AX149" s="14" t="s">
        <v>81</v>
      </c>
      <c r="AY149" s="271" t="s">
        <v>156</v>
      </c>
    </row>
    <row r="150" s="2" customFormat="1" ht="21.75" customHeight="1">
      <c r="A150" s="39"/>
      <c r="B150" s="40"/>
      <c r="C150" s="235" t="s">
        <v>195</v>
      </c>
      <c r="D150" s="235" t="s">
        <v>158</v>
      </c>
      <c r="E150" s="236" t="s">
        <v>184</v>
      </c>
      <c r="F150" s="237" t="s">
        <v>185</v>
      </c>
      <c r="G150" s="238" t="s">
        <v>180</v>
      </c>
      <c r="H150" s="239">
        <v>2.2000000000000002</v>
      </c>
      <c r="I150" s="240"/>
      <c r="J150" s="241">
        <f>ROUND(I150*H150,2)</f>
        <v>0</v>
      </c>
      <c r="K150" s="242"/>
      <c r="L150" s="45"/>
      <c r="M150" s="243" t="s">
        <v>1</v>
      </c>
      <c r="N150" s="244" t="s">
        <v>38</v>
      </c>
      <c r="O150" s="92"/>
      <c r="P150" s="245">
        <f>O150*H150</f>
        <v>0</v>
      </c>
      <c r="Q150" s="245">
        <v>0.036900000000000002</v>
      </c>
      <c r="R150" s="245">
        <f>Q150*H150</f>
        <v>0.081180000000000016</v>
      </c>
      <c r="S150" s="245">
        <v>0</v>
      </c>
      <c r="T150" s="246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7" t="s">
        <v>162</v>
      </c>
      <c r="AT150" s="247" t="s">
        <v>158</v>
      </c>
      <c r="AU150" s="247" t="s">
        <v>83</v>
      </c>
      <c r="AY150" s="18" t="s">
        <v>156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8" t="s">
        <v>81</v>
      </c>
      <c r="BK150" s="248">
        <f>ROUND(I150*H150,2)</f>
        <v>0</v>
      </c>
      <c r="BL150" s="18" t="s">
        <v>162</v>
      </c>
      <c r="BM150" s="247" t="s">
        <v>887</v>
      </c>
    </row>
    <row r="151" s="13" customFormat="1">
      <c r="A151" s="13"/>
      <c r="B151" s="249"/>
      <c r="C151" s="250"/>
      <c r="D151" s="251" t="s">
        <v>164</v>
      </c>
      <c r="E151" s="252" t="s">
        <v>1</v>
      </c>
      <c r="F151" s="253" t="s">
        <v>888</v>
      </c>
      <c r="G151" s="250"/>
      <c r="H151" s="254">
        <v>2.2000000000000002</v>
      </c>
      <c r="I151" s="255"/>
      <c r="J151" s="250"/>
      <c r="K151" s="250"/>
      <c r="L151" s="256"/>
      <c r="M151" s="257"/>
      <c r="N151" s="258"/>
      <c r="O151" s="258"/>
      <c r="P151" s="258"/>
      <c r="Q151" s="258"/>
      <c r="R151" s="258"/>
      <c r="S151" s="258"/>
      <c r="T151" s="25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0" t="s">
        <v>164</v>
      </c>
      <c r="AU151" s="260" t="s">
        <v>83</v>
      </c>
      <c r="AV151" s="13" t="s">
        <v>83</v>
      </c>
      <c r="AW151" s="13" t="s">
        <v>30</v>
      </c>
      <c r="AX151" s="13" t="s">
        <v>81</v>
      </c>
      <c r="AY151" s="260" t="s">
        <v>156</v>
      </c>
    </row>
    <row r="152" s="2" customFormat="1" ht="21.75" customHeight="1">
      <c r="A152" s="39"/>
      <c r="B152" s="40"/>
      <c r="C152" s="235" t="s">
        <v>203</v>
      </c>
      <c r="D152" s="235" t="s">
        <v>158</v>
      </c>
      <c r="E152" s="236" t="s">
        <v>190</v>
      </c>
      <c r="F152" s="237" t="s">
        <v>191</v>
      </c>
      <c r="G152" s="238" t="s">
        <v>192</v>
      </c>
      <c r="H152" s="239">
        <v>12.4</v>
      </c>
      <c r="I152" s="240"/>
      <c r="J152" s="241">
        <f>ROUND(I152*H152,2)</f>
        <v>0</v>
      </c>
      <c r="K152" s="242"/>
      <c r="L152" s="45"/>
      <c r="M152" s="243" t="s">
        <v>1</v>
      </c>
      <c r="N152" s="244" t="s">
        <v>38</v>
      </c>
      <c r="O152" s="92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7" t="s">
        <v>162</v>
      </c>
      <c r="AT152" s="247" t="s">
        <v>158</v>
      </c>
      <c r="AU152" s="247" t="s">
        <v>83</v>
      </c>
      <c r="AY152" s="18" t="s">
        <v>156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8" t="s">
        <v>81</v>
      </c>
      <c r="BK152" s="248">
        <f>ROUND(I152*H152,2)</f>
        <v>0</v>
      </c>
      <c r="BL152" s="18" t="s">
        <v>162</v>
      </c>
      <c r="BM152" s="247" t="s">
        <v>889</v>
      </c>
    </row>
    <row r="153" s="2" customFormat="1" ht="33" customHeight="1">
      <c r="A153" s="39"/>
      <c r="B153" s="40"/>
      <c r="C153" s="235" t="s">
        <v>208</v>
      </c>
      <c r="D153" s="235" t="s">
        <v>158</v>
      </c>
      <c r="E153" s="236" t="s">
        <v>196</v>
      </c>
      <c r="F153" s="237" t="s">
        <v>197</v>
      </c>
      <c r="G153" s="238" t="s">
        <v>192</v>
      </c>
      <c r="H153" s="239">
        <v>66.239999999999995</v>
      </c>
      <c r="I153" s="240"/>
      <c r="J153" s="241">
        <f>ROUND(I153*H153,2)</f>
        <v>0</v>
      </c>
      <c r="K153" s="242"/>
      <c r="L153" s="45"/>
      <c r="M153" s="243" t="s">
        <v>1</v>
      </c>
      <c r="N153" s="244" t="s">
        <v>38</v>
      </c>
      <c r="O153" s="92"/>
      <c r="P153" s="245">
        <f>O153*H153</f>
        <v>0</v>
      </c>
      <c r="Q153" s="245">
        <v>0</v>
      </c>
      <c r="R153" s="245">
        <f>Q153*H153</f>
        <v>0</v>
      </c>
      <c r="S153" s="245">
        <v>0</v>
      </c>
      <c r="T153" s="24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7" t="s">
        <v>162</v>
      </c>
      <c r="AT153" s="247" t="s">
        <v>158</v>
      </c>
      <c r="AU153" s="247" t="s">
        <v>83</v>
      </c>
      <c r="AY153" s="18" t="s">
        <v>156</v>
      </c>
      <c r="BE153" s="248">
        <f>IF(N153="základní",J153,0)</f>
        <v>0</v>
      </c>
      <c r="BF153" s="248">
        <f>IF(N153="snížená",J153,0)</f>
        <v>0</v>
      </c>
      <c r="BG153" s="248">
        <f>IF(N153="zákl. přenesená",J153,0)</f>
        <v>0</v>
      </c>
      <c r="BH153" s="248">
        <f>IF(N153="sníž. přenesená",J153,0)</f>
        <v>0</v>
      </c>
      <c r="BI153" s="248">
        <f>IF(N153="nulová",J153,0)</f>
        <v>0</v>
      </c>
      <c r="BJ153" s="18" t="s">
        <v>81</v>
      </c>
      <c r="BK153" s="248">
        <f>ROUND(I153*H153,2)</f>
        <v>0</v>
      </c>
      <c r="BL153" s="18" t="s">
        <v>162</v>
      </c>
      <c r="BM153" s="247" t="s">
        <v>890</v>
      </c>
    </row>
    <row r="154" s="16" customFormat="1">
      <c r="A154" s="16"/>
      <c r="B154" s="299"/>
      <c r="C154" s="300"/>
      <c r="D154" s="251" t="s">
        <v>164</v>
      </c>
      <c r="E154" s="301" t="s">
        <v>1</v>
      </c>
      <c r="F154" s="302" t="s">
        <v>891</v>
      </c>
      <c r="G154" s="300"/>
      <c r="H154" s="301" t="s">
        <v>1</v>
      </c>
      <c r="I154" s="303"/>
      <c r="J154" s="300"/>
      <c r="K154" s="300"/>
      <c r="L154" s="304"/>
      <c r="M154" s="305"/>
      <c r="N154" s="306"/>
      <c r="O154" s="306"/>
      <c r="P154" s="306"/>
      <c r="Q154" s="306"/>
      <c r="R154" s="306"/>
      <c r="S154" s="306"/>
      <c r="T154" s="307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308" t="s">
        <v>164</v>
      </c>
      <c r="AU154" s="308" t="s">
        <v>83</v>
      </c>
      <c r="AV154" s="16" t="s">
        <v>81</v>
      </c>
      <c r="AW154" s="16" t="s">
        <v>30</v>
      </c>
      <c r="AX154" s="16" t="s">
        <v>73</v>
      </c>
      <c r="AY154" s="308" t="s">
        <v>156</v>
      </c>
    </row>
    <row r="155" s="13" customFormat="1">
      <c r="A155" s="13"/>
      <c r="B155" s="249"/>
      <c r="C155" s="250"/>
      <c r="D155" s="251" t="s">
        <v>164</v>
      </c>
      <c r="E155" s="252" t="s">
        <v>1</v>
      </c>
      <c r="F155" s="253" t="s">
        <v>892</v>
      </c>
      <c r="G155" s="250"/>
      <c r="H155" s="254">
        <v>255.99799999999999</v>
      </c>
      <c r="I155" s="255"/>
      <c r="J155" s="250"/>
      <c r="K155" s="250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164</v>
      </c>
      <c r="AU155" s="260" t="s">
        <v>83</v>
      </c>
      <c r="AV155" s="13" t="s">
        <v>83</v>
      </c>
      <c r="AW155" s="13" t="s">
        <v>30</v>
      </c>
      <c r="AX155" s="13" t="s">
        <v>73</v>
      </c>
      <c r="AY155" s="260" t="s">
        <v>156</v>
      </c>
    </row>
    <row r="156" s="15" customFormat="1">
      <c r="A156" s="15"/>
      <c r="B156" s="272"/>
      <c r="C156" s="273"/>
      <c r="D156" s="251" t="s">
        <v>164</v>
      </c>
      <c r="E156" s="274" t="s">
        <v>1</v>
      </c>
      <c r="F156" s="275" t="s">
        <v>201</v>
      </c>
      <c r="G156" s="273"/>
      <c r="H156" s="276">
        <v>255.99799999999999</v>
      </c>
      <c r="I156" s="277"/>
      <c r="J156" s="273"/>
      <c r="K156" s="273"/>
      <c r="L156" s="278"/>
      <c r="M156" s="279"/>
      <c r="N156" s="280"/>
      <c r="O156" s="280"/>
      <c r="P156" s="280"/>
      <c r="Q156" s="280"/>
      <c r="R156" s="280"/>
      <c r="S156" s="280"/>
      <c r="T156" s="281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2" t="s">
        <v>164</v>
      </c>
      <c r="AU156" s="282" t="s">
        <v>83</v>
      </c>
      <c r="AV156" s="15" t="s">
        <v>172</v>
      </c>
      <c r="AW156" s="15" t="s">
        <v>30</v>
      </c>
      <c r="AX156" s="15" t="s">
        <v>73</v>
      </c>
      <c r="AY156" s="282" t="s">
        <v>156</v>
      </c>
    </row>
    <row r="157" s="13" customFormat="1">
      <c r="A157" s="13"/>
      <c r="B157" s="249"/>
      <c r="C157" s="250"/>
      <c r="D157" s="251" t="s">
        <v>164</v>
      </c>
      <c r="E157" s="252" t="s">
        <v>1</v>
      </c>
      <c r="F157" s="253" t="s">
        <v>893</v>
      </c>
      <c r="G157" s="250"/>
      <c r="H157" s="254">
        <v>8.9600000000000009</v>
      </c>
      <c r="I157" s="255"/>
      <c r="J157" s="250"/>
      <c r="K157" s="250"/>
      <c r="L157" s="256"/>
      <c r="M157" s="257"/>
      <c r="N157" s="258"/>
      <c r="O157" s="258"/>
      <c r="P157" s="258"/>
      <c r="Q157" s="258"/>
      <c r="R157" s="258"/>
      <c r="S157" s="258"/>
      <c r="T157" s="25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0" t="s">
        <v>164</v>
      </c>
      <c r="AU157" s="260" t="s">
        <v>83</v>
      </c>
      <c r="AV157" s="13" t="s">
        <v>83</v>
      </c>
      <c r="AW157" s="13" t="s">
        <v>30</v>
      </c>
      <c r="AX157" s="13" t="s">
        <v>73</v>
      </c>
      <c r="AY157" s="260" t="s">
        <v>156</v>
      </c>
    </row>
    <row r="158" s="15" customFormat="1">
      <c r="A158" s="15"/>
      <c r="B158" s="272"/>
      <c r="C158" s="273"/>
      <c r="D158" s="251" t="s">
        <v>164</v>
      </c>
      <c r="E158" s="274" t="s">
        <v>1</v>
      </c>
      <c r="F158" s="275" t="s">
        <v>201</v>
      </c>
      <c r="G158" s="273"/>
      <c r="H158" s="276">
        <v>8.9600000000000009</v>
      </c>
      <c r="I158" s="277"/>
      <c r="J158" s="273"/>
      <c r="K158" s="273"/>
      <c r="L158" s="278"/>
      <c r="M158" s="279"/>
      <c r="N158" s="280"/>
      <c r="O158" s="280"/>
      <c r="P158" s="280"/>
      <c r="Q158" s="280"/>
      <c r="R158" s="280"/>
      <c r="S158" s="280"/>
      <c r="T158" s="28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82" t="s">
        <v>164</v>
      </c>
      <c r="AU158" s="282" t="s">
        <v>83</v>
      </c>
      <c r="AV158" s="15" t="s">
        <v>172</v>
      </c>
      <c r="AW158" s="15" t="s">
        <v>30</v>
      </c>
      <c r="AX158" s="15" t="s">
        <v>73</v>
      </c>
      <c r="AY158" s="282" t="s">
        <v>156</v>
      </c>
    </row>
    <row r="159" s="14" customFormat="1">
      <c r="A159" s="14"/>
      <c r="B159" s="261"/>
      <c r="C159" s="262"/>
      <c r="D159" s="251" t="s">
        <v>164</v>
      </c>
      <c r="E159" s="263" t="s">
        <v>1</v>
      </c>
      <c r="F159" s="264" t="s">
        <v>166</v>
      </c>
      <c r="G159" s="262"/>
      <c r="H159" s="265">
        <v>264.95800000000003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1" t="s">
        <v>164</v>
      </c>
      <c r="AU159" s="271" t="s">
        <v>83</v>
      </c>
      <c r="AV159" s="14" t="s">
        <v>162</v>
      </c>
      <c r="AW159" s="14" t="s">
        <v>30</v>
      </c>
      <c r="AX159" s="14" t="s">
        <v>73</v>
      </c>
      <c r="AY159" s="271" t="s">
        <v>156</v>
      </c>
    </row>
    <row r="160" s="13" customFormat="1">
      <c r="A160" s="13"/>
      <c r="B160" s="249"/>
      <c r="C160" s="250"/>
      <c r="D160" s="251" t="s">
        <v>164</v>
      </c>
      <c r="E160" s="252" t="s">
        <v>1</v>
      </c>
      <c r="F160" s="253" t="s">
        <v>894</v>
      </c>
      <c r="G160" s="250"/>
      <c r="H160" s="254">
        <v>66.239999999999995</v>
      </c>
      <c r="I160" s="255"/>
      <c r="J160" s="250"/>
      <c r="K160" s="250"/>
      <c r="L160" s="256"/>
      <c r="M160" s="257"/>
      <c r="N160" s="258"/>
      <c r="O160" s="258"/>
      <c r="P160" s="258"/>
      <c r="Q160" s="258"/>
      <c r="R160" s="258"/>
      <c r="S160" s="258"/>
      <c r="T160" s="25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0" t="s">
        <v>164</v>
      </c>
      <c r="AU160" s="260" t="s">
        <v>83</v>
      </c>
      <c r="AV160" s="13" t="s">
        <v>83</v>
      </c>
      <c r="AW160" s="13" t="s">
        <v>30</v>
      </c>
      <c r="AX160" s="13" t="s">
        <v>81</v>
      </c>
      <c r="AY160" s="260" t="s">
        <v>156</v>
      </c>
    </row>
    <row r="161" s="2" customFormat="1" ht="33" customHeight="1">
      <c r="A161" s="39"/>
      <c r="B161" s="40"/>
      <c r="C161" s="235" t="s">
        <v>213</v>
      </c>
      <c r="D161" s="235" t="s">
        <v>158</v>
      </c>
      <c r="E161" s="236" t="s">
        <v>895</v>
      </c>
      <c r="F161" s="237" t="s">
        <v>896</v>
      </c>
      <c r="G161" s="238" t="s">
        <v>192</v>
      </c>
      <c r="H161" s="239">
        <v>223.31200000000001</v>
      </c>
      <c r="I161" s="240"/>
      <c r="J161" s="241">
        <f>ROUND(I161*H161,2)</f>
        <v>0</v>
      </c>
      <c r="K161" s="242"/>
      <c r="L161" s="45"/>
      <c r="M161" s="243" t="s">
        <v>1</v>
      </c>
      <c r="N161" s="244" t="s">
        <v>38</v>
      </c>
      <c r="O161" s="92"/>
      <c r="P161" s="245">
        <f>O161*H161</f>
        <v>0</v>
      </c>
      <c r="Q161" s="245">
        <v>0</v>
      </c>
      <c r="R161" s="245">
        <f>Q161*H161</f>
        <v>0</v>
      </c>
      <c r="S161" s="245">
        <v>0</v>
      </c>
      <c r="T161" s="24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7" t="s">
        <v>162</v>
      </c>
      <c r="AT161" s="247" t="s">
        <v>158</v>
      </c>
      <c r="AU161" s="247" t="s">
        <v>83</v>
      </c>
      <c r="AY161" s="18" t="s">
        <v>156</v>
      </c>
      <c r="BE161" s="248">
        <f>IF(N161="základní",J161,0)</f>
        <v>0</v>
      </c>
      <c r="BF161" s="248">
        <f>IF(N161="snížená",J161,0)</f>
        <v>0</v>
      </c>
      <c r="BG161" s="248">
        <f>IF(N161="zákl. přenesená",J161,0)</f>
        <v>0</v>
      </c>
      <c r="BH161" s="248">
        <f>IF(N161="sníž. přenesená",J161,0)</f>
        <v>0</v>
      </c>
      <c r="BI161" s="248">
        <f>IF(N161="nulová",J161,0)</f>
        <v>0</v>
      </c>
      <c r="BJ161" s="18" t="s">
        <v>81</v>
      </c>
      <c r="BK161" s="248">
        <f>ROUND(I161*H161,2)</f>
        <v>0</v>
      </c>
      <c r="BL161" s="18" t="s">
        <v>162</v>
      </c>
      <c r="BM161" s="247" t="s">
        <v>897</v>
      </c>
    </row>
    <row r="162" s="16" customFormat="1">
      <c r="A162" s="16"/>
      <c r="B162" s="299"/>
      <c r="C162" s="300"/>
      <c r="D162" s="251" t="s">
        <v>164</v>
      </c>
      <c r="E162" s="301" t="s">
        <v>1</v>
      </c>
      <c r="F162" s="302" t="s">
        <v>898</v>
      </c>
      <c r="G162" s="300"/>
      <c r="H162" s="301" t="s">
        <v>1</v>
      </c>
      <c r="I162" s="303"/>
      <c r="J162" s="300"/>
      <c r="K162" s="300"/>
      <c r="L162" s="304"/>
      <c r="M162" s="305"/>
      <c r="N162" s="306"/>
      <c r="O162" s="306"/>
      <c r="P162" s="306"/>
      <c r="Q162" s="306"/>
      <c r="R162" s="306"/>
      <c r="S162" s="306"/>
      <c r="T162" s="30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308" t="s">
        <v>164</v>
      </c>
      <c r="AU162" s="308" t="s">
        <v>83</v>
      </c>
      <c r="AV162" s="16" t="s">
        <v>81</v>
      </c>
      <c r="AW162" s="16" t="s">
        <v>30</v>
      </c>
      <c r="AX162" s="16" t="s">
        <v>73</v>
      </c>
      <c r="AY162" s="308" t="s">
        <v>156</v>
      </c>
    </row>
    <row r="163" s="13" customFormat="1">
      <c r="A163" s="13"/>
      <c r="B163" s="249"/>
      <c r="C163" s="250"/>
      <c r="D163" s="251" t="s">
        <v>164</v>
      </c>
      <c r="E163" s="252" t="s">
        <v>1</v>
      </c>
      <c r="F163" s="253" t="s">
        <v>899</v>
      </c>
      <c r="G163" s="250"/>
      <c r="H163" s="254">
        <v>288.78899999999999</v>
      </c>
      <c r="I163" s="255"/>
      <c r="J163" s="250"/>
      <c r="K163" s="250"/>
      <c r="L163" s="256"/>
      <c r="M163" s="257"/>
      <c r="N163" s="258"/>
      <c r="O163" s="258"/>
      <c r="P163" s="258"/>
      <c r="Q163" s="258"/>
      <c r="R163" s="258"/>
      <c r="S163" s="258"/>
      <c r="T163" s="25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0" t="s">
        <v>164</v>
      </c>
      <c r="AU163" s="260" t="s">
        <v>83</v>
      </c>
      <c r="AV163" s="13" t="s">
        <v>83</v>
      </c>
      <c r="AW163" s="13" t="s">
        <v>30</v>
      </c>
      <c r="AX163" s="13" t="s">
        <v>73</v>
      </c>
      <c r="AY163" s="260" t="s">
        <v>156</v>
      </c>
    </row>
    <row r="164" s="15" customFormat="1">
      <c r="A164" s="15"/>
      <c r="B164" s="272"/>
      <c r="C164" s="273"/>
      <c r="D164" s="251" t="s">
        <v>164</v>
      </c>
      <c r="E164" s="274" t="s">
        <v>1</v>
      </c>
      <c r="F164" s="275" t="s">
        <v>201</v>
      </c>
      <c r="G164" s="273"/>
      <c r="H164" s="276">
        <v>288.78899999999999</v>
      </c>
      <c r="I164" s="277"/>
      <c r="J164" s="273"/>
      <c r="K164" s="273"/>
      <c r="L164" s="278"/>
      <c r="M164" s="279"/>
      <c r="N164" s="280"/>
      <c r="O164" s="280"/>
      <c r="P164" s="280"/>
      <c r="Q164" s="280"/>
      <c r="R164" s="280"/>
      <c r="S164" s="280"/>
      <c r="T164" s="28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82" t="s">
        <v>164</v>
      </c>
      <c r="AU164" s="282" t="s">
        <v>83</v>
      </c>
      <c r="AV164" s="15" t="s">
        <v>172</v>
      </c>
      <c r="AW164" s="15" t="s">
        <v>30</v>
      </c>
      <c r="AX164" s="15" t="s">
        <v>73</v>
      </c>
      <c r="AY164" s="282" t="s">
        <v>156</v>
      </c>
    </row>
    <row r="165" s="13" customFormat="1">
      <c r="A165" s="13"/>
      <c r="B165" s="249"/>
      <c r="C165" s="250"/>
      <c r="D165" s="251" t="s">
        <v>164</v>
      </c>
      <c r="E165" s="252" t="s">
        <v>1</v>
      </c>
      <c r="F165" s="253" t="s">
        <v>893</v>
      </c>
      <c r="G165" s="250"/>
      <c r="H165" s="254">
        <v>8.9600000000000009</v>
      </c>
      <c r="I165" s="255"/>
      <c r="J165" s="250"/>
      <c r="K165" s="250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164</v>
      </c>
      <c r="AU165" s="260" t="s">
        <v>83</v>
      </c>
      <c r="AV165" s="13" t="s">
        <v>83</v>
      </c>
      <c r="AW165" s="13" t="s">
        <v>30</v>
      </c>
      <c r="AX165" s="13" t="s">
        <v>73</v>
      </c>
      <c r="AY165" s="260" t="s">
        <v>156</v>
      </c>
    </row>
    <row r="166" s="15" customFormat="1">
      <c r="A166" s="15"/>
      <c r="B166" s="272"/>
      <c r="C166" s="273"/>
      <c r="D166" s="251" t="s">
        <v>164</v>
      </c>
      <c r="E166" s="274" t="s">
        <v>1</v>
      </c>
      <c r="F166" s="275" t="s">
        <v>201</v>
      </c>
      <c r="G166" s="273"/>
      <c r="H166" s="276">
        <v>8.9600000000000009</v>
      </c>
      <c r="I166" s="277"/>
      <c r="J166" s="273"/>
      <c r="K166" s="273"/>
      <c r="L166" s="278"/>
      <c r="M166" s="279"/>
      <c r="N166" s="280"/>
      <c r="O166" s="280"/>
      <c r="P166" s="280"/>
      <c r="Q166" s="280"/>
      <c r="R166" s="280"/>
      <c r="S166" s="280"/>
      <c r="T166" s="281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82" t="s">
        <v>164</v>
      </c>
      <c r="AU166" s="282" t="s">
        <v>83</v>
      </c>
      <c r="AV166" s="15" t="s">
        <v>172</v>
      </c>
      <c r="AW166" s="15" t="s">
        <v>30</v>
      </c>
      <c r="AX166" s="15" t="s">
        <v>73</v>
      </c>
      <c r="AY166" s="282" t="s">
        <v>156</v>
      </c>
    </row>
    <row r="167" s="14" customFormat="1">
      <c r="A167" s="14"/>
      <c r="B167" s="261"/>
      <c r="C167" s="262"/>
      <c r="D167" s="251" t="s">
        <v>164</v>
      </c>
      <c r="E167" s="263" t="s">
        <v>1</v>
      </c>
      <c r="F167" s="264" t="s">
        <v>166</v>
      </c>
      <c r="G167" s="262"/>
      <c r="H167" s="265">
        <v>297.74900000000002</v>
      </c>
      <c r="I167" s="266"/>
      <c r="J167" s="262"/>
      <c r="K167" s="262"/>
      <c r="L167" s="267"/>
      <c r="M167" s="268"/>
      <c r="N167" s="269"/>
      <c r="O167" s="269"/>
      <c r="P167" s="269"/>
      <c r="Q167" s="269"/>
      <c r="R167" s="269"/>
      <c r="S167" s="269"/>
      <c r="T167" s="27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1" t="s">
        <v>164</v>
      </c>
      <c r="AU167" s="271" t="s">
        <v>83</v>
      </c>
      <c r="AV167" s="14" t="s">
        <v>162</v>
      </c>
      <c r="AW167" s="14" t="s">
        <v>30</v>
      </c>
      <c r="AX167" s="14" t="s">
        <v>73</v>
      </c>
      <c r="AY167" s="271" t="s">
        <v>156</v>
      </c>
    </row>
    <row r="168" s="13" customFormat="1">
      <c r="A168" s="13"/>
      <c r="B168" s="249"/>
      <c r="C168" s="250"/>
      <c r="D168" s="251" t="s">
        <v>164</v>
      </c>
      <c r="E168" s="252" t="s">
        <v>1</v>
      </c>
      <c r="F168" s="253" t="s">
        <v>900</v>
      </c>
      <c r="G168" s="250"/>
      <c r="H168" s="254">
        <v>223.31200000000001</v>
      </c>
      <c r="I168" s="255"/>
      <c r="J168" s="250"/>
      <c r="K168" s="250"/>
      <c r="L168" s="256"/>
      <c r="M168" s="257"/>
      <c r="N168" s="258"/>
      <c r="O168" s="258"/>
      <c r="P168" s="258"/>
      <c r="Q168" s="258"/>
      <c r="R168" s="258"/>
      <c r="S168" s="258"/>
      <c r="T168" s="25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0" t="s">
        <v>164</v>
      </c>
      <c r="AU168" s="260" t="s">
        <v>83</v>
      </c>
      <c r="AV168" s="13" t="s">
        <v>83</v>
      </c>
      <c r="AW168" s="13" t="s">
        <v>30</v>
      </c>
      <c r="AX168" s="13" t="s">
        <v>81</v>
      </c>
      <c r="AY168" s="260" t="s">
        <v>156</v>
      </c>
    </row>
    <row r="169" s="2" customFormat="1" ht="21.75" customHeight="1">
      <c r="A169" s="39"/>
      <c r="B169" s="40"/>
      <c r="C169" s="235" t="s">
        <v>219</v>
      </c>
      <c r="D169" s="235" t="s">
        <v>158</v>
      </c>
      <c r="E169" s="236" t="s">
        <v>204</v>
      </c>
      <c r="F169" s="237" t="s">
        <v>205</v>
      </c>
      <c r="G169" s="238" t="s">
        <v>192</v>
      </c>
      <c r="H169" s="239">
        <v>4</v>
      </c>
      <c r="I169" s="240"/>
      <c r="J169" s="241">
        <f>ROUND(I169*H169,2)</f>
        <v>0</v>
      </c>
      <c r="K169" s="242"/>
      <c r="L169" s="45"/>
      <c r="M169" s="243" t="s">
        <v>1</v>
      </c>
      <c r="N169" s="244" t="s">
        <v>38</v>
      </c>
      <c r="O169" s="92"/>
      <c r="P169" s="245">
        <f>O169*H169</f>
        <v>0</v>
      </c>
      <c r="Q169" s="245">
        <v>0</v>
      </c>
      <c r="R169" s="245">
        <f>Q169*H169</f>
        <v>0</v>
      </c>
      <c r="S169" s="245">
        <v>0</v>
      </c>
      <c r="T169" s="24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7" t="s">
        <v>162</v>
      </c>
      <c r="AT169" s="247" t="s">
        <v>158</v>
      </c>
      <c r="AU169" s="247" t="s">
        <v>83</v>
      </c>
      <c r="AY169" s="18" t="s">
        <v>156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8" t="s">
        <v>81</v>
      </c>
      <c r="BK169" s="248">
        <f>ROUND(I169*H169,2)</f>
        <v>0</v>
      </c>
      <c r="BL169" s="18" t="s">
        <v>162</v>
      </c>
      <c r="BM169" s="247" t="s">
        <v>901</v>
      </c>
    </row>
    <row r="170" s="2" customFormat="1" ht="21.75" customHeight="1">
      <c r="A170" s="39"/>
      <c r="B170" s="40"/>
      <c r="C170" s="235" t="s">
        <v>225</v>
      </c>
      <c r="D170" s="235" t="s">
        <v>158</v>
      </c>
      <c r="E170" s="236" t="s">
        <v>902</v>
      </c>
      <c r="F170" s="237" t="s">
        <v>903</v>
      </c>
      <c r="G170" s="238" t="s">
        <v>161</v>
      </c>
      <c r="H170" s="239">
        <v>361.46300000000002</v>
      </c>
      <c r="I170" s="240"/>
      <c r="J170" s="241">
        <f>ROUND(I170*H170,2)</f>
        <v>0</v>
      </c>
      <c r="K170" s="242"/>
      <c r="L170" s="45"/>
      <c r="M170" s="243" t="s">
        <v>1</v>
      </c>
      <c r="N170" s="244" t="s">
        <v>38</v>
      </c>
      <c r="O170" s="92"/>
      <c r="P170" s="245">
        <f>O170*H170</f>
        <v>0</v>
      </c>
      <c r="Q170" s="245">
        <v>0.00084000000000000003</v>
      </c>
      <c r="R170" s="245">
        <f>Q170*H170</f>
        <v>0.30362892000000002</v>
      </c>
      <c r="S170" s="245">
        <v>0</v>
      </c>
      <c r="T170" s="24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7" t="s">
        <v>162</v>
      </c>
      <c r="AT170" s="247" t="s">
        <v>158</v>
      </c>
      <c r="AU170" s="247" t="s">
        <v>83</v>
      </c>
      <c r="AY170" s="18" t="s">
        <v>156</v>
      </c>
      <c r="BE170" s="248">
        <f>IF(N170="základní",J170,0)</f>
        <v>0</v>
      </c>
      <c r="BF170" s="248">
        <f>IF(N170="snížená",J170,0)</f>
        <v>0</v>
      </c>
      <c r="BG170" s="248">
        <f>IF(N170="zákl. přenesená",J170,0)</f>
        <v>0</v>
      </c>
      <c r="BH170" s="248">
        <f>IF(N170="sníž. přenesená",J170,0)</f>
        <v>0</v>
      </c>
      <c r="BI170" s="248">
        <f>IF(N170="nulová",J170,0)</f>
        <v>0</v>
      </c>
      <c r="BJ170" s="18" t="s">
        <v>81</v>
      </c>
      <c r="BK170" s="248">
        <f>ROUND(I170*H170,2)</f>
        <v>0</v>
      </c>
      <c r="BL170" s="18" t="s">
        <v>162</v>
      </c>
      <c r="BM170" s="247" t="s">
        <v>904</v>
      </c>
    </row>
    <row r="171" s="16" customFormat="1">
      <c r="A171" s="16"/>
      <c r="B171" s="299"/>
      <c r="C171" s="300"/>
      <c r="D171" s="251" t="s">
        <v>164</v>
      </c>
      <c r="E171" s="301" t="s">
        <v>1</v>
      </c>
      <c r="F171" s="302" t="s">
        <v>905</v>
      </c>
      <c r="G171" s="300"/>
      <c r="H171" s="301" t="s">
        <v>1</v>
      </c>
      <c r="I171" s="303"/>
      <c r="J171" s="300"/>
      <c r="K171" s="300"/>
      <c r="L171" s="304"/>
      <c r="M171" s="305"/>
      <c r="N171" s="306"/>
      <c r="O171" s="306"/>
      <c r="P171" s="306"/>
      <c r="Q171" s="306"/>
      <c r="R171" s="306"/>
      <c r="S171" s="306"/>
      <c r="T171" s="307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308" t="s">
        <v>164</v>
      </c>
      <c r="AU171" s="308" t="s">
        <v>83</v>
      </c>
      <c r="AV171" s="16" t="s">
        <v>81</v>
      </c>
      <c r="AW171" s="16" t="s">
        <v>30</v>
      </c>
      <c r="AX171" s="16" t="s">
        <v>73</v>
      </c>
      <c r="AY171" s="308" t="s">
        <v>156</v>
      </c>
    </row>
    <row r="172" s="13" customFormat="1">
      <c r="A172" s="13"/>
      <c r="B172" s="249"/>
      <c r="C172" s="250"/>
      <c r="D172" s="251" t="s">
        <v>164</v>
      </c>
      <c r="E172" s="252" t="s">
        <v>1</v>
      </c>
      <c r="F172" s="253" t="s">
        <v>906</v>
      </c>
      <c r="G172" s="250"/>
      <c r="H172" s="254">
        <v>361.46300000000002</v>
      </c>
      <c r="I172" s="255"/>
      <c r="J172" s="250"/>
      <c r="K172" s="250"/>
      <c r="L172" s="256"/>
      <c r="M172" s="257"/>
      <c r="N172" s="258"/>
      <c r="O172" s="258"/>
      <c r="P172" s="258"/>
      <c r="Q172" s="258"/>
      <c r="R172" s="258"/>
      <c r="S172" s="258"/>
      <c r="T172" s="25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60" t="s">
        <v>164</v>
      </c>
      <c r="AU172" s="260" t="s">
        <v>83</v>
      </c>
      <c r="AV172" s="13" t="s">
        <v>83</v>
      </c>
      <c r="AW172" s="13" t="s">
        <v>30</v>
      </c>
      <c r="AX172" s="13" t="s">
        <v>81</v>
      </c>
      <c r="AY172" s="260" t="s">
        <v>156</v>
      </c>
    </row>
    <row r="173" s="2" customFormat="1" ht="21.75" customHeight="1">
      <c r="A173" s="39"/>
      <c r="B173" s="40"/>
      <c r="C173" s="235" t="s">
        <v>230</v>
      </c>
      <c r="D173" s="235" t="s">
        <v>158</v>
      </c>
      <c r="E173" s="236" t="s">
        <v>907</v>
      </c>
      <c r="F173" s="237" t="s">
        <v>908</v>
      </c>
      <c r="G173" s="238" t="s">
        <v>161</v>
      </c>
      <c r="H173" s="239">
        <v>361.46300000000002</v>
      </c>
      <c r="I173" s="240"/>
      <c r="J173" s="241">
        <f>ROUND(I173*H173,2)</f>
        <v>0</v>
      </c>
      <c r="K173" s="242"/>
      <c r="L173" s="45"/>
      <c r="M173" s="243" t="s">
        <v>1</v>
      </c>
      <c r="N173" s="244" t="s">
        <v>38</v>
      </c>
      <c r="O173" s="92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7" t="s">
        <v>162</v>
      </c>
      <c r="AT173" s="247" t="s">
        <v>158</v>
      </c>
      <c r="AU173" s="247" t="s">
        <v>83</v>
      </c>
      <c r="AY173" s="18" t="s">
        <v>156</v>
      </c>
      <c r="BE173" s="248">
        <f>IF(N173="základní",J173,0)</f>
        <v>0</v>
      </c>
      <c r="BF173" s="248">
        <f>IF(N173="snížená",J173,0)</f>
        <v>0</v>
      </c>
      <c r="BG173" s="248">
        <f>IF(N173="zákl. přenesená",J173,0)</f>
        <v>0</v>
      </c>
      <c r="BH173" s="248">
        <f>IF(N173="sníž. přenesená",J173,0)</f>
        <v>0</v>
      </c>
      <c r="BI173" s="248">
        <f>IF(N173="nulová",J173,0)</f>
        <v>0</v>
      </c>
      <c r="BJ173" s="18" t="s">
        <v>81</v>
      </c>
      <c r="BK173" s="248">
        <f>ROUND(I173*H173,2)</f>
        <v>0</v>
      </c>
      <c r="BL173" s="18" t="s">
        <v>162</v>
      </c>
      <c r="BM173" s="247" t="s">
        <v>909</v>
      </c>
    </row>
    <row r="174" s="2" customFormat="1" ht="33" customHeight="1">
      <c r="A174" s="39"/>
      <c r="B174" s="40"/>
      <c r="C174" s="235" t="s">
        <v>237</v>
      </c>
      <c r="D174" s="235" t="s">
        <v>158</v>
      </c>
      <c r="E174" s="236" t="s">
        <v>209</v>
      </c>
      <c r="F174" s="237" t="s">
        <v>210</v>
      </c>
      <c r="G174" s="238" t="s">
        <v>192</v>
      </c>
      <c r="H174" s="239">
        <v>289.55200000000002</v>
      </c>
      <c r="I174" s="240"/>
      <c r="J174" s="241">
        <f>ROUND(I174*H174,2)</f>
        <v>0</v>
      </c>
      <c r="K174" s="242"/>
      <c r="L174" s="45"/>
      <c r="M174" s="243" t="s">
        <v>1</v>
      </c>
      <c r="N174" s="244" t="s">
        <v>38</v>
      </c>
      <c r="O174" s="92"/>
      <c r="P174" s="245">
        <f>O174*H174</f>
        <v>0</v>
      </c>
      <c r="Q174" s="245">
        <v>0</v>
      </c>
      <c r="R174" s="245">
        <f>Q174*H174</f>
        <v>0</v>
      </c>
      <c r="S174" s="245">
        <v>0</v>
      </c>
      <c r="T174" s="24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7" t="s">
        <v>162</v>
      </c>
      <c r="AT174" s="247" t="s">
        <v>158</v>
      </c>
      <c r="AU174" s="247" t="s">
        <v>83</v>
      </c>
      <c r="AY174" s="18" t="s">
        <v>156</v>
      </c>
      <c r="BE174" s="248">
        <f>IF(N174="základní",J174,0)</f>
        <v>0</v>
      </c>
      <c r="BF174" s="248">
        <f>IF(N174="snížená",J174,0)</f>
        <v>0</v>
      </c>
      <c r="BG174" s="248">
        <f>IF(N174="zákl. přenesená",J174,0)</f>
        <v>0</v>
      </c>
      <c r="BH174" s="248">
        <f>IF(N174="sníž. přenesená",J174,0)</f>
        <v>0</v>
      </c>
      <c r="BI174" s="248">
        <f>IF(N174="nulová",J174,0)</f>
        <v>0</v>
      </c>
      <c r="BJ174" s="18" t="s">
        <v>81</v>
      </c>
      <c r="BK174" s="248">
        <f>ROUND(I174*H174,2)</f>
        <v>0</v>
      </c>
      <c r="BL174" s="18" t="s">
        <v>162</v>
      </c>
      <c r="BM174" s="247" t="s">
        <v>910</v>
      </c>
    </row>
    <row r="175" s="13" customFormat="1">
      <c r="A175" s="13"/>
      <c r="B175" s="249"/>
      <c r="C175" s="250"/>
      <c r="D175" s="251" t="s">
        <v>164</v>
      </c>
      <c r="E175" s="252" t="s">
        <v>1</v>
      </c>
      <c r="F175" s="253" t="s">
        <v>911</v>
      </c>
      <c r="G175" s="250"/>
      <c r="H175" s="254">
        <v>289.55200000000002</v>
      </c>
      <c r="I175" s="255"/>
      <c r="J175" s="250"/>
      <c r="K175" s="250"/>
      <c r="L175" s="256"/>
      <c r="M175" s="257"/>
      <c r="N175" s="258"/>
      <c r="O175" s="258"/>
      <c r="P175" s="258"/>
      <c r="Q175" s="258"/>
      <c r="R175" s="258"/>
      <c r="S175" s="258"/>
      <c r="T175" s="25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0" t="s">
        <v>164</v>
      </c>
      <c r="AU175" s="260" t="s">
        <v>83</v>
      </c>
      <c r="AV175" s="13" t="s">
        <v>83</v>
      </c>
      <c r="AW175" s="13" t="s">
        <v>30</v>
      </c>
      <c r="AX175" s="13" t="s">
        <v>81</v>
      </c>
      <c r="AY175" s="260" t="s">
        <v>156</v>
      </c>
    </row>
    <row r="176" s="2" customFormat="1" ht="21.75" customHeight="1">
      <c r="A176" s="39"/>
      <c r="B176" s="40"/>
      <c r="C176" s="235" t="s">
        <v>8</v>
      </c>
      <c r="D176" s="235" t="s">
        <v>158</v>
      </c>
      <c r="E176" s="236" t="s">
        <v>214</v>
      </c>
      <c r="F176" s="237" t="s">
        <v>215</v>
      </c>
      <c r="G176" s="238" t="s">
        <v>216</v>
      </c>
      <c r="H176" s="239">
        <v>532.77599999999995</v>
      </c>
      <c r="I176" s="240"/>
      <c r="J176" s="241">
        <f>ROUND(I176*H176,2)</f>
        <v>0</v>
      </c>
      <c r="K176" s="242"/>
      <c r="L176" s="45"/>
      <c r="M176" s="243" t="s">
        <v>1</v>
      </c>
      <c r="N176" s="244" t="s">
        <v>38</v>
      </c>
      <c r="O176" s="92"/>
      <c r="P176" s="245">
        <f>O176*H176</f>
        <v>0</v>
      </c>
      <c r="Q176" s="245">
        <v>0</v>
      </c>
      <c r="R176" s="245">
        <f>Q176*H176</f>
        <v>0</v>
      </c>
      <c r="S176" s="245">
        <v>0</v>
      </c>
      <c r="T176" s="24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7" t="s">
        <v>162</v>
      </c>
      <c r="AT176" s="247" t="s">
        <v>158</v>
      </c>
      <c r="AU176" s="247" t="s">
        <v>83</v>
      </c>
      <c r="AY176" s="18" t="s">
        <v>156</v>
      </c>
      <c r="BE176" s="248">
        <f>IF(N176="základní",J176,0)</f>
        <v>0</v>
      </c>
      <c r="BF176" s="248">
        <f>IF(N176="snížená",J176,0)</f>
        <v>0</v>
      </c>
      <c r="BG176" s="248">
        <f>IF(N176="zákl. přenesená",J176,0)</f>
        <v>0</v>
      </c>
      <c r="BH176" s="248">
        <f>IF(N176="sníž. přenesená",J176,0)</f>
        <v>0</v>
      </c>
      <c r="BI176" s="248">
        <f>IF(N176="nulová",J176,0)</f>
        <v>0</v>
      </c>
      <c r="BJ176" s="18" t="s">
        <v>81</v>
      </c>
      <c r="BK176" s="248">
        <f>ROUND(I176*H176,2)</f>
        <v>0</v>
      </c>
      <c r="BL176" s="18" t="s">
        <v>162</v>
      </c>
      <c r="BM176" s="247" t="s">
        <v>912</v>
      </c>
    </row>
    <row r="177" s="13" customFormat="1">
      <c r="A177" s="13"/>
      <c r="B177" s="249"/>
      <c r="C177" s="250"/>
      <c r="D177" s="251" t="s">
        <v>164</v>
      </c>
      <c r="E177" s="250"/>
      <c r="F177" s="253" t="s">
        <v>913</v>
      </c>
      <c r="G177" s="250"/>
      <c r="H177" s="254">
        <v>532.77599999999995</v>
      </c>
      <c r="I177" s="255"/>
      <c r="J177" s="250"/>
      <c r="K177" s="250"/>
      <c r="L177" s="256"/>
      <c r="M177" s="257"/>
      <c r="N177" s="258"/>
      <c r="O177" s="258"/>
      <c r="P177" s="258"/>
      <c r="Q177" s="258"/>
      <c r="R177" s="258"/>
      <c r="S177" s="258"/>
      <c r="T177" s="25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0" t="s">
        <v>164</v>
      </c>
      <c r="AU177" s="260" t="s">
        <v>83</v>
      </c>
      <c r="AV177" s="13" t="s">
        <v>83</v>
      </c>
      <c r="AW177" s="13" t="s">
        <v>4</v>
      </c>
      <c r="AX177" s="13" t="s">
        <v>81</v>
      </c>
      <c r="AY177" s="260" t="s">
        <v>156</v>
      </c>
    </row>
    <row r="178" s="2" customFormat="1" ht="21.75" customHeight="1">
      <c r="A178" s="39"/>
      <c r="B178" s="40"/>
      <c r="C178" s="235" t="s">
        <v>248</v>
      </c>
      <c r="D178" s="235" t="s">
        <v>158</v>
      </c>
      <c r="E178" s="236" t="s">
        <v>220</v>
      </c>
      <c r="F178" s="237" t="s">
        <v>221</v>
      </c>
      <c r="G178" s="238" t="s">
        <v>192</v>
      </c>
      <c r="H178" s="239">
        <v>185.857</v>
      </c>
      <c r="I178" s="240"/>
      <c r="J178" s="241">
        <f>ROUND(I178*H178,2)</f>
        <v>0</v>
      </c>
      <c r="K178" s="242"/>
      <c r="L178" s="45"/>
      <c r="M178" s="243" t="s">
        <v>1</v>
      </c>
      <c r="N178" s="244" t="s">
        <v>38</v>
      </c>
      <c r="O178" s="92"/>
      <c r="P178" s="245">
        <f>O178*H178</f>
        <v>0</v>
      </c>
      <c r="Q178" s="245">
        <v>0</v>
      </c>
      <c r="R178" s="245">
        <f>Q178*H178</f>
        <v>0</v>
      </c>
      <c r="S178" s="245">
        <v>0</v>
      </c>
      <c r="T178" s="24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7" t="s">
        <v>162</v>
      </c>
      <c r="AT178" s="247" t="s">
        <v>158</v>
      </c>
      <c r="AU178" s="247" t="s">
        <v>83</v>
      </c>
      <c r="AY178" s="18" t="s">
        <v>156</v>
      </c>
      <c r="BE178" s="248">
        <f>IF(N178="základní",J178,0)</f>
        <v>0</v>
      </c>
      <c r="BF178" s="248">
        <f>IF(N178="snížená",J178,0)</f>
        <v>0</v>
      </c>
      <c r="BG178" s="248">
        <f>IF(N178="zákl. přenesená",J178,0)</f>
        <v>0</v>
      </c>
      <c r="BH178" s="248">
        <f>IF(N178="sníž. přenesená",J178,0)</f>
        <v>0</v>
      </c>
      <c r="BI178" s="248">
        <f>IF(N178="nulová",J178,0)</f>
        <v>0</v>
      </c>
      <c r="BJ178" s="18" t="s">
        <v>81</v>
      </c>
      <c r="BK178" s="248">
        <f>ROUND(I178*H178,2)</f>
        <v>0</v>
      </c>
      <c r="BL178" s="18" t="s">
        <v>162</v>
      </c>
      <c r="BM178" s="247" t="s">
        <v>914</v>
      </c>
    </row>
    <row r="179" s="13" customFormat="1">
      <c r="A179" s="13"/>
      <c r="B179" s="249"/>
      <c r="C179" s="250"/>
      <c r="D179" s="251" t="s">
        <v>164</v>
      </c>
      <c r="E179" s="252" t="s">
        <v>1</v>
      </c>
      <c r="F179" s="253" t="s">
        <v>915</v>
      </c>
      <c r="G179" s="250"/>
      <c r="H179" s="254">
        <v>176.89699999999999</v>
      </c>
      <c r="I179" s="255"/>
      <c r="J179" s="250"/>
      <c r="K179" s="250"/>
      <c r="L179" s="256"/>
      <c r="M179" s="257"/>
      <c r="N179" s="258"/>
      <c r="O179" s="258"/>
      <c r="P179" s="258"/>
      <c r="Q179" s="258"/>
      <c r="R179" s="258"/>
      <c r="S179" s="258"/>
      <c r="T179" s="25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0" t="s">
        <v>164</v>
      </c>
      <c r="AU179" s="260" t="s">
        <v>83</v>
      </c>
      <c r="AV179" s="13" t="s">
        <v>83</v>
      </c>
      <c r="AW179" s="13" t="s">
        <v>30</v>
      </c>
      <c r="AX179" s="13" t="s">
        <v>73</v>
      </c>
      <c r="AY179" s="260" t="s">
        <v>156</v>
      </c>
    </row>
    <row r="180" s="15" customFormat="1">
      <c r="A180" s="15"/>
      <c r="B180" s="272"/>
      <c r="C180" s="273"/>
      <c r="D180" s="251" t="s">
        <v>164</v>
      </c>
      <c r="E180" s="274" t="s">
        <v>1</v>
      </c>
      <c r="F180" s="275" t="s">
        <v>201</v>
      </c>
      <c r="G180" s="273"/>
      <c r="H180" s="276">
        <v>176.89699999999999</v>
      </c>
      <c r="I180" s="277"/>
      <c r="J180" s="273"/>
      <c r="K180" s="273"/>
      <c r="L180" s="278"/>
      <c r="M180" s="279"/>
      <c r="N180" s="280"/>
      <c r="O180" s="280"/>
      <c r="P180" s="280"/>
      <c r="Q180" s="280"/>
      <c r="R180" s="280"/>
      <c r="S180" s="280"/>
      <c r="T180" s="281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82" t="s">
        <v>164</v>
      </c>
      <c r="AU180" s="282" t="s">
        <v>83</v>
      </c>
      <c r="AV180" s="15" t="s">
        <v>172</v>
      </c>
      <c r="AW180" s="15" t="s">
        <v>30</v>
      </c>
      <c r="AX180" s="15" t="s">
        <v>73</v>
      </c>
      <c r="AY180" s="282" t="s">
        <v>156</v>
      </c>
    </row>
    <row r="181" s="13" customFormat="1">
      <c r="A181" s="13"/>
      <c r="B181" s="249"/>
      <c r="C181" s="250"/>
      <c r="D181" s="251" t="s">
        <v>164</v>
      </c>
      <c r="E181" s="252" t="s">
        <v>1</v>
      </c>
      <c r="F181" s="253" t="s">
        <v>893</v>
      </c>
      <c r="G181" s="250"/>
      <c r="H181" s="254">
        <v>8.9600000000000009</v>
      </c>
      <c r="I181" s="255"/>
      <c r="J181" s="250"/>
      <c r="K181" s="250"/>
      <c r="L181" s="256"/>
      <c r="M181" s="257"/>
      <c r="N181" s="258"/>
      <c r="O181" s="258"/>
      <c r="P181" s="258"/>
      <c r="Q181" s="258"/>
      <c r="R181" s="258"/>
      <c r="S181" s="258"/>
      <c r="T181" s="25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0" t="s">
        <v>164</v>
      </c>
      <c r="AU181" s="260" t="s">
        <v>83</v>
      </c>
      <c r="AV181" s="13" t="s">
        <v>83</v>
      </c>
      <c r="AW181" s="13" t="s">
        <v>30</v>
      </c>
      <c r="AX181" s="13" t="s">
        <v>73</v>
      </c>
      <c r="AY181" s="260" t="s">
        <v>156</v>
      </c>
    </row>
    <row r="182" s="14" customFormat="1">
      <c r="A182" s="14"/>
      <c r="B182" s="261"/>
      <c r="C182" s="262"/>
      <c r="D182" s="251" t="s">
        <v>164</v>
      </c>
      <c r="E182" s="263" t="s">
        <v>1</v>
      </c>
      <c r="F182" s="264" t="s">
        <v>166</v>
      </c>
      <c r="G182" s="262"/>
      <c r="H182" s="265">
        <v>185.857</v>
      </c>
      <c r="I182" s="266"/>
      <c r="J182" s="262"/>
      <c r="K182" s="262"/>
      <c r="L182" s="267"/>
      <c r="M182" s="268"/>
      <c r="N182" s="269"/>
      <c r="O182" s="269"/>
      <c r="P182" s="269"/>
      <c r="Q182" s="269"/>
      <c r="R182" s="269"/>
      <c r="S182" s="269"/>
      <c r="T182" s="27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71" t="s">
        <v>164</v>
      </c>
      <c r="AU182" s="271" t="s">
        <v>83</v>
      </c>
      <c r="AV182" s="14" t="s">
        <v>162</v>
      </c>
      <c r="AW182" s="14" t="s">
        <v>30</v>
      </c>
      <c r="AX182" s="14" t="s">
        <v>81</v>
      </c>
      <c r="AY182" s="271" t="s">
        <v>156</v>
      </c>
    </row>
    <row r="183" s="2" customFormat="1" ht="16.5" customHeight="1">
      <c r="A183" s="39"/>
      <c r="B183" s="40"/>
      <c r="C183" s="283" t="s">
        <v>664</v>
      </c>
      <c r="D183" s="283" t="s">
        <v>226</v>
      </c>
      <c r="E183" s="284" t="s">
        <v>227</v>
      </c>
      <c r="F183" s="285" t="s">
        <v>228</v>
      </c>
      <c r="G183" s="286" t="s">
        <v>216</v>
      </c>
      <c r="H183" s="287">
        <v>227.59</v>
      </c>
      <c r="I183" s="288"/>
      <c r="J183" s="289">
        <f>ROUND(I183*H183,2)</f>
        <v>0</v>
      </c>
      <c r="K183" s="290"/>
      <c r="L183" s="291"/>
      <c r="M183" s="292" t="s">
        <v>1</v>
      </c>
      <c r="N183" s="293" t="s">
        <v>38</v>
      </c>
      <c r="O183" s="92"/>
      <c r="P183" s="245">
        <f>O183*H183</f>
        <v>0</v>
      </c>
      <c r="Q183" s="245">
        <v>1</v>
      </c>
      <c r="R183" s="245">
        <f>Q183*H183</f>
        <v>227.59</v>
      </c>
      <c r="S183" s="245">
        <v>0</v>
      </c>
      <c r="T183" s="24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7" t="s">
        <v>203</v>
      </c>
      <c r="AT183" s="247" t="s">
        <v>226</v>
      </c>
      <c r="AU183" s="247" t="s">
        <v>83</v>
      </c>
      <c r="AY183" s="18" t="s">
        <v>156</v>
      </c>
      <c r="BE183" s="248">
        <f>IF(N183="základní",J183,0)</f>
        <v>0</v>
      </c>
      <c r="BF183" s="248">
        <f>IF(N183="snížená",J183,0)</f>
        <v>0</v>
      </c>
      <c r="BG183" s="248">
        <f>IF(N183="zákl. přenesená",J183,0)</f>
        <v>0</v>
      </c>
      <c r="BH183" s="248">
        <f>IF(N183="sníž. přenesená",J183,0)</f>
        <v>0</v>
      </c>
      <c r="BI183" s="248">
        <f>IF(N183="nulová",J183,0)</f>
        <v>0</v>
      </c>
      <c r="BJ183" s="18" t="s">
        <v>81</v>
      </c>
      <c r="BK183" s="248">
        <f>ROUND(I183*H183,2)</f>
        <v>0</v>
      </c>
      <c r="BL183" s="18" t="s">
        <v>162</v>
      </c>
      <c r="BM183" s="247" t="s">
        <v>916</v>
      </c>
    </row>
    <row r="184" s="13" customFormat="1">
      <c r="A184" s="13"/>
      <c r="B184" s="249"/>
      <c r="C184" s="250"/>
      <c r="D184" s="251" t="s">
        <v>164</v>
      </c>
      <c r="E184" s="252" t="s">
        <v>1</v>
      </c>
      <c r="F184" s="253" t="s">
        <v>917</v>
      </c>
      <c r="G184" s="250"/>
      <c r="H184" s="254">
        <v>109.315</v>
      </c>
      <c r="I184" s="255"/>
      <c r="J184" s="250"/>
      <c r="K184" s="250"/>
      <c r="L184" s="256"/>
      <c r="M184" s="257"/>
      <c r="N184" s="258"/>
      <c r="O184" s="258"/>
      <c r="P184" s="258"/>
      <c r="Q184" s="258"/>
      <c r="R184" s="258"/>
      <c r="S184" s="258"/>
      <c r="T184" s="25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0" t="s">
        <v>164</v>
      </c>
      <c r="AU184" s="260" t="s">
        <v>83</v>
      </c>
      <c r="AV184" s="13" t="s">
        <v>83</v>
      </c>
      <c r="AW184" s="13" t="s">
        <v>30</v>
      </c>
      <c r="AX184" s="13" t="s">
        <v>73</v>
      </c>
      <c r="AY184" s="260" t="s">
        <v>156</v>
      </c>
    </row>
    <row r="185" s="15" customFormat="1">
      <c r="A185" s="15"/>
      <c r="B185" s="272"/>
      <c r="C185" s="273"/>
      <c r="D185" s="251" t="s">
        <v>164</v>
      </c>
      <c r="E185" s="274" t="s">
        <v>1</v>
      </c>
      <c r="F185" s="275" t="s">
        <v>201</v>
      </c>
      <c r="G185" s="273"/>
      <c r="H185" s="276">
        <v>109.315</v>
      </c>
      <c r="I185" s="277"/>
      <c r="J185" s="273"/>
      <c r="K185" s="273"/>
      <c r="L185" s="278"/>
      <c r="M185" s="279"/>
      <c r="N185" s="280"/>
      <c r="O185" s="280"/>
      <c r="P185" s="280"/>
      <c r="Q185" s="280"/>
      <c r="R185" s="280"/>
      <c r="S185" s="280"/>
      <c r="T185" s="28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82" t="s">
        <v>164</v>
      </c>
      <c r="AU185" s="282" t="s">
        <v>83</v>
      </c>
      <c r="AV185" s="15" t="s">
        <v>172</v>
      </c>
      <c r="AW185" s="15" t="s">
        <v>30</v>
      </c>
      <c r="AX185" s="15" t="s">
        <v>73</v>
      </c>
      <c r="AY185" s="282" t="s">
        <v>156</v>
      </c>
    </row>
    <row r="186" s="13" customFormat="1">
      <c r="A186" s="13"/>
      <c r="B186" s="249"/>
      <c r="C186" s="250"/>
      <c r="D186" s="251" t="s">
        <v>164</v>
      </c>
      <c r="E186" s="252" t="s">
        <v>1</v>
      </c>
      <c r="F186" s="253" t="s">
        <v>918</v>
      </c>
      <c r="G186" s="250"/>
      <c r="H186" s="254">
        <v>4.4800000000000004</v>
      </c>
      <c r="I186" s="255"/>
      <c r="J186" s="250"/>
      <c r="K186" s="250"/>
      <c r="L186" s="256"/>
      <c r="M186" s="257"/>
      <c r="N186" s="258"/>
      <c r="O186" s="258"/>
      <c r="P186" s="258"/>
      <c r="Q186" s="258"/>
      <c r="R186" s="258"/>
      <c r="S186" s="258"/>
      <c r="T186" s="25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0" t="s">
        <v>164</v>
      </c>
      <c r="AU186" s="260" t="s">
        <v>83</v>
      </c>
      <c r="AV186" s="13" t="s">
        <v>83</v>
      </c>
      <c r="AW186" s="13" t="s">
        <v>30</v>
      </c>
      <c r="AX186" s="13" t="s">
        <v>73</v>
      </c>
      <c r="AY186" s="260" t="s">
        <v>156</v>
      </c>
    </row>
    <row r="187" s="14" customFormat="1">
      <c r="A187" s="14"/>
      <c r="B187" s="261"/>
      <c r="C187" s="262"/>
      <c r="D187" s="251" t="s">
        <v>164</v>
      </c>
      <c r="E187" s="263" t="s">
        <v>1</v>
      </c>
      <c r="F187" s="264" t="s">
        <v>166</v>
      </c>
      <c r="G187" s="262"/>
      <c r="H187" s="265">
        <v>113.795</v>
      </c>
      <c r="I187" s="266"/>
      <c r="J187" s="262"/>
      <c r="K187" s="262"/>
      <c r="L187" s="267"/>
      <c r="M187" s="268"/>
      <c r="N187" s="269"/>
      <c r="O187" s="269"/>
      <c r="P187" s="269"/>
      <c r="Q187" s="269"/>
      <c r="R187" s="269"/>
      <c r="S187" s="269"/>
      <c r="T187" s="27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71" t="s">
        <v>164</v>
      </c>
      <c r="AU187" s="271" t="s">
        <v>83</v>
      </c>
      <c r="AV187" s="14" t="s">
        <v>162</v>
      </c>
      <c r="AW187" s="14" t="s">
        <v>30</v>
      </c>
      <c r="AX187" s="14" t="s">
        <v>81</v>
      </c>
      <c r="AY187" s="271" t="s">
        <v>156</v>
      </c>
    </row>
    <row r="188" s="13" customFormat="1">
      <c r="A188" s="13"/>
      <c r="B188" s="249"/>
      <c r="C188" s="250"/>
      <c r="D188" s="251" t="s">
        <v>164</v>
      </c>
      <c r="E188" s="250"/>
      <c r="F188" s="253" t="s">
        <v>919</v>
      </c>
      <c r="G188" s="250"/>
      <c r="H188" s="254">
        <v>227.59</v>
      </c>
      <c r="I188" s="255"/>
      <c r="J188" s="250"/>
      <c r="K188" s="250"/>
      <c r="L188" s="256"/>
      <c r="M188" s="257"/>
      <c r="N188" s="258"/>
      <c r="O188" s="258"/>
      <c r="P188" s="258"/>
      <c r="Q188" s="258"/>
      <c r="R188" s="258"/>
      <c r="S188" s="258"/>
      <c r="T188" s="25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0" t="s">
        <v>164</v>
      </c>
      <c r="AU188" s="260" t="s">
        <v>83</v>
      </c>
      <c r="AV188" s="13" t="s">
        <v>83</v>
      </c>
      <c r="AW188" s="13" t="s">
        <v>4</v>
      </c>
      <c r="AX188" s="13" t="s">
        <v>81</v>
      </c>
      <c r="AY188" s="260" t="s">
        <v>156</v>
      </c>
    </row>
    <row r="189" s="2" customFormat="1" ht="16.5" customHeight="1">
      <c r="A189" s="39"/>
      <c r="B189" s="40"/>
      <c r="C189" s="283" t="s">
        <v>256</v>
      </c>
      <c r="D189" s="283" t="s">
        <v>226</v>
      </c>
      <c r="E189" s="284" t="s">
        <v>231</v>
      </c>
      <c r="F189" s="285" t="s">
        <v>232</v>
      </c>
      <c r="G189" s="286" t="s">
        <v>216</v>
      </c>
      <c r="H189" s="287">
        <v>227.59</v>
      </c>
      <c r="I189" s="288"/>
      <c r="J189" s="289">
        <f>ROUND(I189*H189,2)</f>
        <v>0</v>
      </c>
      <c r="K189" s="290"/>
      <c r="L189" s="291"/>
      <c r="M189" s="292" t="s">
        <v>1</v>
      </c>
      <c r="N189" s="293" t="s">
        <v>38</v>
      </c>
      <c r="O189" s="92"/>
      <c r="P189" s="245">
        <f>O189*H189</f>
        <v>0</v>
      </c>
      <c r="Q189" s="245">
        <v>1</v>
      </c>
      <c r="R189" s="245">
        <f>Q189*H189</f>
        <v>227.59</v>
      </c>
      <c r="S189" s="245">
        <v>0</v>
      </c>
      <c r="T189" s="24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7" t="s">
        <v>203</v>
      </c>
      <c r="AT189" s="247" t="s">
        <v>226</v>
      </c>
      <c r="AU189" s="247" t="s">
        <v>83</v>
      </c>
      <c r="AY189" s="18" t="s">
        <v>156</v>
      </c>
      <c r="BE189" s="248">
        <f>IF(N189="základní",J189,0)</f>
        <v>0</v>
      </c>
      <c r="BF189" s="248">
        <f>IF(N189="snížená",J189,0)</f>
        <v>0</v>
      </c>
      <c r="BG189" s="248">
        <f>IF(N189="zákl. přenesená",J189,0)</f>
        <v>0</v>
      </c>
      <c r="BH189" s="248">
        <f>IF(N189="sníž. přenesená",J189,0)</f>
        <v>0</v>
      </c>
      <c r="BI189" s="248">
        <f>IF(N189="nulová",J189,0)</f>
        <v>0</v>
      </c>
      <c r="BJ189" s="18" t="s">
        <v>81</v>
      </c>
      <c r="BK189" s="248">
        <f>ROUND(I189*H189,2)</f>
        <v>0</v>
      </c>
      <c r="BL189" s="18" t="s">
        <v>162</v>
      </c>
      <c r="BM189" s="247" t="s">
        <v>920</v>
      </c>
    </row>
    <row r="190" s="2" customFormat="1" ht="21.75" customHeight="1">
      <c r="A190" s="39"/>
      <c r="B190" s="40"/>
      <c r="C190" s="235" t="s">
        <v>263</v>
      </c>
      <c r="D190" s="235" t="s">
        <v>158</v>
      </c>
      <c r="E190" s="236" t="s">
        <v>238</v>
      </c>
      <c r="F190" s="237" t="s">
        <v>239</v>
      </c>
      <c r="G190" s="238" t="s">
        <v>192</v>
      </c>
      <c r="H190" s="239">
        <v>69.328000000000003</v>
      </c>
      <c r="I190" s="240"/>
      <c r="J190" s="241">
        <f>ROUND(I190*H190,2)</f>
        <v>0</v>
      </c>
      <c r="K190" s="242"/>
      <c r="L190" s="45"/>
      <c r="M190" s="243" t="s">
        <v>1</v>
      </c>
      <c r="N190" s="244" t="s">
        <v>38</v>
      </c>
      <c r="O190" s="92"/>
      <c r="P190" s="245">
        <f>O190*H190</f>
        <v>0</v>
      </c>
      <c r="Q190" s="245">
        <v>0</v>
      </c>
      <c r="R190" s="245">
        <f>Q190*H190</f>
        <v>0</v>
      </c>
      <c r="S190" s="245">
        <v>0</v>
      </c>
      <c r="T190" s="24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7" t="s">
        <v>162</v>
      </c>
      <c r="AT190" s="247" t="s">
        <v>158</v>
      </c>
      <c r="AU190" s="247" t="s">
        <v>83</v>
      </c>
      <c r="AY190" s="18" t="s">
        <v>156</v>
      </c>
      <c r="BE190" s="248">
        <f>IF(N190="základní",J190,0)</f>
        <v>0</v>
      </c>
      <c r="BF190" s="248">
        <f>IF(N190="snížená",J190,0)</f>
        <v>0</v>
      </c>
      <c r="BG190" s="248">
        <f>IF(N190="zákl. přenesená",J190,0)</f>
        <v>0</v>
      </c>
      <c r="BH190" s="248">
        <f>IF(N190="sníž. přenesená",J190,0)</f>
        <v>0</v>
      </c>
      <c r="BI190" s="248">
        <f>IF(N190="nulová",J190,0)</f>
        <v>0</v>
      </c>
      <c r="BJ190" s="18" t="s">
        <v>81</v>
      </c>
      <c r="BK190" s="248">
        <f>ROUND(I190*H190,2)</f>
        <v>0</v>
      </c>
      <c r="BL190" s="18" t="s">
        <v>162</v>
      </c>
      <c r="BM190" s="247" t="s">
        <v>921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922</v>
      </c>
      <c r="G191" s="250"/>
      <c r="H191" s="254">
        <v>28.652000000000001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3" customFormat="1">
      <c r="A192" s="13"/>
      <c r="B192" s="249"/>
      <c r="C192" s="250"/>
      <c r="D192" s="251" t="s">
        <v>164</v>
      </c>
      <c r="E192" s="252" t="s">
        <v>1</v>
      </c>
      <c r="F192" s="253" t="s">
        <v>923</v>
      </c>
      <c r="G192" s="250"/>
      <c r="H192" s="254">
        <v>40.676000000000002</v>
      </c>
      <c r="I192" s="255"/>
      <c r="J192" s="250"/>
      <c r="K192" s="250"/>
      <c r="L192" s="256"/>
      <c r="M192" s="257"/>
      <c r="N192" s="258"/>
      <c r="O192" s="258"/>
      <c r="P192" s="258"/>
      <c r="Q192" s="258"/>
      <c r="R192" s="258"/>
      <c r="S192" s="258"/>
      <c r="T192" s="25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0" t="s">
        <v>164</v>
      </c>
      <c r="AU192" s="260" t="s">
        <v>83</v>
      </c>
      <c r="AV192" s="13" t="s">
        <v>83</v>
      </c>
      <c r="AW192" s="13" t="s">
        <v>30</v>
      </c>
      <c r="AX192" s="13" t="s">
        <v>73</v>
      </c>
      <c r="AY192" s="260" t="s">
        <v>156</v>
      </c>
    </row>
    <row r="193" s="14" customFormat="1">
      <c r="A193" s="14"/>
      <c r="B193" s="261"/>
      <c r="C193" s="262"/>
      <c r="D193" s="251" t="s">
        <v>164</v>
      </c>
      <c r="E193" s="263" t="s">
        <v>1</v>
      </c>
      <c r="F193" s="264" t="s">
        <v>166</v>
      </c>
      <c r="G193" s="262"/>
      <c r="H193" s="265">
        <v>69.328000000000003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71" t="s">
        <v>164</v>
      </c>
      <c r="AU193" s="271" t="s">
        <v>83</v>
      </c>
      <c r="AV193" s="14" t="s">
        <v>162</v>
      </c>
      <c r="AW193" s="14" t="s">
        <v>30</v>
      </c>
      <c r="AX193" s="14" t="s">
        <v>81</v>
      </c>
      <c r="AY193" s="271" t="s">
        <v>156</v>
      </c>
    </row>
    <row r="194" s="2" customFormat="1" ht="16.5" customHeight="1">
      <c r="A194" s="39"/>
      <c r="B194" s="40"/>
      <c r="C194" s="283" t="s">
        <v>267</v>
      </c>
      <c r="D194" s="283" t="s">
        <v>226</v>
      </c>
      <c r="E194" s="284" t="s">
        <v>243</v>
      </c>
      <c r="F194" s="285" t="s">
        <v>244</v>
      </c>
      <c r="G194" s="286" t="s">
        <v>216</v>
      </c>
      <c r="H194" s="287">
        <v>138.65600000000001</v>
      </c>
      <c r="I194" s="288"/>
      <c r="J194" s="289">
        <f>ROUND(I194*H194,2)</f>
        <v>0</v>
      </c>
      <c r="K194" s="290"/>
      <c r="L194" s="291"/>
      <c r="M194" s="292" t="s">
        <v>1</v>
      </c>
      <c r="N194" s="293" t="s">
        <v>38</v>
      </c>
      <c r="O194" s="92"/>
      <c r="P194" s="245">
        <f>O194*H194</f>
        <v>0</v>
      </c>
      <c r="Q194" s="245">
        <v>1</v>
      </c>
      <c r="R194" s="245">
        <f>Q194*H194</f>
        <v>138.65600000000001</v>
      </c>
      <c r="S194" s="245">
        <v>0</v>
      </c>
      <c r="T194" s="24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7" t="s">
        <v>203</v>
      </c>
      <c r="AT194" s="247" t="s">
        <v>226</v>
      </c>
      <c r="AU194" s="247" t="s">
        <v>83</v>
      </c>
      <c r="AY194" s="18" t="s">
        <v>156</v>
      </c>
      <c r="BE194" s="248">
        <f>IF(N194="základní",J194,0)</f>
        <v>0</v>
      </c>
      <c r="BF194" s="248">
        <f>IF(N194="snížená",J194,0)</f>
        <v>0</v>
      </c>
      <c r="BG194" s="248">
        <f>IF(N194="zákl. přenesená",J194,0)</f>
        <v>0</v>
      </c>
      <c r="BH194" s="248">
        <f>IF(N194="sníž. přenesená",J194,0)</f>
        <v>0</v>
      </c>
      <c r="BI194" s="248">
        <f>IF(N194="nulová",J194,0)</f>
        <v>0</v>
      </c>
      <c r="BJ194" s="18" t="s">
        <v>81</v>
      </c>
      <c r="BK194" s="248">
        <f>ROUND(I194*H194,2)</f>
        <v>0</v>
      </c>
      <c r="BL194" s="18" t="s">
        <v>162</v>
      </c>
      <c r="BM194" s="247" t="s">
        <v>924</v>
      </c>
    </row>
    <row r="195" s="13" customFormat="1">
      <c r="A195" s="13"/>
      <c r="B195" s="249"/>
      <c r="C195" s="250"/>
      <c r="D195" s="251" t="s">
        <v>164</v>
      </c>
      <c r="E195" s="250"/>
      <c r="F195" s="253" t="s">
        <v>925</v>
      </c>
      <c r="G195" s="250"/>
      <c r="H195" s="254">
        <v>138.65600000000001</v>
      </c>
      <c r="I195" s="255"/>
      <c r="J195" s="250"/>
      <c r="K195" s="250"/>
      <c r="L195" s="256"/>
      <c r="M195" s="257"/>
      <c r="N195" s="258"/>
      <c r="O195" s="258"/>
      <c r="P195" s="258"/>
      <c r="Q195" s="258"/>
      <c r="R195" s="258"/>
      <c r="S195" s="258"/>
      <c r="T195" s="25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0" t="s">
        <v>164</v>
      </c>
      <c r="AU195" s="260" t="s">
        <v>83</v>
      </c>
      <c r="AV195" s="13" t="s">
        <v>83</v>
      </c>
      <c r="AW195" s="13" t="s">
        <v>4</v>
      </c>
      <c r="AX195" s="13" t="s">
        <v>81</v>
      </c>
      <c r="AY195" s="260" t="s">
        <v>156</v>
      </c>
    </row>
    <row r="196" s="12" customFormat="1" ht="22.8" customHeight="1">
      <c r="A196" s="12"/>
      <c r="B196" s="219"/>
      <c r="C196" s="220"/>
      <c r="D196" s="221" t="s">
        <v>72</v>
      </c>
      <c r="E196" s="233" t="s">
        <v>83</v>
      </c>
      <c r="F196" s="233" t="s">
        <v>247</v>
      </c>
      <c r="G196" s="220"/>
      <c r="H196" s="220"/>
      <c r="I196" s="223"/>
      <c r="J196" s="234">
        <f>BK196</f>
        <v>0</v>
      </c>
      <c r="K196" s="220"/>
      <c r="L196" s="225"/>
      <c r="M196" s="226"/>
      <c r="N196" s="227"/>
      <c r="O196" s="227"/>
      <c r="P196" s="228">
        <f>SUM(P197:P198)</f>
        <v>0</v>
      </c>
      <c r="Q196" s="227"/>
      <c r="R196" s="228">
        <f>SUM(R197:R198)</f>
        <v>1.2297053</v>
      </c>
      <c r="S196" s="227"/>
      <c r="T196" s="229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30" t="s">
        <v>81</v>
      </c>
      <c r="AT196" s="231" t="s">
        <v>72</v>
      </c>
      <c r="AU196" s="231" t="s">
        <v>81</v>
      </c>
      <c r="AY196" s="230" t="s">
        <v>156</v>
      </c>
      <c r="BK196" s="232">
        <f>SUM(BK197:BK198)</f>
        <v>0</v>
      </c>
    </row>
    <row r="197" s="2" customFormat="1" ht="16.5" customHeight="1">
      <c r="A197" s="39"/>
      <c r="B197" s="40"/>
      <c r="C197" s="235" t="s">
        <v>283</v>
      </c>
      <c r="D197" s="235" t="s">
        <v>158</v>
      </c>
      <c r="E197" s="236" t="s">
        <v>926</v>
      </c>
      <c r="F197" s="237" t="s">
        <v>927</v>
      </c>
      <c r="G197" s="238" t="s">
        <v>192</v>
      </c>
      <c r="H197" s="239">
        <v>0.54500000000000004</v>
      </c>
      <c r="I197" s="240"/>
      <c r="J197" s="241">
        <f>ROUND(I197*H197,2)</f>
        <v>0</v>
      </c>
      <c r="K197" s="242"/>
      <c r="L197" s="45"/>
      <c r="M197" s="243" t="s">
        <v>1</v>
      </c>
      <c r="N197" s="244" t="s">
        <v>38</v>
      </c>
      <c r="O197" s="92"/>
      <c r="P197" s="245">
        <f>O197*H197</f>
        <v>0</v>
      </c>
      <c r="Q197" s="245">
        <v>2.2563399999999998</v>
      </c>
      <c r="R197" s="245">
        <f>Q197*H197</f>
        <v>1.2297053</v>
      </c>
      <c r="S197" s="245">
        <v>0</v>
      </c>
      <c r="T197" s="24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7" t="s">
        <v>162</v>
      </c>
      <c r="AT197" s="247" t="s">
        <v>158</v>
      </c>
      <c r="AU197" s="247" t="s">
        <v>83</v>
      </c>
      <c r="AY197" s="18" t="s">
        <v>156</v>
      </c>
      <c r="BE197" s="248">
        <f>IF(N197="základní",J197,0)</f>
        <v>0</v>
      </c>
      <c r="BF197" s="248">
        <f>IF(N197="snížená",J197,0)</f>
        <v>0</v>
      </c>
      <c r="BG197" s="248">
        <f>IF(N197="zákl. přenesená",J197,0)</f>
        <v>0</v>
      </c>
      <c r="BH197" s="248">
        <f>IF(N197="sníž. přenesená",J197,0)</f>
        <v>0</v>
      </c>
      <c r="BI197" s="248">
        <f>IF(N197="nulová",J197,0)</f>
        <v>0</v>
      </c>
      <c r="BJ197" s="18" t="s">
        <v>81</v>
      </c>
      <c r="BK197" s="248">
        <f>ROUND(I197*H197,2)</f>
        <v>0</v>
      </c>
      <c r="BL197" s="18" t="s">
        <v>162</v>
      </c>
      <c r="BM197" s="247" t="s">
        <v>928</v>
      </c>
    </row>
    <row r="198" s="13" customFormat="1">
      <c r="A198" s="13"/>
      <c r="B198" s="249"/>
      <c r="C198" s="250"/>
      <c r="D198" s="251" t="s">
        <v>164</v>
      </c>
      <c r="E198" s="252" t="s">
        <v>1</v>
      </c>
      <c r="F198" s="253" t="s">
        <v>929</v>
      </c>
      <c r="G198" s="250"/>
      <c r="H198" s="254">
        <v>0.54500000000000004</v>
      </c>
      <c r="I198" s="255"/>
      <c r="J198" s="250"/>
      <c r="K198" s="250"/>
      <c r="L198" s="256"/>
      <c r="M198" s="257"/>
      <c r="N198" s="258"/>
      <c r="O198" s="258"/>
      <c r="P198" s="258"/>
      <c r="Q198" s="258"/>
      <c r="R198" s="258"/>
      <c r="S198" s="258"/>
      <c r="T198" s="25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0" t="s">
        <v>164</v>
      </c>
      <c r="AU198" s="260" t="s">
        <v>83</v>
      </c>
      <c r="AV198" s="13" t="s">
        <v>83</v>
      </c>
      <c r="AW198" s="13" t="s">
        <v>30</v>
      </c>
      <c r="AX198" s="13" t="s">
        <v>81</v>
      </c>
      <c r="AY198" s="260" t="s">
        <v>156</v>
      </c>
    </row>
    <row r="199" s="12" customFormat="1" ht="22.8" customHeight="1">
      <c r="A199" s="12"/>
      <c r="B199" s="219"/>
      <c r="C199" s="220"/>
      <c r="D199" s="221" t="s">
        <v>72</v>
      </c>
      <c r="E199" s="233" t="s">
        <v>172</v>
      </c>
      <c r="F199" s="233" t="s">
        <v>930</v>
      </c>
      <c r="G199" s="220"/>
      <c r="H199" s="220"/>
      <c r="I199" s="223"/>
      <c r="J199" s="234">
        <f>BK199</f>
        <v>0</v>
      </c>
      <c r="K199" s="220"/>
      <c r="L199" s="225"/>
      <c r="M199" s="226"/>
      <c r="N199" s="227"/>
      <c r="O199" s="227"/>
      <c r="P199" s="228">
        <f>SUM(P200:P201)</f>
        <v>0</v>
      </c>
      <c r="Q199" s="227"/>
      <c r="R199" s="228">
        <f>SUM(R200:R201)</f>
        <v>0.0024609999999999996</v>
      </c>
      <c r="S199" s="227"/>
      <c r="T199" s="229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30" t="s">
        <v>81</v>
      </c>
      <c r="AT199" s="231" t="s">
        <v>72</v>
      </c>
      <c r="AU199" s="231" t="s">
        <v>81</v>
      </c>
      <c r="AY199" s="230" t="s">
        <v>156</v>
      </c>
      <c r="BK199" s="232">
        <f>SUM(BK200:BK201)</f>
        <v>0</v>
      </c>
    </row>
    <row r="200" s="2" customFormat="1" ht="16.5" customHeight="1">
      <c r="A200" s="39"/>
      <c r="B200" s="40"/>
      <c r="C200" s="235" t="s">
        <v>288</v>
      </c>
      <c r="D200" s="235" t="s">
        <v>158</v>
      </c>
      <c r="E200" s="236" t="s">
        <v>931</v>
      </c>
      <c r="F200" s="237" t="s">
        <v>932</v>
      </c>
      <c r="G200" s="238" t="s">
        <v>180</v>
      </c>
      <c r="H200" s="239">
        <v>2.2999999999999998</v>
      </c>
      <c r="I200" s="240"/>
      <c r="J200" s="241">
        <f>ROUND(I200*H200,2)</f>
        <v>0</v>
      </c>
      <c r="K200" s="242"/>
      <c r="L200" s="45"/>
      <c r="M200" s="243" t="s">
        <v>1</v>
      </c>
      <c r="N200" s="244" t="s">
        <v>38</v>
      </c>
      <c r="O200" s="92"/>
      <c r="P200" s="245">
        <f>O200*H200</f>
        <v>0</v>
      </c>
      <c r="Q200" s="245">
        <v>0.00107</v>
      </c>
      <c r="R200" s="245">
        <f>Q200*H200</f>
        <v>0.0024609999999999996</v>
      </c>
      <c r="S200" s="245">
        <v>0</v>
      </c>
      <c r="T200" s="24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7" t="s">
        <v>162</v>
      </c>
      <c r="AT200" s="247" t="s">
        <v>158</v>
      </c>
      <c r="AU200" s="247" t="s">
        <v>83</v>
      </c>
      <c r="AY200" s="18" t="s">
        <v>156</v>
      </c>
      <c r="BE200" s="248">
        <f>IF(N200="základní",J200,0)</f>
        <v>0</v>
      </c>
      <c r="BF200" s="248">
        <f>IF(N200="snížená",J200,0)</f>
        <v>0</v>
      </c>
      <c r="BG200" s="248">
        <f>IF(N200="zákl. přenesená",J200,0)</f>
        <v>0</v>
      </c>
      <c r="BH200" s="248">
        <f>IF(N200="sníž. přenesená",J200,0)</f>
        <v>0</v>
      </c>
      <c r="BI200" s="248">
        <f>IF(N200="nulová",J200,0)</f>
        <v>0</v>
      </c>
      <c r="BJ200" s="18" t="s">
        <v>81</v>
      </c>
      <c r="BK200" s="248">
        <f>ROUND(I200*H200,2)</f>
        <v>0</v>
      </c>
      <c r="BL200" s="18" t="s">
        <v>162</v>
      </c>
      <c r="BM200" s="247" t="s">
        <v>933</v>
      </c>
    </row>
    <row r="201" s="13" customFormat="1">
      <c r="A201" s="13"/>
      <c r="B201" s="249"/>
      <c r="C201" s="250"/>
      <c r="D201" s="251" t="s">
        <v>164</v>
      </c>
      <c r="E201" s="252" t="s">
        <v>1</v>
      </c>
      <c r="F201" s="253" t="s">
        <v>934</v>
      </c>
      <c r="G201" s="250"/>
      <c r="H201" s="254">
        <v>2.2999999999999998</v>
      </c>
      <c r="I201" s="255"/>
      <c r="J201" s="250"/>
      <c r="K201" s="250"/>
      <c r="L201" s="256"/>
      <c r="M201" s="257"/>
      <c r="N201" s="258"/>
      <c r="O201" s="258"/>
      <c r="P201" s="258"/>
      <c r="Q201" s="258"/>
      <c r="R201" s="258"/>
      <c r="S201" s="258"/>
      <c r="T201" s="25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0" t="s">
        <v>164</v>
      </c>
      <c r="AU201" s="260" t="s">
        <v>83</v>
      </c>
      <c r="AV201" s="13" t="s">
        <v>83</v>
      </c>
      <c r="AW201" s="13" t="s">
        <v>30</v>
      </c>
      <c r="AX201" s="13" t="s">
        <v>81</v>
      </c>
      <c r="AY201" s="260" t="s">
        <v>156</v>
      </c>
    </row>
    <row r="202" s="12" customFormat="1" ht="22.8" customHeight="1">
      <c r="A202" s="12"/>
      <c r="B202" s="219"/>
      <c r="C202" s="220"/>
      <c r="D202" s="221" t="s">
        <v>72</v>
      </c>
      <c r="E202" s="233" t="s">
        <v>162</v>
      </c>
      <c r="F202" s="233" t="s">
        <v>255</v>
      </c>
      <c r="G202" s="220"/>
      <c r="H202" s="220"/>
      <c r="I202" s="223"/>
      <c r="J202" s="234">
        <f>BK202</f>
        <v>0</v>
      </c>
      <c r="K202" s="220"/>
      <c r="L202" s="225"/>
      <c r="M202" s="226"/>
      <c r="N202" s="227"/>
      <c r="O202" s="227"/>
      <c r="P202" s="228">
        <f>SUM(P203:P204)</f>
        <v>0</v>
      </c>
      <c r="Q202" s="227"/>
      <c r="R202" s="228">
        <f>SUM(R203:R204)</f>
        <v>24.753960840000001</v>
      </c>
      <c r="S202" s="227"/>
      <c r="T202" s="229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30" t="s">
        <v>81</v>
      </c>
      <c r="AT202" s="231" t="s">
        <v>72</v>
      </c>
      <c r="AU202" s="231" t="s">
        <v>81</v>
      </c>
      <c r="AY202" s="230" t="s">
        <v>156</v>
      </c>
      <c r="BK202" s="232">
        <f>SUM(BK203:BK204)</f>
        <v>0</v>
      </c>
    </row>
    <row r="203" s="2" customFormat="1" ht="16.5" customHeight="1">
      <c r="A203" s="39"/>
      <c r="B203" s="40"/>
      <c r="C203" s="235" t="s">
        <v>293</v>
      </c>
      <c r="D203" s="235" t="s">
        <v>158</v>
      </c>
      <c r="E203" s="236" t="s">
        <v>257</v>
      </c>
      <c r="F203" s="237" t="s">
        <v>258</v>
      </c>
      <c r="G203" s="238" t="s">
        <v>192</v>
      </c>
      <c r="H203" s="239">
        <v>13.092000000000001</v>
      </c>
      <c r="I203" s="240"/>
      <c r="J203" s="241">
        <f>ROUND(I203*H203,2)</f>
        <v>0</v>
      </c>
      <c r="K203" s="242"/>
      <c r="L203" s="45"/>
      <c r="M203" s="243" t="s">
        <v>1</v>
      </c>
      <c r="N203" s="244" t="s">
        <v>38</v>
      </c>
      <c r="O203" s="92"/>
      <c r="P203" s="245">
        <f>O203*H203</f>
        <v>0</v>
      </c>
      <c r="Q203" s="245">
        <v>1.8907700000000001</v>
      </c>
      <c r="R203" s="245">
        <f>Q203*H203</f>
        <v>24.753960840000001</v>
      </c>
      <c r="S203" s="245">
        <v>0</v>
      </c>
      <c r="T203" s="24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7" t="s">
        <v>162</v>
      </c>
      <c r="AT203" s="247" t="s">
        <v>158</v>
      </c>
      <c r="AU203" s="247" t="s">
        <v>83</v>
      </c>
      <c r="AY203" s="18" t="s">
        <v>156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8" t="s">
        <v>81</v>
      </c>
      <c r="BK203" s="248">
        <f>ROUND(I203*H203,2)</f>
        <v>0</v>
      </c>
      <c r="BL203" s="18" t="s">
        <v>162</v>
      </c>
      <c r="BM203" s="247" t="s">
        <v>935</v>
      </c>
    </row>
    <row r="204" s="13" customFormat="1">
      <c r="A204" s="13"/>
      <c r="B204" s="249"/>
      <c r="C204" s="250"/>
      <c r="D204" s="251" t="s">
        <v>164</v>
      </c>
      <c r="E204" s="252" t="s">
        <v>1</v>
      </c>
      <c r="F204" s="253" t="s">
        <v>936</v>
      </c>
      <c r="G204" s="250"/>
      <c r="H204" s="254">
        <v>13.092000000000001</v>
      </c>
      <c r="I204" s="255"/>
      <c r="J204" s="250"/>
      <c r="K204" s="250"/>
      <c r="L204" s="256"/>
      <c r="M204" s="257"/>
      <c r="N204" s="258"/>
      <c r="O204" s="258"/>
      <c r="P204" s="258"/>
      <c r="Q204" s="258"/>
      <c r="R204" s="258"/>
      <c r="S204" s="258"/>
      <c r="T204" s="25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0" t="s">
        <v>164</v>
      </c>
      <c r="AU204" s="260" t="s">
        <v>83</v>
      </c>
      <c r="AV204" s="13" t="s">
        <v>83</v>
      </c>
      <c r="AW204" s="13" t="s">
        <v>30</v>
      </c>
      <c r="AX204" s="13" t="s">
        <v>81</v>
      </c>
      <c r="AY204" s="260" t="s">
        <v>156</v>
      </c>
    </row>
    <row r="205" s="12" customFormat="1" ht="22.8" customHeight="1">
      <c r="A205" s="12"/>
      <c r="B205" s="219"/>
      <c r="C205" s="220"/>
      <c r="D205" s="221" t="s">
        <v>72</v>
      </c>
      <c r="E205" s="233" t="s">
        <v>183</v>
      </c>
      <c r="F205" s="233" t="s">
        <v>262</v>
      </c>
      <c r="G205" s="220"/>
      <c r="H205" s="220"/>
      <c r="I205" s="223"/>
      <c r="J205" s="234">
        <f>BK205</f>
        <v>0</v>
      </c>
      <c r="K205" s="220"/>
      <c r="L205" s="225"/>
      <c r="M205" s="226"/>
      <c r="N205" s="227"/>
      <c r="O205" s="227"/>
      <c r="P205" s="228">
        <f>SUM(P206:P210)</f>
        <v>0</v>
      </c>
      <c r="Q205" s="227"/>
      <c r="R205" s="228">
        <f>SUM(R206:R210)</f>
        <v>116.12528729999998</v>
      </c>
      <c r="S205" s="227"/>
      <c r="T205" s="229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30" t="s">
        <v>81</v>
      </c>
      <c r="AT205" s="231" t="s">
        <v>72</v>
      </c>
      <c r="AU205" s="231" t="s">
        <v>81</v>
      </c>
      <c r="AY205" s="230" t="s">
        <v>156</v>
      </c>
      <c r="BK205" s="232">
        <f>SUM(BK206:BK210)</f>
        <v>0</v>
      </c>
    </row>
    <row r="206" s="2" customFormat="1" ht="16.5" customHeight="1">
      <c r="A206" s="39"/>
      <c r="B206" s="40"/>
      <c r="C206" s="235" t="s">
        <v>685</v>
      </c>
      <c r="D206" s="235" t="s">
        <v>158</v>
      </c>
      <c r="E206" s="236" t="s">
        <v>268</v>
      </c>
      <c r="F206" s="237" t="s">
        <v>269</v>
      </c>
      <c r="G206" s="238" t="s">
        <v>161</v>
      </c>
      <c r="H206" s="239">
        <v>176.715</v>
      </c>
      <c r="I206" s="240"/>
      <c r="J206" s="241">
        <f>ROUND(I206*H206,2)</f>
        <v>0</v>
      </c>
      <c r="K206" s="242"/>
      <c r="L206" s="45"/>
      <c r="M206" s="243" t="s">
        <v>1</v>
      </c>
      <c r="N206" s="244" t="s">
        <v>38</v>
      </c>
      <c r="O206" s="92"/>
      <c r="P206" s="245">
        <f>O206*H206</f>
        <v>0</v>
      </c>
      <c r="Q206" s="245">
        <v>0.57499999999999996</v>
      </c>
      <c r="R206" s="245">
        <f>Q206*H206</f>
        <v>101.61112499999999</v>
      </c>
      <c r="S206" s="245">
        <v>0</v>
      </c>
      <c r="T206" s="24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7" t="s">
        <v>162</v>
      </c>
      <c r="AT206" s="247" t="s">
        <v>158</v>
      </c>
      <c r="AU206" s="247" t="s">
        <v>83</v>
      </c>
      <c r="AY206" s="18" t="s">
        <v>156</v>
      </c>
      <c r="BE206" s="248">
        <f>IF(N206="základní",J206,0)</f>
        <v>0</v>
      </c>
      <c r="BF206" s="248">
        <f>IF(N206="snížená",J206,0)</f>
        <v>0</v>
      </c>
      <c r="BG206" s="248">
        <f>IF(N206="zákl. přenesená",J206,0)</f>
        <v>0</v>
      </c>
      <c r="BH206" s="248">
        <f>IF(N206="sníž. přenesená",J206,0)</f>
        <v>0</v>
      </c>
      <c r="BI206" s="248">
        <f>IF(N206="nulová",J206,0)</f>
        <v>0</v>
      </c>
      <c r="BJ206" s="18" t="s">
        <v>81</v>
      </c>
      <c r="BK206" s="248">
        <f>ROUND(I206*H206,2)</f>
        <v>0</v>
      </c>
      <c r="BL206" s="18" t="s">
        <v>162</v>
      </c>
      <c r="BM206" s="247" t="s">
        <v>937</v>
      </c>
    </row>
    <row r="207" s="13" customFormat="1">
      <c r="A207" s="13"/>
      <c r="B207" s="249"/>
      <c r="C207" s="250"/>
      <c r="D207" s="251" t="s">
        <v>164</v>
      </c>
      <c r="E207" s="252" t="s">
        <v>1</v>
      </c>
      <c r="F207" s="253" t="s">
        <v>883</v>
      </c>
      <c r="G207" s="250"/>
      <c r="H207" s="254">
        <v>176.715</v>
      </c>
      <c r="I207" s="255"/>
      <c r="J207" s="250"/>
      <c r="K207" s="250"/>
      <c r="L207" s="256"/>
      <c r="M207" s="257"/>
      <c r="N207" s="258"/>
      <c r="O207" s="258"/>
      <c r="P207" s="258"/>
      <c r="Q207" s="258"/>
      <c r="R207" s="258"/>
      <c r="S207" s="258"/>
      <c r="T207" s="25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0" t="s">
        <v>164</v>
      </c>
      <c r="AU207" s="260" t="s">
        <v>83</v>
      </c>
      <c r="AV207" s="13" t="s">
        <v>83</v>
      </c>
      <c r="AW207" s="13" t="s">
        <v>30</v>
      </c>
      <c r="AX207" s="13" t="s">
        <v>81</v>
      </c>
      <c r="AY207" s="260" t="s">
        <v>156</v>
      </c>
    </row>
    <row r="208" s="2" customFormat="1" ht="33" customHeight="1">
      <c r="A208" s="39"/>
      <c r="B208" s="40"/>
      <c r="C208" s="235" t="s">
        <v>690</v>
      </c>
      <c r="D208" s="235" t="s">
        <v>158</v>
      </c>
      <c r="E208" s="236" t="s">
        <v>271</v>
      </c>
      <c r="F208" s="237" t="s">
        <v>272</v>
      </c>
      <c r="G208" s="238" t="s">
        <v>161</v>
      </c>
      <c r="H208" s="239">
        <v>55.494999999999997</v>
      </c>
      <c r="I208" s="240"/>
      <c r="J208" s="241">
        <f>ROUND(I208*H208,2)</f>
        <v>0</v>
      </c>
      <c r="K208" s="242"/>
      <c r="L208" s="45"/>
      <c r="M208" s="243" t="s">
        <v>1</v>
      </c>
      <c r="N208" s="244" t="s">
        <v>38</v>
      </c>
      <c r="O208" s="92"/>
      <c r="P208" s="245">
        <f>O208*H208</f>
        <v>0</v>
      </c>
      <c r="Q208" s="245">
        <v>0.13188</v>
      </c>
      <c r="R208" s="245">
        <f>Q208*H208</f>
        <v>7.3186805999999995</v>
      </c>
      <c r="S208" s="245">
        <v>0</v>
      </c>
      <c r="T208" s="24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7" t="s">
        <v>162</v>
      </c>
      <c r="AT208" s="247" t="s">
        <v>158</v>
      </c>
      <c r="AU208" s="247" t="s">
        <v>83</v>
      </c>
      <c r="AY208" s="18" t="s">
        <v>156</v>
      </c>
      <c r="BE208" s="248">
        <f>IF(N208="základní",J208,0)</f>
        <v>0</v>
      </c>
      <c r="BF208" s="248">
        <f>IF(N208="snížená",J208,0)</f>
        <v>0</v>
      </c>
      <c r="BG208" s="248">
        <f>IF(N208="zákl. přenesená",J208,0)</f>
        <v>0</v>
      </c>
      <c r="BH208" s="248">
        <f>IF(N208="sníž. přenesená",J208,0)</f>
        <v>0</v>
      </c>
      <c r="BI208" s="248">
        <f>IF(N208="nulová",J208,0)</f>
        <v>0</v>
      </c>
      <c r="BJ208" s="18" t="s">
        <v>81</v>
      </c>
      <c r="BK208" s="248">
        <f>ROUND(I208*H208,2)</f>
        <v>0</v>
      </c>
      <c r="BL208" s="18" t="s">
        <v>162</v>
      </c>
      <c r="BM208" s="247" t="s">
        <v>938</v>
      </c>
    </row>
    <row r="209" s="13" customFormat="1">
      <c r="A209" s="13"/>
      <c r="B209" s="249"/>
      <c r="C209" s="250"/>
      <c r="D209" s="251" t="s">
        <v>164</v>
      </c>
      <c r="E209" s="252" t="s">
        <v>1</v>
      </c>
      <c r="F209" s="253" t="s">
        <v>939</v>
      </c>
      <c r="G209" s="250"/>
      <c r="H209" s="254">
        <v>55.494999999999997</v>
      </c>
      <c r="I209" s="255"/>
      <c r="J209" s="250"/>
      <c r="K209" s="250"/>
      <c r="L209" s="256"/>
      <c r="M209" s="257"/>
      <c r="N209" s="258"/>
      <c r="O209" s="258"/>
      <c r="P209" s="258"/>
      <c r="Q209" s="258"/>
      <c r="R209" s="258"/>
      <c r="S209" s="258"/>
      <c r="T209" s="25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0" t="s">
        <v>164</v>
      </c>
      <c r="AU209" s="260" t="s">
        <v>83</v>
      </c>
      <c r="AV209" s="13" t="s">
        <v>83</v>
      </c>
      <c r="AW209" s="13" t="s">
        <v>30</v>
      </c>
      <c r="AX209" s="13" t="s">
        <v>81</v>
      </c>
      <c r="AY209" s="260" t="s">
        <v>156</v>
      </c>
    </row>
    <row r="210" s="2" customFormat="1" ht="21.75" customHeight="1">
      <c r="A210" s="39"/>
      <c r="B210" s="40"/>
      <c r="C210" s="235" t="s">
        <v>302</v>
      </c>
      <c r="D210" s="235" t="s">
        <v>158</v>
      </c>
      <c r="E210" s="236" t="s">
        <v>275</v>
      </c>
      <c r="F210" s="237" t="s">
        <v>276</v>
      </c>
      <c r="G210" s="238" t="s">
        <v>161</v>
      </c>
      <c r="H210" s="239">
        <v>55.494999999999997</v>
      </c>
      <c r="I210" s="240"/>
      <c r="J210" s="241">
        <f>ROUND(I210*H210,2)</f>
        <v>0</v>
      </c>
      <c r="K210" s="242"/>
      <c r="L210" s="45"/>
      <c r="M210" s="243" t="s">
        <v>1</v>
      </c>
      <c r="N210" s="244" t="s">
        <v>38</v>
      </c>
      <c r="O210" s="92"/>
      <c r="P210" s="245">
        <f>O210*H210</f>
        <v>0</v>
      </c>
      <c r="Q210" s="245">
        <v>0.12966</v>
      </c>
      <c r="R210" s="245">
        <f>Q210*H210</f>
        <v>7.1954816999999993</v>
      </c>
      <c r="S210" s="245">
        <v>0</v>
      </c>
      <c r="T210" s="24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7" t="s">
        <v>162</v>
      </c>
      <c r="AT210" s="247" t="s">
        <v>158</v>
      </c>
      <c r="AU210" s="247" t="s">
        <v>83</v>
      </c>
      <c r="AY210" s="18" t="s">
        <v>156</v>
      </c>
      <c r="BE210" s="248">
        <f>IF(N210="základní",J210,0)</f>
        <v>0</v>
      </c>
      <c r="BF210" s="248">
        <f>IF(N210="snížená",J210,0)</f>
        <v>0</v>
      </c>
      <c r="BG210" s="248">
        <f>IF(N210="zákl. přenesená",J210,0)</f>
        <v>0</v>
      </c>
      <c r="BH210" s="248">
        <f>IF(N210="sníž. přenesená",J210,0)</f>
        <v>0</v>
      </c>
      <c r="BI210" s="248">
        <f>IF(N210="nulová",J210,0)</f>
        <v>0</v>
      </c>
      <c r="BJ210" s="18" t="s">
        <v>81</v>
      </c>
      <c r="BK210" s="248">
        <f>ROUND(I210*H210,2)</f>
        <v>0</v>
      </c>
      <c r="BL210" s="18" t="s">
        <v>162</v>
      </c>
      <c r="BM210" s="247" t="s">
        <v>940</v>
      </c>
    </row>
    <row r="211" s="12" customFormat="1" ht="22.8" customHeight="1">
      <c r="A211" s="12"/>
      <c r="B211" s="219"/>
      <c r="C211" s="220"/>
      <c r="D211" s="221" t="s">
        <v>72</v>
      </c>
      <c r="E211" s="233" t="s">
        <v>203</v>
      </c>
      <c r="F211" s="233" t="s">
        <v>287</v>
      </c>
      <c r="G211" s="220"/>
      <c r="H211" s="220"/>
      <c r="I211" s="223"/>
      <c r="J211" s="234">
        <f>BK211</f>
        <v>0</v>
      </c>
      <c r="K211" s="220"/>
      <c r="L211" s="225"/>
      <c r="M211" s="226"/>
      <c r="N211" s="227"/>
      <c r="O211" s="227"/>
      <c r="P211" s="228">
        <f>SUM(P212:P283)</f>
        <v>0</v>
      </c>
      <c r="Q211" s="227"/>
      <c r="R211" s="228">
        <f>SUM(R212:R283)</f>
        <v>18.097009500000002</v>
      </c>
      <c r="S211" s="227"/>
      <c r="T211" s="229">
        <f>SUM(T212:T283)</f>
        <v>35.456000000000003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30" t="s">
        <v>81</v>
      </c>
      <c r="AT211" s="231" t="s">
        <v>72</v>
      </c>
      <c r="AU211" s="231" t="s">
        <v>81</v>
      </c>
      <c r="AY211" s="230" t="s">
        <v>156</v>
      </c>
      <c r="BK211" s="232">
        <f>SUM(BK212:BK283)</f>
        <v>0</v>
      </c>
    </row>
    <row r="212" s="2" customFormat="1" ht="21.75" customHeight="1">
      <c r="A212" s="39"/>
      <c r="B212" s="40"/>
      <c r="C212" s="235" t="s">
        <v>556</v>
      </c>
      <c r="D212" s="235" t="s">
        <v>158</v>
      </c>
      <c r="E212" s="236" t="s">
        <v>941</v>
      </c>
      <c r="F212" s="237" t="s">
        <v>942</v>
      </c>
      <c r="G212" s="238" t="s">
        <v>180</v>
      </c>
      <c r="H212" s="239">
        <v>90.650000000000006</v>
      </c>
      <c r="I212" s="240"/>
      <c r="J212" s="241">
        <f>ROUND(I212*H212,2)</f>
        <v>0</v>
      </c>
      <c r="K212" s="242"/>
      <c r="L212" s="45"/>
      <c r="M212" s="243" t="s">
        <v>1</v>
      </c>
      <c r="N212" s="244" t="s">
        <v>38</v>
      </c>
      <c r="O212" s="92"/>
      <c r="P212" s="245">
        <f>O212*H212</f>
        <v>0</v>
      </c>
      <c r="Q212" s="245">
        <v>0</v>
      </c>
      <c r="R212" s="245">
        <f>Q212*H212</f>
        <v>0</v>
      </c>
      <c r="S212" s="245">
        <v>0.32000000000000001</v>
      </c>
      <c r="T212" s="246">
        <f>S212*H212</f>
        <v>29.008000000000003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7" t="s">
        <v>162</v>
      </c>
      <c r="AT212" s="247" t="s">
        <v>158</v>
      </c>
      <c r="AU212" s="247" t="s">
        <v>83</v>
      </c>
      <c r="AY212" s="18" t="s">
        <v>156</v>
      </c>
      <c r="BE212" s="248">
        <f>IF(N212="základní",J212,0)</f>
        <v>0</v>
      </c>
      <c r="BF212" s="248">
        <f>IF(N212="snížená",J212,0)</f>
        <v>0</v>
      </c>
      <c r="BG212" s="248">
        <f>IF(N212="zákl. přenesená",J212,0)</f>
        <v>0</v>
      </c>
      <c r="BH212" s="248">
        <f>IF(N212="sníž. přenesená",J212,0)</f>
        <v>0</v>
      </c>
      <c r="BI212" s="248">
        <f>IF(N212="nulová",J212,0)</f>
        <v>0</v>
      </c>
      <c r="BJ212" s="18" t="s">
        <v>81</v>
      </c>
      <c r="BK212" s="248">
        <f>ROUND(I212*H212,2)</f>
        <v>0</v>
      </c>
      <c r="BL212" s="18" t="s">
        <v>162</v>
      </c>
      <c r="BM212" s="247" t="s">
        <v>943</v>
      </c>
    </row>
    <row r="213" s="13" customFormat="1">
      <c r="A213" s="13"/>
      <c r="B213" s="249"/>
      <c r="C213" s="250"/>
      <c r="D213" s="251" t="s">
        <v>164</v>
      </c>
      <c r="E213" s="252" t="s">
        <v>1</v>
      </c>
      <c r="F213" s="253" t="s">
        <v>944</v>
      </c>
      <c r="G213" s="250"/>
      <c r="H213" s="254">
        <v>90.650000000000006</v>
      </c>
      <c r="I213" s="255"/>
      <c r="J213" s="250"/>
      <c r="K213" s="250"/>
      <c r="L213" s="256"/>
      <c r="M213" s="257"/>
      <c r="N213" s="258"/>
      <c r="O213" s="258"/>
      <c r="P213" s="258"/>
      <c r="Q213" s="258"/>
      <c r="R213" s="258"/>
      <c r="S213" s="258"/>
      <c r="T213" s="25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0" t="s">
        <v>164</v>
      </c>
      <c r="AU213" s="260" t="s">
        <v>83</v>
      </c>
      <c r="AV213" s="13" t="s">
        <v>83</v>
      </c>
      <c r="AW213" s="13" t="s">
        <v>30</v>
      </c>
      <c r="AX213" s="13" t="s">
        <v>81</v>
      </c>
      <c r="AY213" s="260" t="s">
        <v>156</v>
      </c>
    </row>
    <row r="214" s="2" customFormat="1" ht="33" customHeight="1">
      <c r="A214" s="39"/>
      <c r="B214" s="40"/>
      <c r="C214" s="235" t="s">
        <v>722</v>
      </c>
      <c r="D214" s="235" t="s">
        <v>158</v>
      </c>
      <c r="E214" s="236" t="s">
        <v>945</v>
      </c>
      <c r="F214" s="237" t="s">
        <v>946</v>
      </c>
      <c r="G214" s="238" t="s">
        <v>180</v>
      </c>
      <c r="H214" s="239">
        <v>8</v>
      </c>
      <c r="I214" s="240"/>
      <c r="J214" s="241">
        <f>ROUND(I214*H214,2)</f>
        <v>0</v>
      </c>
      <c r="K214" s="242"/>
      <c r="L214" s="45"/>
      <c r="M214" s="243" t="s">
        <v>1</v>
      </c>
      <c r="N214" s="244" t="s">
        <v>38</v>
      </c>
      <c r="O214" s="92"/>
      <c r="P214" s="245">
        <f>O214*H214</f>
        <v>0</v>
      </c>
      <c r="Q214" s="245">
        <v>1.0000000000000001E-05</v>
      </c>
      <c r="R214" s="245">
        <f>Q214*H214</f>
        <v>8.0000000000000007E-05</v>
      </c>
      <c r="S214" s="245">
        <v>0</v>
      </c>
      <c r="T214" s="24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7" t="s">
        <v>162</v>
      </c>
      <c r="AT214" s="247" t="s">
        <v>158</v>
      </c>
      <c r="AU214" s="247" t="s">
        <v>83</v>
      </c>
      <c r="AY214" s="18" t="s">
        <v>156</v>
      </c>
      <c r="BE214" s="248">
        <f>IF(N214="základní",J214,0)</f>
        <v>0</v>
      </c>
      <c r="BF214" s="248">
        <f>IF(N214="snížená",J214,0)</f>
        <v>0</v>
      </c>
      <c r="BG214" s="248">
        <f>IF(N214="zákl. přenesená",J214,0)</f>
        <v>0</v>
      </c>
      <c r="BH214" s="248">
        <f>IF(N214="sníž. přenesená",J214,0)</f>
        <v>0</v>
      </c>
      <c r="BI214" s="248">
        <f>IF(N214="nulová",J214,0)</f>
        <v>0</v>
      </c>
      <c r="BJ214" s="18" t="s">
        <v>81</v>
      </c>
      <c r="BK214" s="248">
        <f>ROUND(I214*H214,2)</f>
        <v>0</v>
      </c>
      <c r="BL214" s="18" t="s">
        <v>162</v>
      </c>
      <c r="BM214" s="247" t="s">
        <v>947</v>
      </c>
    </row>
    <row r="215" s="13" customFormat="1">
      <c r="A215" s="13"/>
      <c r="B215" s="249"/>
      <c r="C215" s="250"/>
      <c r="D215" s="251" t="s">
        <v>164</v>
      </c>
      <c r="E215" s="252" t="s">
        <v>1</v>
      </c>
      <c r="F215" s="253" t="s">
        <v>948</v>
      </c>
      <c r="G215" s="250"/>
      <c r="H215" s="254">
        <v>8</v>
      </c>
      <c r="I215" s="255"/>
      <c r="J215" s="250"/>
      <c r="K215" s="250"/>
      <c r="L215" s="256"/>
      <c r="M215" s="257"/>
      <c r="N215" s="258"/>
      <c r="O215" s="258"/>
      <c r="P215" s="258"/>
      <c r="Q215" s="258"/>
      <c r="R215" s="258"/>
      <c r="S215" s="258"/>
      <c r="T215" s="25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0" t="s">
        <v>164</v>
      </c>
      <c r="AU215" s="260" t="s">
        <v>83</v>
      </c>
      <c r="AV215" s="13" t="s">
        <v>83</v>
      </c>
      <c r="AW215" s="13" t="s">
        <v>30</v>
      </c>
      <c r="AX215" s="13" t="s">
        <v>73</v>
      </c>
      <c r="AY215" s="260" t="s">
        <v>156</v>
      </c>
    </row>
    <row r="216" s="14" customFormat="1">
      <c r="A216" s="14"/>
      <c r="B216" s="261"/>
      <c r="C216" s="262"/>
      <c r="D216" s="251" t="s">
        <v>164</v>
      </c>
      <c r="E216" s="263" t="s">
        <v>1</v>
      </c>
      <c r="F216" s="264" t="s">
        <v>166</v>
      </c>
      <c r="G216" s="262"/>
      <c r="H216" s="265">
        <v>8</v>
      </c>
      <c r="I216" s="266"/>
      <c r="J216" s="262"/>
      <c r="K216" s="262"/>
      <c r="L216" s="267"/>
      <c r="M216" s="268"/>
      <c r="N216" s="269"/>
      <c r="O216" s="269"/>
      <c r="P216" s="269"/>
      <c r="Q216" s="269"/>
      <c r="R216" s="269"/>
      <c r="S216" s="269"/>
      <c r="T216" s="27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1" t="s">
        <v>164</v>
      </c>
      <c r="AU216" s="271" t="s">
        <v>83</v>
      </c>
      <c r="AV216" s="14" t="s">
        <v>162</v>
      </c>
      <c r="AW216" s="14" t="s">
        <v>30</v>
      </c>
      <c r="AX216" s="14" t="s">
        <v>81</v>
      </c>
      <c r="AY216" s="271" t="s">
        <v>156</v>
      </c>
    </row>
    <row r="217" s="2" customFormat="1" ht="21.75" customHeight="1">
      <c r="A217" s="39"/>
      <c r="B217" s="40"/>
      <c r="C217" s="283" t="s">
        <v>326</v>
      </c>
      <c r="D217" s="283" t="s">
        <v>226</v>
      </c>
      <c r="E217" s="284" t="s">
        <v>949</v>
      </c>
      <c r="F217" s="285" t="s">
        <v>950</v>
      </c>
      <c r="G217" s="286" t="s">
        <v>291</v>
      </c>
      <c r="H217" s="287">
        <v>2</v>
      </c>
      <c r="I217" s="288"/>
      <c r="J217" s="289">
        <f>ROUND(I217*H217,2)</f>
        <v>0</v>
      </c>
      <c r="K217" s="290"/>
      <c r="L217" s="291"/>
      <c r="M217" s="292" t="s">
        <v>1</v>
      </c>
      <c r="N217" s="293" t="s">
        <v>38</v>
      </c>
      <c r="O217" s="92"/>
      <c r="P217" s="245">
        <f>O217*H217</f>
        <v>0</v>
      </c>
      <c r="Q217" s="245">
        <v>0.095500000000000002</v>
      </c>
      <c r="R217" s="245">
        <f>Q217*H217</f>
        <v>0.191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203</v>
      </c>
      <c r="AT217" s="247" t="s">
        <v>226</v>
      </c>
      <c r="AU217" s="247" t="s">
        <v>83</v>
      </c>
      <c r="AY217" s="18" t="s">
        <v>156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8" t="s">
        <v>81</v>
      </c>
      <c r="BK217" s="248">
        <f>ROUND(I217*H217,2)</f>
        <v>0</v>
      </c>
      <c r="BL217" s="18" t="s">
        <v>162</v>
      </c>
      <c r="BM217" s="247" t="s">
        <v>951</v>
      </c>
    </row>
    <row r="218" s="13" customFormat="1">
      <c r="A218" s="13"/>
      <c r="B218" s="249"/>
      <c r="C218" s="250"/>
      <c r="D218" s="251" t="s">
        <v>164</v>
      </c>
      <c r="E218" s="250"/>
      <c r="F218" s="253" t="s">
        <v>952</v>
      </c>
      <c r="G218" s="250"/>
      <c r="H218" s="254">
        <v>2</v>
      </c>
      <c r="I218" s="255"/>
      <c r="J218" s="250"/>
      <c r="K218" s="250"/>
      <c r="L218" s="256"/>
      <c r="M218" s="257"/>
      <c r="N218" s="258"/>
      <c r="O218" s="258"/>
      <c r="P218" s="258"/>
      <c r="Q218" s="258"/>
      <c r="R218" s="258"/>
      <c r="S218" s="258"/>
      <c r="T218" s="25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0" t="s">
        <v>164</v>
      </c>
      <c r="AU218" s="260" t="s">
        <v>83</v>
      </c>
      <c r="AV218" s="13" t="s">
        <v>83</v>
      </c>
      <c r="AW218" s="13" t="s">
        <v>4</v>
      </c>
      <c r="AX218" s="13" t="s">
        <v>81</v>
      </c>
      <c r="AY218" s="260" t="s">
        <v>156</v>
      </c>
    </row>
    <row r="219" s="2" customFormat="1" ht="33" customHeight="1">
      <c r="A219" s="39"/>
      <c r="B219" s="40"/>
      <c r="C219" s="235" t="s">
        <v>330</v>
      </c>
      <c r="D219" s="235" t="s">
        <v>158</v>
      </c>
      <c r="E219" s="236" t="s">
        <v>953</v>
      </c>
      <c r="F219" s="237" t="s">
        <v>954</v>
      </c>
      <c r="G219" s="238" t="s">
        <v>180</v>
      </c>
      <c r="H219" s="239">
        <v>70</v>
      </c>
      <c r="I219" s="240"/>
      <c r="J219" s="241">
        <f>ROUND(I219*H219,2)</f>
        <v>0</v>
      </c>
      <c r="K219" s="242"/>
      <c r="L219" s="45"/>
      <c r="M219" s="243" t="s">
        <v>1</v>
      </c>
      <c r="N219" s="244" t="s">
        <v>38</v>
      </c>
      <c r="O219" s="92"/>
      <c r="P219" s="245">
        <f>O219*H219</f>
        <v>0</v>
      </c>
      <c r="Q219" s="245">
        <v>2.0000000000000002E-05</v>
      </c>
      <c r="R219" s="245">
        <f>Q219*H219</f>
        <v>0.0014000000000000002</v>
      </c>
      <c r="S219" s="245">
        <v>0</v>
      </c>
      <c r="T219" s="24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7" t="s">
        <v>162</v>
      </c>
      <c r="AT219" s="247" t="s">
        <v>158</v>
      </c>
      <c r="AU219" s="247" t="s">
        <v>83</v>
      </c>
      <c r="AY219" s="18" t="s">
        <v>156</v>
      </c>
      <c r="BE219" s="248">
        <f>IF(N219="základní",J219,0)</f>
        <v>0</v>
      </c>
      <c r="BF219" s="248">
        <f>IF(N219="snížená",J219,0)</f>
        <v>0</v>
      </c>
      <c r="BG219" s="248">
        <f>IF(N219="zákl. přenesená",J219,0)</f>
        <v>0</v>
      </c>
      <c r="BH219" s="248">
        <f>IF(N219="sníž. přenesená",J219,0)</f>
        <v>0</v>
      </c>
      <c r="BI219" s="248">
        <f>IF(N219="nulová",J219,0)</f>
        <v>0</v>
      </c>
      <c r="BJ219" s="18" t="s">
        <v>81</v>
      </c>
      <c r="BK219" s="248">
        <f>ROUND(I219*H219,2)</f>
        <v>0</v>
      </c>
      <c r="BL219" s="18" t="s">
        <v>162</v>
      </c>
      <c r="BM219" s="247" t="s">
        <v>955</v>
      </c>
    </row>
    <row r="220" s="13" customFormat="1">
      <c r="A220" s="13"/>
      <c r="B220" s="249"/>
      <c r="C220" s="250"/>
      <c r="D220" s="251" t="s">
        <v>164</v>
      </c>
      <c r="E220" s="252" t="s">
        <v>1</v>
      </c>
      <c r="F220" s="253" t="s">
        <v>956</v>
      </c>
      <c r="G220" s="250"/>
      <c r="H220" s="254">
        <v>70</v>
      </c>
      <c r="I220" s="255"/>
      <c r="J220" s="250"/>
      <c r="K220" s="250"/>
      <c r="L220" s="256"/>
      <c r="M220" s="257"/>
      <c r="N220" s="258"/>
      <c r="O220" s="258"/>
      <c r="P220" s="258"/>
      <c r="Q220" s="258"/>
      <c r="R220" s="258"/>
      <c r="S220" s="258"/>
      <c r="T220" s="25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60" t="s">
        <v>164</v>
      </c>
      <c r="AU220" s="260" t="s">
        <v>83</v>
      </c>
      <c r="AV220" s="13" t="s">
        <v>83</v>
      </c>
      <c r="AW220" s="13" t="s">
        <v>30</v>
      </c>
      <c r="AX220" s="13" t="s">
        <v>81</v>
      </c>
      <c r="AY220" s="260" t="s">
        <v>156</v>
      </c>
    </row>
    <row r="221" s="2" customFormat="1" ht="21.75" customHeight="1">
      <c r="A221" s="39"/>
      <c r="B221" s="40"/>
      <c r="C221" s="283" t="s">
        <v>727</v>
      </c>
      <c r="D221" s="283" t="s">
        <v>226</v>
      </c>
      <c r="E221" s="284" t="s">
        <v>957</v>
      </c>
      <c r="F221" s="285" t="s">
        <v>958</v>
      </c>
      <c r="G221" s="286" t="s">
        <v>180</v>
      </c>
      <c r="H221" s="287">
        <v>72</v>
      </c>
      <c r="I221" s="288"/>
      <c r="J221" s="289">
        <f>ROUND(I221*H221,2)</f>
        <v>0</v>
      </c>
      <c r="K221" s="290"/>
      <c r="L221" s="291"/>
      <c r="M221" s="292" t="s">
        <v>1</v>
      </c>
      <c r="N221" s="293" t="s">
        <v>38</v>
      </c>
      <c r="O221" s="92"/>
      <c r="P221" s="245">
        <f>O221*H221</f>
        <v>0</v>
      </c>
      <c r="Q221" s="245">
        <v>0.016619999999999999</v>
      </c>
      <c r="R221" s="245">
        <f>Q221*H221</f>
        <v>1.1966399999999999</v>
      </c>
      <c r="S221" s="245">
        <v>0</v>
      </c>
      <c r="T221" s="24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7" t="s">
        <v>203</v>
      </c>
      <c r="AT221" s="247" t="s">
        <v>226</v>
      </c>
      <c r="AU221" s="247" t="s">
        <v>83</v>
      </c>
      <c r="AY221" s="18" t="s">
        <v>156</v>
      </c>
      <c r="BE221" s="248">
        <f>IF(N221="základní",J221,0)</f>
        <v>0</v>
      </c>
      <c r="BF221" s="248">
        <f>IF(N221="snížená",J221,0)</f>
        <v>0</v>
      </c>
      <c r="BG221" s="248">
        <f>IF(N221="zákl. přenesená",J221,0)</f>
        <v>0</v>
      </c>
      <c r="BH221" s="248">
        <f>IF(N221="sníž. přenesená",J221,0)</f>
        <v>0</v>
      </c>
      <c r="BI221" s="248">
        <f>IF(N221="nulová",J221,0)</f>
        <v>0</v>
      </c>
      <c r="BJ221" s="18" t="s">
        <v>81</v>
      </c>
      <c r="BK221" s="248">
        <f>ROUND(I221*H221,2)</f>
        <v>0</v>
      </c>
      <c r="BL221" s="18" t="s">
        <v>162</v>
      </c>
      <c r="BM221" s="247" t="s">
        <v>959</v>
      </c>
    </row>
    <row r="222" s="13" customFormat="1">
      <c r="A222" s="13"/>
      <c r="B222" s="249"/>
      <c r="C222" s="250"/>
      <c r="D222" s="251" t="s">
        <v>164</v>
      </c>
      <c r="E222" s="250"/>
      <c r="F222" s="253" t="s">
        <v>960</v>
      </c>
      <c r="G222" s="250"/>
      <c r="H222" s="254">
        <v>72</v>
      </c>
      <c r="I222" s="255"/>
      <c r="J222" s="250"/>
      <c r="K222" s="250"/>
      <c r="L222" s="256"/>
      <c r="M222" s="257"/>
      <c r="N222" s="258"/>
      <c r="O222" s="258"/>
      <c r="P222" s="258"/>
      <c r="Q222" s="258"/>
      <c r="R222" s="258"/>
      <c r="S222" s="258"/>
      <c r="T222" s="25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0" t="s">
        <v>164</v>
      </c>
      <c r="AU222" s="260" t="s">
        <v>83</v>
      </c>
      <c r="AV222" s="13" t="s">
        <v>83</v>
      </c>
      <c r="AW222" s="13" t="s">
        <v>4</v>
      </c>
      <c r="AX222" s="13" t="s">
        <v>81</v>
      </c>
      <c r="AY222" s="260" t="s">
        <v>156</v>
      </c>
    </row>
    <row r="223" s="2" customFormat="1" ht="33" customHeight="1">
      <c r="A223" s="39"/>
      <c r="B223" s="40"/>
      <c r="C223" s="235" t="s">
        <v>854</v>
      </c>
      <c r="D223" s="235" t="s">
        <v>158</v>
      </c>
      <c r="E223" s="236" t="s">
        <v>961</v>
      </c>
      <c r="F223" s="237" t="s">
        <v>962</v>
      </c>
      <c r="G223" s="238" t="s">
        <v>180</v>
      </c>
      <c r="H223" s="239">
        <v>90.650000000000006</v>
      </c>
      <c r="I223" s="240"/>
      <c r="J223" s="241">
        <f>ROUND(I223*H223,2)</f>
        <v>0</v>
      </c>
      <c r="K223" s="242"/>
      <c r="L223" s="45"/>
      <c r="M223" s="243" t="s">
        <v>1</v>
      </c>
      <c r="N223" s="244" t="s">
        <v>38</v>
      </c>
      <c r="O223" s="92"/>
      <c r="P223" s="245">
        <f>O223*H223</f>
        <v>0</v>
      </c>
      <c r="Q223" s="245">
        <v>3.0000000000000001E-05</v>
      </c>
      <c r="R223" s="245">
        <f>Q223*H223</f>
        <v>0.0027195000000000001</v>
      </c>
      <c r="S223" s="245">
        <v>0</v>
      </c>
      <c r="T223" s="24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7" t="s">
        <v>162</v>
      </c>
      <c r="AT223" s="247" t="s">
        <v>158</v>
      </c>
      <c r="AU223" s="247" t="s">
        <v>83</v>
      </c>
      <c r="AY223" s="18" t="s">
        <v>156</v>
      </c>
      <c r="BE223" s="248">
        <f>IF(N223="základní",J223,0)</f>
        <v>0</v>
      </c>
      <c r="BF223" s="248">
        <f>IF(N223="snížená",J223,0)</f>
        <v>0</v>
      </c>
      <c r="BG223" s="248">
        <f>IF(N223="zákl. přenesená",J223,0)</f>
        <v>0</v>
      </c>
      <c r="BH223" s="248">
        <f>IF(N223="sníž. přenesená",J223,0)</f>
        <v>0</v>
      </c>
      <c r="BI223" s="248">
        <f>IF(N223="nulová",J223,0)</f>
        <v>0</v>
      </c>
      <c r="BJ223" s="18" t="s">
        <v>81</v>
      </c>
      <c r="BK223" s="248">
        <f>ROUND(I223*H223,2)</f>
        <v>0</v>
      </c>
      <c r="BL223" s="18" t="s">
        <v>162</v>
      </c>
      <c r="BM223" s="247" t="s">
        <v>963</v>
      </c>
    </row>
    <row r="224" s="13" customFormat="1">
      <c r="A224" s="13"/>
      <c r="B224" s="249"/>
      <c r="C224" s="250"/>
      <c r="D224" s="251" t="s">
        <v>164</v>
      </c>
      <c r="E224" s="252" t="s">
        <v>1</v>
      </c>
      <c r="F224" s="253" t="s">
        <v>964</v>
      </c>
      <c r="G224" s="250"/>
      <c r="H224" s="254">
        <v>90.650000000000006</v>
      </c>
      <c r="I224" s="255"/>
      <c r="J224" s="250"/>
      <c r="K224" s="250"/>
      <c r="L224" s="256"/>
      <c r="M224" s="257"/>
      <c r="N224" s="258"/>
      <c r="O224" s="258"/>
      <c r="P224" s="258"/>
      <c r="Q224" s="258"/>
      <c r="R224" s="258"/>
      <c r="S224" s="258"/>
      <c r="T224" s="25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0" t="s">
        <v>164</v>
      </c>
      <c r="AU224" s="260" t="s">
        <v>83</v>
      </c>
      <c r="AV224" s="13" t="s">
        <v>83</v>
      </c>
      <c r="AW224" s="13" t="s">
        <v>30</v>
      </c>
      <c r="AX224" s="13" t="s">
        <v>81</v>
      </c>
      <c r="AY224" s="260" t="s">
        <v>156</v>
      </c>
    </row>
    <row r="225" s="2" customFormat="1" ht="21.75" customHeight="1">
      <c r="A225" s="39"/>
      <c r="B225" s="40"/>
      <c r="C225" s="283" t="s">
        <v>856</v>
      </c>
      <c r="D225" s="283" t="s">
        <v>226</v>
      </c>
      <c r="E225" s="284" t="s">
        <v>965</v>
      </c>
      <c r="F225" s="285" t="s">
        <v>966</v>
      </c>
      <c r="G225" s="286" t="s">
        <v>180</v>
      </c>
      <c r="H225" s="287">
        <v>92</v>
      </c>
      <c r="I225" s="288"/>
      <c r="J225" s="289">
        <f>ROUND(I225*H225,2)</f>
        <v>0</v>
      </c>
      <c r="K225" s="290"/>
      <c r="L225" s="291"/>
      <c r="M225" s="292" t="s">
        <v>1</v>
      </c>
      <c r="N225" s="293" t="s">
        <v>38</v>
      </c>
      <c r="O225" s="92"/>
      <c r="P225" s="245">
        <f>O225*H225</f>
        <v>0</v>
      </c>
      <c r="Q225" s="245">
        <v>0.02683</v>
      </c>
      <c r="R225" s="245">
        <f>Q225*H225</f>
        <v>2.4683600000000001</v>
      </c>
      <c r="S225" s="245">
        <v>0</v>
      </c>
      <c r="T225" s="24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7" t="s">
        <v>203</v>
      </c>
      <c r="AT225" s="247" t="s">
        <v>226</v>
      </c>
      <c r="AU225" s="247" t="s">
        <v>83</v>
      </c>
      <c r="AY225" s="18" t="s">
        <v>156</v>
      </c>
      <c r="BE225" s="248">
        <f>IF(N225="základní",J225,0)</f>
        <v>0</v>
      </c>
      <c r="BF225" s="248">
        <f>IF(N225="snížená",J225,0)</f>
        <v>0</v>
      </c>
      <c r="BG225" s="248">
        <f>IF(N225="zákl. přenesená",J225,0)</f>
        <v>0</v>
      </c>
      <c r="BH225" s="248">
        <f>IF(N225="sníž. přenesená",J225,0)</f>
        <v>0</v>
      </c>
      <c r="BI225" s="248">
        <f>IF(N225="nulová",J225,0)</f>
        <v>0</v>
      </c>
      <c r="BJ225" s="18" t="s">
        <v>81</v>
      </c>
      <c r="BK225" s="248">
        <f>ROUND(I225*H225,2)</f>
        <v>0</v>
      </c>
      <c r="BL225" s="18" t="s">
        <v>162</v>
      </c>
      <c r="BM225" s="247" t="s">
        <v>967</v>
      </c>
    </row>
    <row r="226" s="13" customFormat="1">
      <c r="A226" s="13"/>
      <c r="B226" s="249"/>
      <c r="C226" s="250"/>
      <c r="D226" s="251" t="s">
        <v>164</v>
      </c>
      <c r="E226" s="250"/>
      <c r="F226" s="253" t="s">
        <v>968</v>
      </c>
      <c r="G226" s="250"/>
      <c r="H226" s="254">
        <v>92</v>
      </c>
      <c r="I226" s="255"/>
      <c r="J226" s="250"/>
      <c r="K226" s="250"/>
      <c r="L226" s="256"/>
      <c r="M226" s="257"/>
      <c r="N226" s="258"/>
      <c r="O226" s="258"/>
      <c r="P226" s="258"/>
      <c r="Q226" s="258"/>
      <c r="R226" s="258"/>
      <c r="S226" s="258"/>
      <c r="T226" s="25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0" t="s">
        <v>164</v>
      </c>
      <c r="AU226" s="260" t="s">
        <v>83</v>
      </c>
      <c r="AV226" s="13" t="s">
        <v>83</v>
      </c>
      <c r="AW226" s="13" t="s">
        <v>4</v>
      </c>
      <c r="AX226" s="13" t="s">
        <v>81</v>
      </c>
      <c r="AY226" s="260" t="s">
        <v>156</v>
      </c>
    </row>
    <row r="227" s="2" customFormat="1" ht="16.5" customHeight="1">
      <c r="A227" s="39"/>
      <c r="B227" s="40"/>
      <c r="C227" s="235" t="s">
        <v>572</v>
      </c>
      <c r="D227" s="235" t="s">
        <v>158</v>
      </c>
      <c r="E227" s="236" t="s">
        <v>573</v>
      </c>
      <c r="F227" s="237" t="s">
        <v>969</v>
      </c>
      <c r="G227" s="238" t="s">
        <v>291</v>
      </c>
      <c r="H227" s="239">
        <v>5</v>
      </c>
      <c r="I227" s="240"/>
      <c r="J227" s="241">
        <f>ROUND(I227*H227,2)</f>
        <v>0</v>
      </c>
      <c r="K227" s="242"/>
      <c r="L227" s="45"/>
      <c r="M227" s="243" t="s">
        <v>1</v>
      </c>
      <c r="N227" s="244" t="s">
        <v>38</v>
      </c>
      <c r="O227" s="92"/>
      <c r="P227" s="245">
        <f>O227*H227</f>
        <v>0</v>
      </c>
      <c r="Q227" s="245">
        <v>0.00012</v>
      </c>
      <c r="R227" s="245">
        <f>Q227*H227</f>
        <v>0.00060000000000000006</v>
      </c>
      <c r="S227" s="245">
        <v>0</v>
      </c>
      <c r="T227" s="24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7" t="s">
        <v>162</v>
      </c>
      <c r="AT227" s="247" t="s">
        <v>158</v>
      </c>
      <c r="AU227" s="247" t="s">
        <v>83</v>
      </c>
      <c r="AY227" s="18" t="s">
        <v>156</v>
      </c>
      <c r="BE227" s="248">
        <f>IF(N227="základní",J227,0)</f>
        <v>0</v>
      </c>
      <c r="BF227" s="248">
        <f>IF(N227="snížená",J227,0)</f>
        <v>0</v>
      </c>
      <c r="BG227" s="248">
        <f>IF(N227="zákl. přenesená",J227,0)</f>
        <v>0</v>
      </c>
      <c r="BH227" s="248">
        <f>IF(N227="sníž. přenesená",J227,0)</f>
        <v>0</v>
      </c>
      <c r="BI227" s="248">
        <f>IF(N227="nulová",J227,0)</f>
        <v>0</v>
      </c>
      <c r="BJ227" s="18" t="s">
        <v>81</v>
      </c>
      <c r="BK227" s="248">
        <f>ROUND(I227*H227,2)</f>
        <v>0</v>
      </c>
      <c r="BL227" s="18" t="s">
        <v>162</v>
      </c>
      <c r="BM227" s="247" t="s">
        <v>970</v>
      </c>
    </row>
    <row r="228" s="13" customFormat="1">
      <c r="A228" s="13"/>
      <c r="B228" s="249"/>
      <c r="C228" s="250"/>
      <c r="D228" s="251" t="s">
        <v>164</v>
      </c>
      <c r="E228" s="252" t="s">
        <v>1</v>
      </c>
      <c r="F228" s="253" t="s">
        <v>971</v>
      </c>
      <c r="G228" s="250"/>
      <c r="H228" s="254">
        <v>2</v>
      </c>
      <c r="I228" s="255"/>
      <c r="J228" s="250"/>
      <c r="K228" s="250"/>
      <c r="L228" s="256"/>
      <c r="M228" s="257"/>
      <c r="N228" s="258"/>
      <c r="O228" s="258"/>
      <c r="P228" s="258"/>
      <c r="Q228" s="258"/>
      <c r="R228" s="258"/>
      <c r="S228" s="258"/>
      <c r="T228" s="25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60" t="s">
        <v>164</v>
      </c>
      <c r="AU228" s="260" t="s">
        <v>83</v>
      </c>
      <c r="AV228" s="13" t="s">
        <v>83</v>
      </c>
      <c r="AW228" s="13" t="s">
        <v>30</v>
      </c>
      <c r="AX228" s="13" t="s">
        <v>73</v>
      </c>
      <c r="AY228" s="260" t="s">
        <v>156</v>
      </c>
    </row>
    <row r="229" s="15" customFormat="1">
      <c r="A229" s="15"/>
      <c r="B229" s="272"/>
      <c r="C229" s="273"/>
      <c r="D229" s="251" t="s">
        <v>164</v>
      </c>
      <c r="E229" s="274" t="s">
        <v>1</v>
      </c>
      <c r="F229" s="275" t="s">
        <v>201</v>
      </c>
      <c r="G229" s="273"/>
      <c r="H229" s="276">
        <v>2</v>
      </c>
      <c r="I229" s="277"/>
      <c r="J229" s="273"/>
      <c r="K229" s="273"/>
      <c r="L229" s="278"/>
      <c r="M229" s="279"/>
      <c r="N229" s="280"/>
      <c r="O229" s="280"/>
      <c r="P229" s="280"/>
      <c r="Q229" s="280"/>
      <c r="R229" s="280"/>
      <c r="S229" s="280"/>
      <c r="T229" s="28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82" t="s">
        <v>164</v>
      </c>
      <c r="AU229" s="282" t="s">
        <v>83</v>
      </c>
      <c r="AV229" s="15" t="s">
        <v>172</v>
      </c>
      <c r="AW229" s="15" t="s">
        <v>30</v>
      </c>
      <c r="AX229" s="15" t="s">
        <v>73</v>
      </c>
      <c r="AY229" s="282" t="s">
        <v>156</v>
      </c>
    </row>
    <row r="230" s="13" customFormat="1">
      <c r="A230" s="13"/>
      <c r="B230" s="249"/>
      <c r="C230" s="250"/>
      <c r="D230" s="251" t="s">
        <v>164</v>
      </c>
      <c r="E230" s="252" t="s">
        <v>1</v>
      </c>
      <c r="F230" s="253" t="s">
        <v>972</v>
      </c>
      <c r="G230" s="250"/>
      <c r="H230" s="254">
        <v>3</v>
      </c>
      <c r="I230" s="255"/>
      <c r="J230" s="250"/>
      <c r="K230" s="250"/>
      <c r="L230" s="256"/>
      <c r="M230" s="257"/>
      <c r="N230" s="258"/>
      <c r="O230" s="258"/>
      <c r="P230" s="258"/>
      <c r="Q230" s="258"/>
      <c r="R230" s="258"/>
      <c r="S230" s="258"/>
      <c r="T230" s="25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0" t="s">
        <v>164</v>
      </c>
      <c r="AU230" s="260" t="s">
        <v>83</v>
      </c>
      <c r="AV230" s="13" t="s">
        <v>83</v>
      </c>
      <c r="AW230" s="13" t="s">
        <v>30</v>
      </c>
      <c r="AX230" s="13" t="s">
        <v>73</v>
      </c>
      <c r="AY230" s="260" t="s">
        <v>156</v>
      </c>
    </row>
    <row r="231" s="15" customFormat="1">
      <c r="A231" s="15"/>
      <c r="B231" s="272"/>
      <c r="C231" s="273"/>
      <c r="D231" s="251" t="s">
        <v>164</v>
      </c>
      <c r="E231" s="274" t="s">
        <v>1</v>
      </c>
      <c r="F231" s="275" t="s">
        <v>201</v>
      </c>
      <c r="G231" s="273"/>
      <c r="H231" s="276">
        <v>3</v>
      </c>
      <c r="I231" s="277"/>
      <c r="J231" s="273"/>
      <c r="K231" s="273"/>
      <c r="L231" s="278"/>
      <c r="M231" s="279"/>
      <c r="N231" s="280"/>
      <c r="O231" s="280"/>
      <c r="P231" s="280"/>
      <c r="Q231" s="280"/>
      <c r="R231" s="280"/>
      <c r="S231" s="280"/>
      <c r="T231" s="281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2" t="s">
        <v>164</v>
      </c>
      <c r="AU231" s="282" t="s">
        <v>83</v>
      </c>
      <c r="AV231" s="15" t="s">
        <v>172</v>
      </c>
      <c r="AW231" s="15" t="s">
        <v>30</v>
      </c>
      <c r="AX231" s="15" t="s">
        <v>73</v>
      </c>
      <c r="AY231" s="282" t="s">
        <v>156</v>
      </c>
    </row>
    <row r="232" s="14" customFormat="1">
      <c r="A232" s="14"/>
      <c r="B232" s="261"/>
      <c r="C232" s="262"/>
      <c r="D232" s="251" t="s">
        <v>164</v>
      </c>
      <c r="E232" s="263" t="s">
        <v>1</v>
      </c>
      <c r="F232" s="264" t="s">
        <v>166</v>
      </c>
      <c r="G232" s="262"/>
      <c r="H232" s="265">
        <v>5</v>
      </c>
      <c r="I232" s="266"/>
      <c r="J232" s="262"/>
      <c r="K232" s="262"/>
      <c r="L232" s="267"/>
      <c r="M232" s="268"/>
      <c r="N232" s="269"/>
      <c r="O232" s="269"/>
      <c r="P232" s="269"/>
      <c r="Q232" s="269"/>
      <c r="R232" s="269"/>
      <c r="S232" s="269"/>
      <c r="T232" s="27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1" t="s">
        <v>164</v>
      </c>
      <c r="AU232" s="271" t="s">
        <v>83</v>
      </c>
      <c r="AV232" s="14" t="s">
        <v>162</v>
      </c>
      <c r="AW232" s="14" t="s">
        <v>30</v>
      </c>
      <c r="AX232" s="14" t="s">
        <v>81</v>
      </c>
      <c r="AY232" s="271" t="s">
        <v>156</v>
      </c>
    </row>
    <row r="233" s="2" customFormat="1" ht="21.75" customHeight="1">
      <c r="A233" s="39"/>
      <c r="B233" s="40"/>
      <c r="C233" s="235" t="s">
        <v>505</v>
      </c>
      <c r="D233" s="235" t="s">
        <v>158</v>
      </c>
      <c r="E233" s="236" t="s">
        <v>973</v>
      </c>
      <c r="F233" s="237" t="s">
        <v>974</v>
      </c>
      <c r="G233" s="238" t="s">
        <v>291</v>
      </c>
      <c r="H233" s="239">
        <v>2</v>
      </c>
      <c r="I233" s="240"/>
      <c r="J233" s="241">
        <f>ROUND(I233*H233,2)</f>
        <v>0</v>
      </c>
      <c r="K233" s="242"/>
      <c r="L233" s="45"/>
      <c r="M233" s="243" t="s">
        <v>1</v>
      </c>
      <c r="N233" s="244" t="s">
        <v>38</v>
      </c>
      <c r="O233" s="92"/>
      <c r="P233" s="245">
        <f>O233*H233</f>
        <v>0</v>
      </c>
      <c r="Q233" s="245">
        <v>0.00010000000000000001</v>
      </c>
      <c r="R233" s="245">
        <f>Q233*H233</f>
        <v>0.00020000000000000001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162</v>
      </c>
      <c r="AT233" s="247" t="s">
        <v>158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975</v>
      </c>
    </row>
    <row r="234" s="2" customFormat="1" ht="21.75" customHeight="1">
      <c r="A234" s="39"/>
      <c r="B234" s="40"/>
      <c r="C234" s="283" t="s">
        <v>976</v>
      </c>
      <c r="D234" s="283" t="s">
        <v>226</v>
      </c>
      <c r="E234" s="284" t="s">
        <v>977</v>
      </c>
      <c r="F234" s="285" t="s">
        <v>978</v>
      </c>
      <c r="G234" s="286" t="s">
        <v>291</v>
      </c>
      <c r="H234" s="287">
        <v>2</v>
      </c>
      <c r="I234" s="288"/>
      <c r="J234" s="289">
        <f>ROUND(I234*H234,2)</f>
        <v>0</v>
      </c>
      <c r="K234" s="290"/>
      <c r="L234" s="291"/>
      <c r="M234" s="292" t="s">
        <v>1</v>
      </c>
      <c r="N234" s="293" t="s">
        <v>38</v>
      </c>
      <c r="O234" s="92"/>
      <c r="P234" s="245">
        <f>O234*H234</f>
        <v>0</v>
      </c>
      <c r="Q234" s="245">
        <v>0.0027000000000000001</v>
      </c>
      <c r="R234" s="245">
        <f>Q234*H234</f>
        <v>0.0054000000000000003</v>
      </c>
      <c r="S234" s="245">
        <v>0</v>
      </c>
      <c r="T234" s="24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7" t="s">
        <v>203</v>
      </c>
      <c r="AT234" s="247" t="s">
        <v>226</v>
      </c>
      <c r="AU234" s="247" t="s">
        <v>83</v>
      </c>
      <c r="AY234" s="18" t="s">
        <v>156</v>
      </c>
      <c r="BE234" s="248">
        <f>IF(N234="základní",J234,0)</f>
        <v>0</v>
      </c>
      <c r="BF234" s="248">
        <f>IF(N234="snížená",J234,0)</f>
        <v>0</v>
      </c>
      <c r="BG234" s="248">
        <f>IF(N234="zákl. přenesená",J234,0)</f>
        <v>0</v>
      </c>
      <c r="BH234" s="248">
        <f>IF(N234="sníž. přenesená",J234,0)</f>
        <v>0</v>
      </c>
      <c r="BI234" s="248">
        <f>IF(N234="nulová",J234,0)</f>
        <v>0</v>
      </c>
      <c r="BJ234" s="18" t="s">
        <v>81</v>
      </c>
      <c r="BK234" s="248">
        <f>ROUND(I234*H234,2)</f>
        <v>0</v>
      </c>
      <c r="BL234" s="18" t="s">
        <v>162</v>
      </c>
      <c r="BM234" s="247" t="s">
        <v>979</v>
      </c>
    </row>
    <row r="235" s="2" customFormat="1" ht="21.75" customHeight="1">
      <c r="A235" s="39"/>
      <c r="B235" s="40"/>
      <c r="C235" s="235" t="s">
        <v>334</v>
      </c>
      <c r="D235" s="235" t="s">
        <v>158</v>
      </c>
      <c r="E235" s="236" t="s">
        <v>980</v>
      </c>
      <c r="F235" s="237" t="s">
        <v>981</v>
      </c>
      <c r="G235" s="238" t="s">
        <v>192</v>
      </c>
      <c r="H235" s="239">
        <v>3.5499999999999998</v>
      </c>
      <c r="I235" s="240"/>
      <c r="J235" s="241">
        <f>ROUND(I235*H235,2)</f>
        <v>0</v>
      </c>
      <c r="K235" s="242"/>
      <c r="L235" s="45"/>
      <c r="M235" s="243" t="s">
        <v>1</v>
      </c>
      <c r="N235" s="244" t="s">
        <v>38</v>
      </c>
      <c r="O235" s="92"/>
      <c r="P235" s="245">
        <f>O235*H235</f>
        <v>0</v>
      </c>
      <c r="Q235" s="245">
        <v>0</v>
      </c>
      <c r="R235" s="245">
        <f>Q235*H235</f>
        <v>0</v>
      </c>
      <c r="S235" s="245">
        <v>1.76</v>
      </c>
      <c r="T235" s="246">
        <f>S235*H235</f>
        <v>6.2479999999999993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7" t="s">
        <v>162</v>
      </c>
      <c r="AT235" s="247" t="s">
        <v>158</v>
      </c>
      <c r="AU235" s="247" t="s">
        <v>83</v>
      </c>
      <c r="AY235" s="18" t="s">
        <v>156</v>
      </c>
      <c r="BE235" s="248">
        <f>IF(N235="základní",J235,0)</f>
        <v>0</v>
      </c>
      <c r="BF235" s="248">
        <f>IF(N235="snížená",J235,0)</f>
        <v>0</v>
      </c>
      <c r="BG235" s="248">
        <f>IF(N235="zákl. přenesená",J235,0)</f>
        <v>0</v>
      </c>
      <c r="BH235" s="248">
        <f>IF(N235="sníž. přenesená",J235,0)</f>
        <v>0</v>
      </c>
      <c r="BI235" s="248">
        <f>IF(N235="nulová",J235,0)</f>
        <v>0</v>
      </c>
      <c r="BJ235" s="18" t="s">
        <v>81</v>
      </c>
      <c r="BK235" s="248">
        <f>ROUND(I235*H235,2)</f>
        <v>0</v>
      </c>
      <c r="BL235" s="18" t="s">
        <v>162</v>
      </c>
      <c r="BM235" s="247" t="s">
        <v>982</v>
      </c>
    </row>
    <row r="236" s="16" customFormat="1">
      <c r="A236" s="16"/>
      <c r="B236" s="299"/>
      <c r="C236" s="300"/>
      <c r="D236" s="251" t="s">
        <v>164</v>
      </c>
      <c r="E236" s="301" t="s">
        <v>1</v>
      </c>
      <c r="F236" s="302" t="s">
        <v>983</v>
      </c>
      <c r="G236" s="300"/>
      <c r="H236" s="301" t="s">
        <v>1</v>
      </c>
      <c r="I236" s="303"/>
      <c r="J236" s="300"/>
      <c r="K236" s="300"/>
      <c r="L236" s="304"/>
      <c r="M236" s="305"/>
      <c r="N236" s="306"/>
      <c r="O236" s="306"/>
      <c r="P236" s="306"/>
      <c r="Q236" s="306"/>
      <c r="R236" s="306"/>
      <c r="S236" s="306"/>
      <c r="T236" s="307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T236" s="308" t="s">
        <v>164</v>
      </c>
      <c r="AU236" s="308" t="s">
        <v>83</v>
      </c>
      <c r="AV236" s="16" t="s">
        <v>81</v>
      </c>
      <c r="AW236" s="16" t="s">
        <v>30</v>
      </c>
      <c r="AX236" s="16" t="s">
        <v>73</v>
      </c>
      <c r="AY236" s="308" t="s">
        <v>156</v>
      </c>
    </row>
    <row r="237" s="13" customFormat="1">
      <c r="A237" s="13"/>
      <c r="B237" s="249"/>
      <c r="C237" s="250"/>
      <c r="D237" s="251" t="s">
        <v>164</v>
      </c>
      <c r="E237" s="252" t="s">
        <v>1</v>
      </c>
      <c r="F237" s="253" t="s">
        <v>984</v>
      </c>
      <c r="G237" s="250"/>
      <c r="H237" s="254">
        <v>2.7999999999999998</v>
      </c>
      <c r="I237" s="255"/>
      <c r="J237" s="250"/>
      <c r="K237" s="250"/>
      <c r="L237" s="256"/>
      <c r="M237" s="257"/>
      <c r="N237" s="258"/>
      <c r="O237" s="258"/>
      <c r="P237" s="258"/>
      <c r="Q237" s="258"/>
      <c r="R237" s="258"/>
      <c r="S237" s="258"/>
      <c r="T237" s="25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0" t="s">
        <v>164</v>
      </c>
      <c r="AU237" s="260" t="s">
        <v>83</v>
      </c>
      <c r="AV237" s="13" t="s">
        <v>83</v>
      </c>
      <c r="AW237" s="13" t="s">
        <v>30</v>
      </c>
      <c r="AX237" s="13" t="s">
        <v>73</v>
      </c>
      <c r="AY237" s="260" t="s">
        <v>156</v>
      </c>
    </row>
    <row r="238" s="15" customFormat="1">
      <c r="A238" s="15"/>
      <c r="B238" s="272"/>
      <c r="C238" s="273"/>
      <c r="D238" s="251" t="s">
        <v>164</v>
      </c>
      <c r="E238" s="274" t="s">
        <v>1</v>
      </c>
      <c r="F238" s="275" t="s">
        <v>201</v>
      </c>
      <c r="G238" s="273"/>
      <c r="H238" s="276">
        <v>2.7999999999999998</v>
      </c>
      <c r="I238" s="277"/>
      <c r="J238" s="273"/>
      <c r="K238" s="273"/>
      <c r="L238" s="278"/>
      <c r="M238" s="279"/>
      <c r="N238" s="280"/>
      <c r="O238" s="280"/>
      <c r="P238" s="280"/>
      <c r="Q238" s="280"/>
      <c r="R238" s="280"/>
      <c r="S238" s="280"/>
      <c r="T238" s="281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82" t="s">
        <v>164</v>
      </c>
      <c r="AU238" s="282" t="s">
        <v>83</v>
      </c>
      <c r="AV238" s="15" t="s">
        <v>172</v>
      </c>
      <c r="AW238" s="15" t="s">
        <v>30</v>
      </c>
      <c r="AX238" s="15" t="s">
        <v>73</v>
      </c>
      <c r="AY238" s="282" t="s">
        <v>156</v>
      </c>
    </row>
    <row r="239" s="13" customFormat="1">
      <c r="A239" s="13"/>
      <c r="B239" s="249"/>
      <c r="C239" s="250"/>
      <c r="D239" s="251" t="s">
        <v>164</v>
      </c>
      <c r="E239" s="252" t="s">
        <v>1</v>
      </c>
      <c r="F239" s="253" t="s">
        <v>985</v>
      </c>
      <c r="G239" s="250"/>
      <c r="H239" s="254">
        <v>0.75</v>
      </c>
      <c r="I239" s="255"/>
      <c r="J239" s="250"/>
      <c r="K239" s="250"/>
      <c r="L239" s="256"/>
      <c r="M239" s="257"/>
      <c r="N239" s="258"/>
      <c r="O239" s="258"/>
      <c r="P239" s="258"/>
      <c r="Q239" s="258"/>
      <c r="R239" s="258"/>
      <c r="S239" s="258"/>
      <c r="T239" s="25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0" t="s">
        <v>164</v>
      </c>
      <c r="AU239" s="260" t="s">
        <v>83</v>
      </c>
      <c r="AV239" s="13" t="s">
        <v>83</v>
      </c>
      <c r="AW239" s="13" t="s">
        <v>30</v>
      </c>
      <c r="AX239" s="13" t="s">
        <v>73</v>
      </c>
      <c r="AY239" s="260" t="s">
        <v>156</v>
      </c>
    </row>
    <row r="240" s="15" customFormat="1">
      <c r="A240" s="15"/>
      <c r="B240" s="272"/>
      <c r="C240" s="273"/>
      <c r="D240" s="251" t="s">
        <v>164</v>
      </c>
      <c r="E240" s="274" t="s">
        <v>1</v>
      </c>
      <c r="F240" s="275" t="s">
        <v>201</v>
      </c>
      <c r="G240" s="273"/>
      <c r="H240" s="276">
        <v>0.75</v>
      </c>
      <c r="I240" s="277"/>
      <c r="J240" s="273"/>
      <c r="K240" s="273"/>
      <c r="L240" s="278"/>
      <c r="M240" s="279"/>
      <c r="N240" s="280"/>
      <c r="O240" s="280"/>
      <c r="P240" s="280"/>
      <c r="Q240" s="280"/>
      <c r="R240" s="280"/>
      <c r="S240" s="280"/>
      <c r="T240" s="28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82" t="s">
        <v>164</v>
      </c>
      <c r="AU240" s="282" t="s">
        <v>83</v>
      </c>
      <c r="AV240" s="15" t="s">
        <v>172</v>
      </c>
      <c r="AW240" s="15" t="s">
        <v>30</v>
      </c>
      <c r="AX240" s="15" t="s">
        <v>73</v>
      </c>
      <c r="AY240" s="282" t="s">
        <v>156</v>
      </c>
    </row>
    <row r="241" s="14" customFormat="1">
      <c r="A241" s="14"/>
      <c r="B241" s="261"/>
      <c r="C241" s="262"/>
      <c r="D241" s="251" t="s">
        <v>164</v>
      </c>
      <c r="E241" s="263" t="s">
        <v>1</v>
      </c>
      <c r="F241" s="264" t="s">
        <v>166</v>
      </c>
      <c r="G241" s="262"/>
      <c r="H241" s="265">
        <v>3.5499999999999998</v>
      </c>
      <c r="I241" s="266"/>
      <c r="J241" s="262"/>
      <c r="K241" s="262"/>
      <c r="L241" s="267"/>
      <c r="M241" s="268"/>
      <c r="N241" s="269"/>
      <c r="O241" s="269"/>
      <c r="P241" s="269"/>
      <c r="Q241" s="269"/>
      <c r="R241" s="269"/>
      <c r="S241" s="269"/>
      <c r="T241" s="27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1" t="s">
        <v>164</v>
      </c>
      <c r="AU241" s="271" t="s">
        <v>83</v>
      </c>
      <c r="AV241" s="14" t="s">
        <v>162</v>
      </c>
      <c r="AW241" s="14" t="s">
        <v>30</v>
      </c>
      <c r="AX241" s="14" t="s">
        <v>81</v>
      </c>
      <c r="AY241" s="271" t="s">
        <v>156</v>
      </c>
    </row>
    <row r="242" s="2" customFormat="1" ht="21.75" customHeight="1">
      <c r="A242" s="39"/>
      <c r="B242" s="40"/>
      <c r="C242" s="235" t="s">
        <v>339</v>
      </c>
      <c r="D242" s="235" t="s">
        <v>158</v>
      </c>
      <c r="E242" s="236" t="s">
        <v>986</v>
      </c>
      <c r="F242" s="237" t="s">
        <v>987</v>
      </c>
      <c r="G242" s="238" t="s">
        <v>346</v>
      </c>
      <c r="H242" s="239">
        <v>1</v>
      </c>
      <c r="I242" s="240"/>
      <c r="J242" s="241">
        <f>ROUND(I242*H242,2)</f>
        <v>0</v>
      </c>
      <c r="K242" s="242"/>
      <c r="L242" s="45"/>
      <c r="M242" s="243" t="s">
        <v>1</v>
      </c>
      <c r="N242" s="244" t="s">
        <v>38</v>
      </c>
      <c r="O242" s="92"/>
      <c r="P242" s="245">
        <f>O242*H242</f>
        <v>0</v>
      </c>
      <c r="Q242" s="245">
        <v>0.00031</v>
      </c>
      <c r="R242" s="245">
        <f>Q242*H242</f>
        <v>0.00031</v>
      </c>
      <c r="S242" s="245">
        <v>0</v>
      </c>
      <c r="T242" s="24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7" t="s">
        <v>162</v>
      </c>
      <c r="AT242" s="247" t="s">
        <v>158</v>
      </c>
      <c r="AU242" s="247" t="s">
        <v>83</v>
      </c>
      <c r="AY242" s="18" t="s">
        <v>156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8" t="s">
        <v>81</v>
      </c>
      <c r="BK242" s="248">
        <f>ROUND(I242*H242,2)</f>
        <v>0</v>
      </c>
      <c r="BL242" s="18" t="s">
        <v>162</v>
      </c>
      <c r="BM242" s="247" t="s">
        <v>988</v>
      </c>
    </row>
    <row r="243" s="2" customFormat="1" ht="21.75" customHeight="1">
      <c r="A243" s="39"/>
      <c r="B243" s="40"/>
      <c r="C243" s="235" t="s">
        <v>343</v>
      </c>
      <c r="D243" s="235" t="s">
        <v>158</v>
      </c>
      <c r="E243" s="236" t="s">
        <v>989</v>
      </c>
      <c r="F243" s="237" t="s">
        <v>990</v>
      </c>
      <c r="G243" s="238" t="s">
        <v>180</v>
      </c>
      <c r="H243" s="239">
        <v>70</v>
      </c>
      <c r="I243" s="240"/>
      <c r="J243" s="241">
        <f>ROUND(I243*H243,2)</f>
        <v>0</v>
      </c>
      <c r="K243" s="242"/>
      <c r="L243" s="45"/>
      <c r="M243" s="243" t="s">
        <v>1</v>
      </c>
      <c r="N243" s="244" t="s">
        <v>38</v>
      </c>
      <c r="O243" s="92"/>
      <c r="P243" s="245">
        <f>O243*H243</f>
        <v>0</v>
      </c>
      <c r="Q243" s="245">
        <v>0</v>
      </c>
      <c r="R243" s="245">
        <f>Q243*H243</f>
        <v>0</v>
      </c>
      <c r="S243" s="245">
        <v>0</v>
      </c>
      <c r="T243" s="24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7" t="s">
        <v>162</v>
      </c>
      <c r="AT243" s="247" t="s">
        <v>158</v>
      </c>
      <c r="AU243" s="247" t="s">
        <v>83</v>
      </c>
      <c r="AY243" s="18" t="s">
        <v>156</v>
      </c>
      <c r="BE243" s="248">
        <f>IF(N243="základní",J243,0)</f>
        <v>0</v>
      </c>
      <c r="BF243" s="248">
        <f>IF(N243="snížená",J243,0)</f>
        <v>0</v>
      </c>
      <c r="BG243" s="248">
        <f>IF(N243="zákl. přenesená",J243,0)</f>
        <v>0</v>
      </c>
      <c r="BH243" s="248">
        <f>IF(N243="sníž. přenesená",J243,0)</f>
        <v>0</v>
      </c>
      <c r="BI243" s="248">
        <f>IF(N243="nulová",J243,0)</f>
        <v>0</v>
      </c>
      <c r="BJ243" s="18" t="s">
        <v>81</v>
      </c>
      <c r="BK243" s="248">
        <f>ROUND(I243*H243,2)</f>
        <v>0</v>
      </c>
      <c r="BL243" s="18" t="s">
        <v>162</v>
      </c>
      <c r="BM243" s="247" t="s">
        <v>991</v>
      </c>
    </row>
    <row r="244" s="2" customFormat="1" ht="21.75" customHeight="1">
      <c r="A244" s="39"/>
      <c r="B244" s="40"/>
      <c r="C244" s="235" t="s">
        <v>348</v>
      </c>
      <c r="D244" s="235" t="s">
        <v>158</v>
      </c>
      <c r="E244" s="236" t="s">
        <v>992</v>
      </c>
      <c r="F244" s="237" t="s">
        <v>993</v>
      </c>
      <c r="G244" s="238" t="s">
        <v>346</v>
      </c>
      <c r="H244" s="239">
        <v>1</v>
      </c>
      <c r="I244" s="240"/>
      <c r="J244" s="241">
        <f>ROUND(I244*H244,2)</f>
        <v>0</v>
      </c>
      <c r="K244" s="242"/>
      <c r="L244" s="45"/>
      <c r="M244" s="243" t="s">
        <v>1</v>
      </c>
      <c r="N244" s="244" t="s">
        <v>38</v>
      </c>
      <c r="O244" s="92"/>
      <c r="P244" s="245">
        <f>O244*H244</f>
        <v>0</v>
      </c>
      <c r="Q244" s="245">
        <v>0.00025000000000000001</v>
      </c>
      <c r="R244" s="245">
        <f>Q244*H244</f>
        <v>0.00025000000000000001</v>
      </c>
      <c r="S244" s="245">
        <v>0</v>
      </c>
      <c r="T244" s="246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7" t="s">
        <v>162</v>
      </c>
      <c r="AT244" s="247" t="s">
        <v>158</v>
      </c>
      <c r="AU244" s="247" t="s">
        <v>83</v>
      </c>
      <c r="AY244" s="18" t="s">
        <v>156</v>
      </c>
      <c r="BE244" s="248">
        <f>IF(N244="základní",J244,0)</f>
        <v>0</v>
      </c>
      <c r="BF244" s="248">
        <f>IF(N244="snížená",J244,0)</f>
        <v>0</v>
      </c>
      <c r="BG244" s="248">
        <f>IF(N244="zákl. přenesená",J244,0)</f>
        <v>0</v>
      </c>
      <c r="BH244" s="248">
        <f>IF(N244="sníž. přenesená",J244,0)</f>
        <v>0</v>
      </c>
      <c r="BI244" s="248">
        <f>IF(N244="nulová",J244,0)</f>
        <v>0</v>
      </c>
      <c r="BJ244" s="18" t="s">
        <v>81</v>
      </c>
      <c r="BK244" s="248">
        <f>ROUND(I244*H244,2)</f>
        <v>0</v>
      </c>
      <c r="BL244" s="18" t="s">
        <v>162</v>
      </c>
      <c r="BM244" s="247" t="s">
        <v>994</v>
      </c>
    </row>
    <row r="245" s="2" customFormat="1" ht="21.75" customHeight="1">
      <c r="A245" s="39"/>
      <c r="B245" s="40"/>
      <c r="C245" s="235" t="s">
        <v>352</v>
      </c>
      <c r="D245" s="235" t="s">
        <v>158</v>
      </c>
      <c r="E245" s="236" t="s">
        <v>995</v>
      </c>
      <c r="F245" s="237" t="s">
        <v>996</v>
      </c>
      <c r="G245" s="238" t="s">
        <v>180</v>
      </c>
      <c r="H245" s="239">
        <v>90.650000000000006</v>
      </c>
      <c r="I245" s="240"/>
      <c r="J245" s="241">
        <f>ROUND(I245*H245,2)</f>
        <v>0</v>
      </c>
      <c r="K245" s="242"/>
      <c r="L245" s="45"/>
      <c r="M245" s="243" t="s">
        <v>1</v>
      </c>
      <c r="N245" s="244" t="s">
        <v>38</v>
      </c>
      <c r="O245" s="92"/>
      <c r="P245" s="245">
        <f>O245*H245</f>
        <v>0</v>
      </c>
      <c r="Q245" s="245">
        <v>0</v>
      </c>
      <c r="R245" s="245">
        <f>Q245*H245</f>
        <v>0</v>
      </c>
      <c r="S245" s="245">
        <v>0</v>
      </c>
      <c r="T245" s="24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7" t="s">
        <v>162</v>
      </c>
      <c r="AT245" s="247" t="s">
        <v>158</v>
      </c>
      <c r="AU245" s="247" t="s">
        <v>83</v>
      </c>
      <c r="AY245" s="18" t="s">
        <v>156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8" t="s">
        <v>81</v>
      </c>
      <c r="BK245" s="248">
        <f>ROUND(I245*H245,2)</f>
        <v>0</v>
      </c>
      <c r="BL245" s="18" t="s">
        <v>162</v>
      </c>
      <c r="BM245" s="247" t="s">
        <v>997</v>
      </c>
    </row>
    <row r="246" s="2" customFormat="1" ht="21.75" customHeight="1">
      <c r="A246" s="39"/>
      <c r="B246" s="40"/>
      <c r="C246" s="235" t="s">
        <v>356</v>
      </c>
      <c r="D246" s="235" t="s">
        <v>158</v>
      </c>
      <c r="E246" s="236" t="s">
        <v>998</v>
      </c>
      <c r="F246" s="237" t="s">
        <v>999</v>
      </c>
      <c r="G246" s="238" t="s">
        <v>291</v>
      </c>
      <c r="H246" s="239">
        <v>2</v>
      </c>
      <c r="I246" s="240"/>
      <c r="J246" s="241">
        <f>ROUND(I246*H246,2)</f>
        <v>0</v>
      </c>
      <c r="K246" s="242"/>
      <c r="L246" s="45"/>
      <c r="M246" s="243" t="s">
        <v>1</v>
      </c>
      <c r="N246" s="244" t="s">
        <v>38</v>
      </c>
      <c r="O246" s="92"/>
      <c r="P246" s="245">
        <f>O246*H246</f>
        <v>0</v>
      </c>
      <c r="Q246" s="245">
        <v>0.0091800000000000007</v>
      </c>
      <c r="R246" s="245">
        <f>Q246*H246</f>
        <v>0.018360000000000001</v>
      </c>
      <c r="S246" s="245">
        <v>0</v>
      </c>
      <c r="T246" s="24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7" t="s">
        <v>162</v>
      </c>
      <c r="AT246" s="247" t="s">
        <v>158</v>
      </c>
      <c r="AU246" s="247" t="s">
        <v>83</v>
      </c>
      <c r="AY246" s="18" t="s">
        <v>156</v>
      </c>
      <c r="BE246" s="248">
        <f>IF(N246="základní",J246,0)</f>
        <v>0</v>
      </c>
      <c r="BF246" s="248">
        <f>IF(N246="snížená",J246,0)</f>
        <v>0</v>
      </c>
      <c r="BG246" s="248">
        <f>IF(N246="zákl. přenesená",J246,0)</f>
        <v>0</v>
      </c>
      <c r="BH246" s="248">
        <f>IF(N246="sníž. přenesená",J246,0)</f>
        <v>0</v>
      </c>
      <c r="BI246" s="248">
        <f>IF(N246="nulová",J246,0)</f>
        <v>0</v>
      </c>
      <c r="BJ246" s="18" t="s">
        <v>81</v>
      </c>
      <c r="BK246" s="248">
        <f>ROUND(I246*H246,2)</f>
        <v>0</v>
      </c>
      <c r="BL246" s="18" t="s">
        <v>162</v>
      </c>
      <c r="BM246" s="247" t="s">
        <v>1000</v>
      </c>
    </row>
    <row r="247" s="13" customFormat="1">
      <c r="A247" s="13"/>
      <c r="B247" s="249"/>
      <c r="C247" s="250"/>
      <c r="D247" s="251" t="s">
        <v>164</v>
      </c>
      <c r="E247" s="252" t="s">
        <v>1</v>
      </c>
      <c r="F247" s="253" t="s">
        <v>1001</v>
      </c>
      <c r="G247" s="250"/>
      <c r="H247" s="254">
        <v>2</v>
      </c>
      <c r="I247" s="255"/>
      <c r="J247" s="250"/>
      <c r="K247" s="250"/>
      <c r="L247" s="256"/>
      <c r="M247" s="257"/>
      <c r="N247" s="258"/>
      <c r="O247" s="258"/>
      <c r="P247" s="258"/>
      <c r="Q247" s="258"/>
      <c r="R247" s="258"/>
      <c r="S247" s="258"/>
      <c r="T247" s="25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0" t="s">
        <v>164</v>
      </c>
      <c r="AU247" s="260" t="s">
        <v>83</v>
      </c>
      <c r="AV247" s="13" t="s">
        <v>83</v>
      </c>
      <c r="AW247" s="13" t="s">
        <v>30</v>
      </c>
      <c r="AX247" s="13" t="s">
        <v>73</v>
      </c>
      <c r="AY247" s="260" t="s">
        <v>156</v>
      </c>
    </row>
    <row r="248" s="14" customFormat="1">
      <c r="A248" s="14"/>
      <c r="B248" s="261"/>
      <c r="C248" s="262"/>
      <c r="D248" s="251" t="s">
        <v>164</v>
      </c>
      <c r="E248" s="263" t="s">
        <v>1</v>
      </c>
      <c r="F248" s="264" t="s">
        <v>166</v>
      </c>
      <c r="G248" s="262"/>
      <c r="H248" s="265">
        <v>2</v>
      </c>
      <c r="I248" s="266"/>
      <c r="J248" s="262"/>
      <c r="K248" s="262"/>
      <c r="L248" s="267"/>
      <c r="M248" s="268"/>
      <c r="N248" s="269"/>
      <c r="O248" s="269"/>
      <c r="P248" s="269"/>
      <c r="Q248" s="269"/>
      <c r="R248" s="269"/>
      <c r="S248" s="269"/>
      <c r="T248" s="27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71" t="s">
        <v>164</v>
      </c>
      <c r="AU248" s="271" t="s">
        <v>83</v>
      </c>
      <c r="AV248" s="14" t="s">
        <v>162</v>
      </c>
      <c r="AW248" s="14" t="s">
        <v>30</v>
      </c>
      <c r="AX248" s="14" t="s">
        <v>81</v>
      </c>
      <c r="AY248" s="271" t="s">
        <v>156</v>
      </c>
    </row>
    <row r="249" s="2" customFormat="1" ht="21.75" customHeight="1">
      <c r="A249" s="39"/>
      <c r="B249" s="40"/>
      <c r="C249" s="283" t="s">
        <v>584</v>
      </c>
      <c r="D249" s="283" t="s">
        <v>226</v>
      </c>
      <c r="E249" s="284" t="s">
        <v>1002</v>
      </c>
      <c r="F249" s="285" t="s">
        <v>1003</v>
      </c>
      <c r="G249" s="286" t="s">
        <v>291</v>
      </c>
      <c r="H249" s="287">
        <v>1</v>
      </c>
      <c r="I249" s="288"/>
      <c r="J249" s="289">
        <f>ROUND(I249*H249,2)</f>
        <v>0</v>
      </c>
      <c r="K249" s="290"/>
      <c r="L249" s="291"/>
      <c r="M249" s="292" t="s">
        <v>1</v>
      </c>
      <c r="N249" s="293" t="s">
        <v>38</v>
      </c>
      <c r="O249" s="92"/>
      <c r="P249" s="245">
        <f>O249*H249</f>
        <v>0</v>
      </c>
      <c r="Q249" s="245">
        <v>0.254</v>
      </c>
      <c r="R249" s="245">
        <f>Q249*H249</f>
        <v>0.254</v>
      </c>
      <c r="S249" s="245">
        <v>0</v>
      </c>
      <c r="T249" s="24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7" t="s">
        <v>203</v>
      </c>
      <c r="AT249" s="247" t="s">
        <v>226</v>
      </c>
      <c r="AU249" s="247" t="s">
        <v>83</v>
      </c>
      <c r="AY249" s="18" t="s">
        <v>156</v>
      </c>
      <c r="BE249" s="248">
        <f>IF(N249="základní",J249,0)</f>
        <v>0</v>
      </c>
      <c r="BF249" s="248">
        <f>IF(N249="snížená",J249,0)</f>
        <v>0</v>
      </c>
      <c r="BG249" s="248">
        <f>IF(N249="zákl. přenesená",J249,0)</f>
        <v>0</v>
      </c>
      <c r="BH249" s="248">
        <f>IF(N249="sníž. přenesená",J249,0)</f>
        <v>0</v>
      </c>
      <c r="BI249" s="248">
        <f>IF(N249="nulová",J249,0)</f>
        <v>0</v>
      </c>
      <c r="BJ249" s="18" t="s">
        <v>81</v>
      </c>
      <c r="BK249" s="248">
        <f>ROUND(I249*H249,2)</f>
        <v>0</v>
      </c>
      <c r="BL249" s="18" t="s">
        <v>162</v>
      </c>
      <c r="BM249" s="247" t="s">
        <v>1004</v>
      </c>
    </row>
    <row r="250" s="13" customFormat="1">
      <c r="A250" s="13"/>
      <c r="B250" s="249"/>
      <c r="C250" s="250"/>
      <c r="D250" s="251" t="s">
        <v>164</v>
      </c>
      <c r="E250" s="252" t="s">
        <v>1</v>
      </c>
      <c r="F250" s="253" t="s">
        <v>1005</v>
      </c>
      <c r="G250" s="250"/>
      <c r="H250" s="254">
        <v>1</v>
      </c>
      <c r="I250" s="255"/>
      <c r="J250" s="250"/>
      <c r="K250" s="250"/>
      <c r="L250" s="256"/>
      <c r="M250" s="257"/>
      <c r="N250" s="258"/>
      <c r="O250" s="258"/>
      <c r="P250" s="258"/>
      <c r="Q250" s="258"/>
      <c r="R250" s="258"/>
      <c r="S250" s="258"/>
      <c r="T250" s="25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0" t="s">
        <v>164</v>
      </c>
      <c r="AU250" s="260" t="s">
        <v>83</v>
      </c>
      <c r="AV250" s="13" t="s">
        <v>83</v>
      </c>
      <c r="AW250" s="13" t="s">
        <v>30</v>
      </c>
      <c r="AX250" s="13" t="s">
        <v>81</v>
      </c>
      <c r="AY250" s="260" t="s">
        <v>156</v>
      </c>
    </row>
    <row r="251" s="2" customFormat="1" ht="21.75" customHeight="1">
      <c r="A251" s="39"/>
      <c r="B251" s="40"/>
      <c r="C251" s="283" t="s">
        <v>588</v>
      </c>
      <c r="D251" s="283" t="s">
        <v>226</v>
      </c>
      <c r="E251" s="284" t="s">
        <v>1006</v>
      </c>
      <c r="F251" s="285" t="s">
        <v>1007</v>
      </c>
      <c r="G251" s="286" t="s">
        <v>291</v>
      </c>
      <c r="H251" s="287">
        <v>1</v>
      </c>
      <c r="I251" s="288"/>
      <c r="J251" s="289">
        <f>ROUND(I251*H251,2)</f>
        <v>0</v>
      </c>
      <c r="K251" s="290"/>
      <c r="L251" s="291"/>
      <c r="M251" s="292" t="s">
        <v>1</v>
      </c>
      <c r="N251" s="293" t="s">
        <v>38</v>
      </c>
      <c r="O251" s="92"/>
      <c r="P251" s="245">
        <f>O251*H251</f>
        <v>0</v>
      </c>
      <c r="Q251" s="245">
        <v>0.50600000000000001</v>
      </c>
      <c r="R251" s="245">
        <f>Q251*H251</f>
        <v>0.50600000000000001</v>
      </c>
      <c r="S251" s="245">
        <v>0</v>
      </c>
      <c r="T251" s="24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7" t="s">
        <v>203</v>
      </c>
      <c r="AT251" s="247" t="s">
        <v>226</v>
      </c>
      <c r="AU251" s="247" t="s">
        <v>83</v>
      </c>
      <c r="AY251" s="18" t="s">
        <v>156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8" t="s">
        <v>81</v>
      </c>
      <c r="BK251" s="248">
        <f>ROUND(I251*H251,2)</f>
        <v>0</v>
      </c>
      <c r="BL251" s="18" t="s">
        <v>162</v>
      </c>
      <c r="BM251" s="247" t="s">
        <v>1008</v>
      </c>
    </row>
    <row r="252" s="13" customFormat="1">
      <c r="A252" s="13"/>
      <c r="B252" s="249"/>
      <c r="C252" s="250"/>
      <c r="D252" s="251" t="s">
        <v>164</v>
      </c>
      <c r="E252" s="252" t="s">
        <v>1</v>
      </c>
      <c r="F252" s="253" t="s">
        <v>1009</v>
      </c>
      <c r="G252" s="250"/>
      <c r="H252" s="254">
        <v>1</v>
      </c>
      <c r="I252" s="255"/>
      <c r="J252" s="250"/>
      <c r="K252" s="250"/>
      <c r="L252" s="256"/>
      <c r="M252" s="257"/>
      <c r="N252" s="258"/>
      <c r="O252" s="258"/>
      <c r="P252" s="258"/>
      <c r="Q252" s="258"/>
      <c r="R252" s="258"/>
      <c r="S252" s="258"/>
      <c r="T252" s="25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0" t="s">
        <v>164</v>
      </c>
      <c r="AU252" s="260" t="s">
        <v>83</v>
      </c>
      <c r="AV252" s="13" t="s">
        <v>83</v>
      </c>
      <c r="AW252" s="13" t="s">
        <v>30</v>
      </c>
      <c r="AX252" s="13" t="s">
        <v>81</v>
      </c>
      <c r="AY252" s="260" t="s">
        <v>156</v>
      </c>
    </row>
    <row r="253" s="2" customFormat="1" ht="16.5" customHeight="1">
      <c r="A253" s="39"/>
      <c r="B253" s="40"/>
      <c r="C253" s="283" t="s">
        <v>368</v>
      </c>
      <c r="D253" s="283" t="s">
        <v>226</v>
      </c>
      <c r="E253" s="284" t="s">
        <v>1010</v>
      </c>
      <c r="F253" s="285" t="s">
        <v>1011</v>
      </c>
      <c r="G253" s="286" t="s">
        <v>291</v>
      </c>
      <c r="H253" s="287">
        <v>5</v>
      </c>
      <c r="I253" s="288"/>
      <c r="J253" s="289">
        <f>ROUND(I253*H253,2)</f>
        <v>0</v>
      </c>
      <c r="K253" s="290"/>
      <c r="L253" s="291"/>
      <c r="M253" s="292" t="s">
        <v>1</v>
      </c>
      <c r="N253" s="293" t="s">
        <v>38</v>
      </c>
      <c r="O253" s="92"/>
      <c r="P253" s="245">
        <f>O253*H253</f>
        <v>0</v>
      </c>
      <c r="Q253" s="245">
        <v>1.0129999999999999</v>
      </c>
      <c r="R253" s="245">
        <f>Q253*H253</f>
        <v>5.0649999999999995</v>
      </c>
      <c r="S253" s="245">
        <v>0</v>
      </c>
      <c r="T253" s="24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7" t="s">
        <v>203</v>
      </c>
      <c r="AT253" s="247" t="s">
        <v>226</v>
      </c>
      <c r="AU253" s="247" t="s">
        <v>83</v>
      </c>
      <c r="AY253" s="18" t="s">
        <v>156</v>
      </c>
      <c r="BE253" s="248">
        <f>IF(N253="základní",J253,0)</f>
        <v>0</v>
      </c>
      <c r="BF253" s="248">
        <f>IF(N253="snížená",J253,0)</f>
        <v>0</v>
      </c>
      <c r="BG253" s="248">
        <f>IF(N253="zákl. přenesená",J253,0)</f>
        <v>0</v>
      </c>
      <c r="BH253" s="248">
        <f>IF(N253="sníž. přenesená",J253,0)</f>
        <v>0</v>
      </c>
      <c r="BI253" s="248">
        <f>IF(N253="nulová",J253,0)</f>
        <v>0</v>
      </c>
      <c r="BJ253" s="18" t="s">
        <v>81</v>
      </c>
      <c r="BK253" s="248">
        <f>ROUND(I253*H253,2)</f>
        <v>0</v>
      </c>
      <c r="BL253" s="18" t="s">
        <v>162</v>
      </c>
      <c r="BM253" s="247" t="s">
        <v>1012</v>
      </c>
    </row>
    <row r="254" s="2" customFormat="1" ht="21.75" customHeight="1">
      <c r="A254" s="39"/>
      <c r="B254" s="40"/>
      <c r="C254" s="235" t="s">
        <v>360</v>
      </c>
      <c r="D254" s="235" t="s">
        <v>158</v>
      </c>
      <c r="E254" s="236" t="s">
        <v>1013</v>
      </c>
      <c r="F254" s="237" t="s">
        <v>1014</v>
      </c>
      <c r="G254" s="238" t="s">
        <v>291</v>
      </c>
      <c r="H254" s="239">
        <v>9</v>
      </c>
      <c r="I254" s="240"/>
      <c r="J254" s="241">
        <f>ROUND(I254*H254,2)</f>
        <v>0</v>
      </c>
      <c r="K254" s="242"/>
      <c r="L254" s="45"/>
      <c r="M254" s="243" t="s">
        <v>1</v>
      </c>
      <c r="N254" s="244" t="s">
        <v>38</v>
      </c>
      <c r="O254" s="92"/>
      <c r="P254" s="245">
        <f>O254*H254</f>
        <v>0</v>
      </c>
      <c r="Q254" s="245">
        <v>0.011469999999999999</v>
      </c>
      <c r="R254" s="245">
        <f>Q254*H254</f>
        <v>0.10322999999999999</v>
      </c>
      <c r="S254" s="245">
        <v>0</v>
      </c>
      <c r="T254" s="24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7" t="s">
        <v>162</v>
      </c>
      <c r="AT254" s="247" t="s">
        <v>158</v>
      </c>
      <c r="AU254" s="247" t="s">
        <v>83</v>
      </c>
      <c r="AY254" s="18" t="s">
        <v>156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8" t="s">
        <v>81</v>
      </c>
      <c r="BK254" s="248">
        <f>ROUND(I254*H254,2)</f>
        <v>0</v>
      </c>
      <c r="BL254" s="18" t="s">
        <v>162</v>
      </c>
      <c r="BM254" s="247" t="s">
        <v>1015</v>
      </c>
    </row>
    <row r="255" s="13" customFormat="1">
      <c r="A255" s="13"/>
      <c r="B255" s="249"/>
      <c r="C255" s="250"/>
      <c r="D255" s="251" t="s">
        <v>164</v>
      </c>
      <c r="E255" s="252" t="s">
        <v>1</v>
      </c>
      <c r="F255" s="253" t="s">
        <v>1016</v>
      </c>
      <c r="G255" s="250"/>
      <c r="H255" s="254">
        <v>3</v>
      </c>
      <c r="I255" s="255"/>
      <c r="J255" s="250"/>
      <c r="K255" s="250"/>
      <c r="L255" s="256"/>
      <c r="M255" s="257"/>
      <c r="N255" s="258"/>
      <c r="O255" s="258"/>
      <c r="P255" s="258"/>
      <c r="Q255" s="258"/>
      <c r="R255" s="258"/>
      <c r="S255" s="258"/>
      <c r="T255" s="25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0" t="s">
        <v>164</v>
      </c>
      <c r="AU255" s="260" t="s">
        <v>83</v>
      </c>
      <c r="AV255" s="13" t="s">
        <v>83</v>
      </c>
      <c r="AW255" s="13" t="s">
        <v>30</v>
      </c>
      <c r="AX255" s="13" t="s">
        <v>73</v>
      </c>
      <c r="AY255" s="260" t="s">
        <v>156</v>
      </c>
    </row>
    <row r="256" s="13" customFormat="1">
      <c r="A256" s="13"/>
      <c r="B256" s="249"/>
      <c r="C256" s="250"/>
      <c r="D256" s="251" t="s">
        <v>164</v>
      </c>
      <c r="E256" s="252" t="s">
        <v>1</v>
      </c>
      <c r="F256" s="253" t="s">
        <v>1017</v>
      </c>
      <c r="G256" s="250"/>
      <c r="H256" s="254">
        <v>6</v>
      </c>
      <c r="I256" s="255"/>
      <c r="J256" s="250"/>
      <c r="K256" s="250"/>
      <c r="L256" s="256"/>
      <c r="M256" s="257"/>
      <c r="N256" s="258"/>
      <c r="O256" s="258"/>
      <c r="P256" s="258"/>
      <c r="Q256" s="258"/>
      <c r="R256" s="258"/>
      <c r="S256" s="258"/>
      <c r="T256" s="25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0" t="s">
        <v>164</v>
      </c>
      <c r="AU256" s="260" t="s">
        <v>83</v>
      </c>
      <c r="AV256" s="13" t="s">
        <v>83</v>
      </c>
      <c r="AW256" s="13" t="s">
        <v>30</v>
      </c>
      <c r="AX256" s="13" t="s">
        <v>73</v>
      </c>
      <c r="AY256" s="260" t="s">
        <v>156</v>
      </c>
    </row>
    <row r="257" s="14" customFormat="1">
      <c r="A257" s="14"/>
      <c r="B257" s="261"/>
      <c r="C257" s="262"/>
      <c r="D257" s="251" t="s">
        <v>164</v>
      </c>
      <c r="E257" s="263" t="s">
        <v>1</v>
      </c>
      <c r="F257" s="264" t="s">
        <v>166</v>
      </c>
      <c r="G257" s="262"/>
      <c r="H257" s="265">
        <v>9</v>
      </c>
      <c r="I257" s="266"/>
      <c r="J257" s="262"/>
      <c r="K257" s="262"/>
      <c r="L257" s="267"/>
      <c r="M257" s="268"/>
      <c r="N257" s="269"/>
      <c r="O257" s="269"/>
      <c r="P257" s="269"/>
      <c r="Q257" s="269"/>
      <c r="R257" s="269"/>
      <c r="S257" s="269"/>
      <c r="T257" s="27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1" t="s">
        <v>164</v>
      </c>
      <c r="AU257" s="271" t="s">
        <v>83</v>
      </c>
      <c r="AV257" s="14" t="s">
        <v>162</v>
      </c>
      <c r="AW257" s="14" t="s">
        <v>30</v>
      </c>
      <c r="AX257" s="14" t="s">
        <v>81</v>
      </c>
      <c r="AY257" s="271" t="s">
        <v>156</v>
      </c>
    </row>
    <row r="258" s="2" customFormat="1" ht="16.5" customHeight="1">
      <c r="A258" s="39"/>
      <c r="B258" s="40"/>
      <c r="C258" s="283" t="s">
        <v>364</v>
      </c>
      <c r="D258" s="283" t="s">
        <v>226</v>
      </c>
      <c r="E258" s="284" t="s">
        <v>1018</v>
      </c>
      <c r="F258" s="285" t="s">
        <v>1019</v>
      </c>
      <c r="G258" s="286" t="s">
        <v>291</v>
      </c>
      <c r="H258" s="287">
        <v>3</v>
      </c>
      <c r="I258" s="288"/>
      <c r="J258" s="289">
        <f>ROUND(I258*H258,2)</f>
        <v>0</v>
      </c>
      <c r="K258" s="290"/>
      <c r="L258" s="291"/>
      <c r="M258" s="292" t="s">
        <v>1</v>
      </c>
      <c r="N258" s="293" t="s">
        <v>38</v>
      </c>
      <c r="O258" s="92"/>
      <c r="P258" s="245">
        <f>O258*H258</f>
        <v>0</v>
      </c>
      <c r="Q258" s="245">
        <v>0.58499999999999996</v>
      </c>
      <c r="R258" s="245">
        <f>Q258*H258</f>
        <v>1.7549999999999999</v>
      </c>
      <c r="S258" s="245">
        <v>0</v>
      </c>
      <c r="T258" s="246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7" t="s">
        <v>203</v>
      </c>
      <c r="AT258" s="247" t="s">
        <v>226</v>
      </c>
      <c r="AU258" s="247" t="s">
        <v>83</v>
      </c>
      <c r="AY258" s="18" t="s">
        <v>156</v>
      </c>
      <c r="BE258" s="248">
        <f>IF(N258="základní",J258,0)</f>
        <v>0</v>
      </c>
      <c r="BF258" s="248">
        <f>IF(N258="snížená",J258,0)</f>
        <v>0</v>
      </c>
      <c r="BG258" s="248">
        <f>IF(N258="zákl. přenesená",J258,0)</f>
        <v>0</v>
      </c>
      <c r="BH258" s="248">
        <f>IF(N258="sníž. přenesená",J258,0)</f>
        <v>0</v>
      </c>
      <c r="BI258" s="248">
        <f>IF(N258="nulová",J258,0)</f>
        <v>0</v>
      </c>
      <c r="BJ258" s="18" t="s">
        <v>81</v>
      </c>
      <c r="BK258" s="248">
        <f>ROUND(I258*H258,2)</f>
        <v>0</v>
      </c>
      <c r="BL258" s="18" t="s">
        <v>162</v>
      </c>
      <c r="BM258" s="247" t="s">
        <v>1020</v>
      </c>
    </row>
    <row r="259" s="13" customFormat="1">
      <c r="A259" s="13"/>
      <c r="B259" s="249"/>
      <c r="C259" s="250"/>
      <c r="D259" s="251" t="s">
        <v>164</v>
      </c>
      <c r="E259" s="252" t="s">
        <v>1</v>
      </c>
      <c r="F259" s="253" t="s">
        <v>1021</v>
      </c>
      <c r="G259" s="250"/>
      <c r="H259" s="254">
        <v>3</v>
      </c>
      <c r="I259" s="255"/>
      <c r="J259" s="250"/>
      <c r="K259" s="250"/>
      <c r="L259" s="256"/>
      <c r="M259" s="257"/>
      <c r="N259" s="258"/>
      <c r="O259" s="258"/>
      <c r="P259" s="258"/>
      <c r="Q259" s="258"/>
      <c r="R259" s="258"/>
      <c r="S259" s="258"/>
      <c r="T259" s="25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0" t="s">
        <v>164</v>
      </c>
      <c r="AU259" s="260" t="s">
        <v>83</v>
      </c>
      <c r="AV259" s="13" t="s">
        <v>83</v>
      </c>
      <c r="AW259" s="13" t="s">
        <v>30</v>
      </c>
      <c r="AX259" s="13" t="s">
        <v>81</v>
      </c>
      <c r="AY259" s="260" t="s">
        <v>156</v>
      </c>
    </row>
    <row r="260" s="2" customFormat="1" ht="16.5" customHeight="1">
      <c r="A260" s="39"/>
      <c r="B260" s="40"/>
      <c r="C260" s="283" t="s">
        <v>376</v>
      </c>
      <c r="D260" s="283" t="s">
        <v>226</v>
      </c>
      <c r="E260" s="284" t="s">
        <v>1022</v>
      </c>
      <c r="F260" s="285" t="s">
        <v>1023</v>
      </c>
      <c r="G260" s="286" t="s">
        <v>291</v>
      </c>
      <c r="H260" s="287">
        <v>3</v>
      </c>
      <c r="I260" s="288"/>
      <c r="J260" s="289">
        <f>ROUND(I260*H260,2)</f>
        <v>0</v>
      </c>
      <c r="K260" s="290"/>
      <c r="L260" s="291"/>
      <c r="M260" s="292" t="s">
        <v>1</v>
      </c>
      <c r="N260" s="293" t="s">
        <v>38</v>
      </c>
      <c r="O260" s="92"/>
      <c r="P260" s="245">
        <f>O260*H260</f>
        <v>0</v>
      </c>
      <c r="Q260" s="245">
        <v>0.050999999999999997</v>
      </c>
      <c r="R260" s="245">
        <f>Q260*H260</f>
        <v>0.153</v>
      </c>
      <c r="S260" s="245">
        <v>0</v>
      </c>
      <c r="T260" s="24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7" t="s">
        <v>203</v>
      </c>
      <c r="AT260" s="247" t="s">
        <v>226</v>
      </c>
      <c r="AU260" s="247" t="s">
        <v>83</v>
      </c>
      <c r="AY260" s="18" t="s">
        <v>156</v>
      </c>
      <c r="BE260" s="248">
        <f>IF(N260="základní",J260,0)</f>
        <v>0</v>
      </c>
      <c r="BF260" s="248">
        <f>IF(N260="snížená",J260,0)</f>
        <v>0</v>
      </c>
      <c r="BG260" s="248">
        <f>IF(N260="zákl. přenesená",J260,0)</f>
        <v>0</v>
      </c>
      <c r="BH260" s="248">
        <f>IF(N260="sníž. přenesená",J260,0)</f>
        <v>0</v>
      </c>
      <c r="BI260" s="248">
        <f>IF(N260="nulová",J260,0)</f>
        <v>0</v>
      </c>
      <c r="BJ260" s="18" t="s">
        <v>81</v>
      </c>
      <c r="BK260" s="248">
        <f>ROUND(I260*H260,2)</f>
        <v>0</v>
      </c>
      <c r="BL260" s="18" t="s">
        <v>162</v>
      </c>
      <c r="BM260" s="247" t="s">
        <v>1024</v>
      </c>
    </row>
    <row r="261" s="13" customFormat="1">
      <c r="A261" s="13"/>
      <c r="B261" s="249"/>
      <c r="C261" s="250"/>
      <c r="D261" s="251" t="s">
        <v>164</v>
      </c>
      <c r="E261" s="252" t="s">
        <v>1</v>
      </c>
      <c r="F261" s="253" t="s">
        <v>1025</v>
      </c>
      <c r="G261" s="250"/>
      <c r="H261" s="254">
        <v>3</v>
      </c>
      <c r="I261" s="255"/>
      <c r="J261" s="250"/>
      <c r="K261" s="250"/>
      <c r="L261" s="256"/>
      <c r="M261" s="257"/>
      <c r="N261" s="258"/>
      <c r="O261" s="258"/>
      <c r="P261" s="258"/>
      <c r="Q261" s="258"/>
      <c r="R261" s="258"/>
      <c r="S261" s="258"/>
      <c r="T261" s="25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60" t="s">
        <v>164</v>
      </c>
      <c r="AU261" s="260" t="s">
        <v>83</v>
      </c>
      <c r="AV261" s="13" t="s">
        <v>83</v>
      </c>
      <c r="AW261" s="13" t="s">
        <v>30</v>
      </c>
      <c r="AX261" s="13" t="s">
        <v>81</v>
      </c>
      <c r="AY261" s="260" t="s">
        <v>156</v>
      </c>
    </row>
    <row r="262" s="2" customFormat="1" ht="16.5" customHeight="1">
      <c r="A262" s="39"/>
      <c r="B262" s="40"/>
      <c r="C262" s="283" t="s">
        <v>759</v>
      </c>
      <c r="D262" s="283" t="s">
        <v>226</v>
      </c>
      <c r="E262" s="284" t="s">
        <v>1026</v>
      </c>
      <c r="F262" s="285" t="s">
        <v>1027</v>
      </c>
      <c r="G262" s="286" t="s">
        <v>291</v>
      </c>
      <c r="H262" s="287">
        <v>2</v>
      </c>
      <c r="I262" s="288"/>
      <c r="J262" s="289">
        <f>ROUND(I262*H262,2)</f>
        <v>0</v>
      </c>
      <c r="K262" s="290"/>
      <c r="L262" s="291"/>
      <c r="M262" s="292" t="s">
        <v>1</v>
      </c>
      <c r="N262" s="293" t="s">
        <v>38</v>
      </c>
      <c r="O262" s="92"/>
      <c r="P262" s="245">
        <f>O262*H262</f>
        <v>0</v>
      </c>
      <c r="Q262" s="245">
        <v>0.068000000000000005</v>
      </c>
      <c r="R262" s="245">
        <f>Q262*H262</f>
        <v>0.13600000000000001</v>
      </c>
      <c r="S262" s="245">
        <v>0</v>
      </c>
      <c r="T262" s="24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7" t="s">
        <v>203</v>
      </c>
      <c r="AT262" s="247" t="s">
        <v>226</v>
      </c>
      <c r="AU262" s="247" t="s">
        <v>83</v>
      </c>
      <c r="AY262" s="18" t="s">
        <v>156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8" t="s">
        <v>81</v>
      </c>
      <c r="BK262" s="248">
        <f>ROUND(I262*H262,2)</f>
        <v>0</v>
      </c>
      <c r="BL262" s="18" t="s">
        <v>162</v>
      </c>
      <c r="BM262" s="247" t="s">
        <v>1028</v>
      </c>
    </row>
    <row r="263" s="13" customFormat="1">
      <c r="A263" s="13"/>
      <c r="B263" s="249"/>
      <c r="C263" s="250"/>
      <c r="D263" s="251" t="s">
        <v>164</v>
      </c>
      <c r="E263" s="252" t="s">
        <v>1</v>
      </c>
      <c r="F263" s="253" t="s">
        <v>1029</v>
      </c>
      <c r="G263" s="250"/>
      <c r="H263" s="254">
        <v>2</v>
      </c>
      <c r="I263" s="255"/>
      <c r="J263" s="250"/>
      <c r="K263" s="250"/>
      <c r="L263" s="256"/>
      <c r="M263" s="257"/>
      <c r="N263" s="258"/>
      <c r="O263" s="258"/>
      <c r="P263" s="258"/>
      <c r="Q263" s="258"/>
      <c r="R263" s="258"/>
      <c r="S263" s="258"/>
      <c r="T263" s="25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0" t="s">
        <v>164</v>
      </c>
      <c r="AU263" s="260" t="s">
        <v>83</v>
      </c>
      <c r="AV263" s="13" t="s">
        <v>83</v>
      </c>
      <c r="AW263" s="13" t="s">
        <v>30</v>
      </c>
      <c r="AX263" s="13" t="s">
        <v>81</v>
      </c>
      <c r="AY263" s="260" t="s">
        <v>156</v>
      </c>
    </row>
    <row r="264" s="2" customFormat="1" ht="16.5" customHeight="1">
      <c r="A264" s="39"/>
      <c r="B264" s="40"/>
      <c r="C264" s="283" t="s">
        <v>380</v>
      </c>
      <c r="D264" s="283" t="s">
        <v>226</v>
      </c>
      <c r="E264" s="284" t="s">
        <v>1030</v>
      </c>
      <c r="F264" s="285" t="s">
        <v>1031</v>
      </c>
      <c r="G264" s="286" t="s">
        <v>291</v>
      </c>
      <c r="H264" s="287">
        <v>1</v>
      </c>
      <c r="I264" s="288"/>
      <c r="J264" s="289">
        <f>ROUND(I264*H264,2)</f>
        <v>0</v>
      </c>
      <c r="K264" s="290"/>
      <c r="L264" s="291"/>
      <c r="M264" s="292" t="s">
        <v>1</v>
      </c>
      <c r="N264" s="293" t="s">
        <v>38</v>
      </c>
      <c r="O264" s="92"/>
      <c r="P264" s="245">
        <f>O264*H264</f>
        <v>0</v>
      </c>
      <c r="Q264" s="245">
        <v>0.040000000000000001</v>
      </c>
      <c r="R264" s="245">
        <f>Q264*H264</f>
        <v>0.040000000000000001</v>
      </c>
      <c r="S264" s="245">
        <v>0</v>
      </c>
      <c r="T264" s="24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7" t="s">
        <v>203</v>
      </c>
      <c r="AT264" s="247" t="s">
        <v>226</v>
      </c>
      <c r="AU264" s="247" t="s">
        <v>83</v>
      </c>
      <c r="AY264" s="18" t="s">
        <v>156</v>
      </c>
      <c r="BE264" s="248">
        <f>IF(N264="základní",J264,0)</f>
        <v>0</v>
      </c>
      <c r="BF264" s="248">
        <f>IF(N264="snížená",J264,0)</f>
        <v>0</v>
      </c>
      <c r="BG264" s="248">
        <f>IF(N264="zákl. přenesená",J264,0)</f>
        <v>0</v>
      </c>
      <c r="BH264" s="248">
        <f>IF(N264="sníž. přenesená",J264,0)</f>
        <v>0</v>
      </c>
      <c r="BI264" s="248">
        <f>IF(N264="nulová",J264,0)</f>
        <v>0</v>
      </c>
      <c r="BJ264" s="18" t="s">
        <v>81</v>
      </c>
      <c r="BK264" s="248">
        <f>ROUND(I264*H264,2)</f>
        <v>0</v>
      </c>
      <c r="BL264" s="18" t="s">
        <v>162</v>
      </c>
      <c r="BM264" s="247" t="s">
        <v>1032</v>
      </c>
    </row>
    <row r="265" s="13" customFormat="1">
      <c r="A265" s="13"/>
      <c r="B265" s="249"/>
      <c r="C265" s="250"/>
      <c r="D265" s="251" t="s">
        <v>164</v>
      </c>
      <c r="E265" s="252" t="s">
        <v>1</v>
      </c>
      <c r="F265" s="253" t="s">
        <v>1009</v>
      </c>
      <c r="G265" s="250"/>
      <c r="H265" s="254">
        <v>1</v>
      </c>
      <c r="I265" s="255"/>
      <c r="J265" s="250"/>
      <c r="K265" s="250"/>
      <c r="L265" s="256"/>
      <c r="M265" s="257"/>
      <c r="N265" s="258"/>
      <c r="O265" s="258"/>
      <c r="P265" s="258"/>
      <c r="Q265" s="258"/>
      <c r="R265" s="258"/>
      <c r="S265" s="258"/>
      <c r="T265" s="25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0" t="s">
        <v>164</v>
      </c>
      <c r="AU265" s="260" t="s">
        <v>83</v>
      </c>
      <c r="AV265" s="13" t="s">
        <v>83</v>
      </c>
      <c r="AW265" s="13" t="s">
        <v>30</v>
      </c>
      <c r="AX265" s="13" t="s">
        <v>81</v>
      </c>
      <c r="AY265" s="260" t="s">
        <v>156</v>
      </c>
    </row>
    <row r="266" s="2" customFormat="1" ht="21.75" customHeight="1">
      <c r="A266" s="39"/>
      <c r="B266" s="40"/>
      <c r="C266" s="235" t="s">
        <v>765</v>
      </c>
      <c r="D266" s="235" t="s">
        <v>158</v>
      </c>
      <c r="E266" s="236" t="s">
        <v>1033</v>
      </c>
      <c r="F266" s="237" t="s">
        <v>1034</v>
      </c>
      <c r="G266" s="238" t="s">
        <v>291</v>
      </c>
      <c r="H266" s="239">
        <v>3</v>
      </c>
      <c r="I266" s="240"/>
      <c r="J266" s="241">
        <f>ROUND(I266*H266,2)</f>
        <v>0</v>
      </c>
      <c r="K266" s="242"/>
      <c r="L266" s="45"/>
      <c r="M266" s="243" t="s">
        <v>1</v>
      </c>
      <c r="N266" s="244" t="s">
        <v>38</v>
      </c>
      <c r="O266" s="92"/>
      <c r="P266" s="245">
        <f>O266*H266</f>
        <v>0</v>
      </c>
      <c r="Q266" s="245">
        <v>0.027529999999999999</v>
      </c>
      <c r="R266" s="245">
        <f>Q266*H266</f>
        <v>0.082589999999999997</v>
      </c>
      <c r="S266" s="245">
        <v>0</v>
      </c>
      <c r="T266" s="24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7" t="s">
        <v>162</v>
      </c>
      <c r="AT266" s="247" t="s">
        <v>158</v>
      </c>
      <c r="AU266" s="247" t="s">
        <v>83</v>
      </c>
      <c r="AY266" s="18" t="s">
        <v>156</v>
      </c>
      <c r="BE266" s="248">
        <f>IF(N266="základní",J266,0)</f>
        <v>0</v>
      </c>
      <c r="BF266" s="248">
        <f>IF(N266="snížená",J266,0)</f>
        <v>0</v>
      </c>
      <c r="BG266" s="248">
        <f>IF(N266="zákl. přenesená",J266,0)</f>
        <v>0</v>
      </c>
      <c r="BH266" s="248">
        <f>IF(N266="sníž. přenesená",J266,0)</f>
        <v>0</v>
      </c>
      <c r="BI266" s="248">
        <f>IF(N266="nulová",J266,0)</f>
        <v>0</v>
      </c>
      <c r="BJ266" s="18" t="s">
        <v>81</v>
      </c>
      <c r="BK266" s="248">
        <f>ROUND(I266*H266,2)</f>
        <v>0</v>
      </c>
      <c r="BL266" s="18" t="s">
        <v>162</v>
      </c>
      <c r="BM266" s="247" t="s">
        <v>1035</v>
      </c>
    </row>
    <row r="267" s="13" customFormat="1">
      <c r="A267" s="13"/>
      <c r="B267" s="249"/>
      <c r="C267" s="250"/>
      <c r="D267" s="251" t="s">
        <v>164</v>
      </c>
      <c r="E267" s="252" t="s">
        <v>1</v>
      </c>
      <c r="F267" s="253" t="s">
        <v>1036</v>
      </c>
      <c r="G267" s="250"/>
      <c r="H267" s="254">
        <v>3</v>
      </c>
      <c r="I267" s="255"/>
      <c r="J267" s="250"/>
      <c r="K267" s="250"/>
      <c r="L267" s="256"/>
      <c r="M267" s="257"/>
      <c r="N267" s="258"/>
      <c r="O267" s="258"/>
      <c r="P267" s="258"/>
      <c r="Q267" s="258"/>
      <c r="R267" s="258"/>
      <c r="S267" s="258"/>
      <c r="T267" s="25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60" t="s">
        <v>164</v>
      </c>
      <c r="AU267" s="260" t="s">
        <v>83</v>
      </c>
      <c r="AV267" s="13" t="s">
        <v>83</v>
      </c>
      <c r="AW267" s="13" t="s">
        <v>30</v>
      </c>
      <c r="AX267" s="13" t="s">
        <v>81</v>
      </c>
      <c r="AY267" s="260" t="s">
        <v>156</v>
      </c>
    </row>
    <row r="268" s="2" customFormat="1" ht="16.5" customHeight="1">
      <c r="A268" s="39"/>
      <c r="B268" s="40"/>
      <c r="C268" s="283" t="s">
        <v>767</v>
      </c>
      <c r="D268" s="283" t="s">
        <v>226</v>
      </c>
      <c r="E268" s="284" t="s">
        <v>1037</v>
      </c>
      <c r="F268" s="285" t="s">
        <v>1038</v>
      </c>
      <c r="G268" s="286" t="s">
        <v>291</v>
      </c>
      <c r="H268" s="287">
        <v>3</v>
      </c>
      <c r="I268" s="288"/>
      <c r="J268" s="289">
        <f>ROUND(I268*H268,2)</f>
        <v>0</v>
      </c>
      <c r="K268" s="290"/>
      <c r="L268" s="291"/>
      <c r="M268" s="292" t="s">
        <v>1</v>
      </c>
      <c r="N268" s="293" t="s">
        <v>38</v>
      </c>
      <c r="O268" s="92"/>
      <c r="P268" s="245">
        <f>O268*H268</f>
        <v>0</v>
      </c>
      <c r="Q268" s="245">
        <v>1.6000000000000001</v>
      </c>
      <c r="R268" s="245">
        <f>Q268*H268</f>
        <v>4.8000000000000007</v>
      </c>
      <c r="S268" s="245">
        <v>0</v>
      </c>
      <c r="T268" s="24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7" t="s">
        <v>203</v>
      </c>
      <c r="AT268" s="247" t="s">
        <v>226</v>
      </c>
      <c r="AU268" s="247" t="s">
        <v>83</v>
      </c>
      <c r="AY268" s="18" t="s">
        <v>156</v>
      </c>
      <c r="BE268" s="248">
        <f>IF(N268="základní",J268,0)</f>
        <v>0</v>
      </c>
      <c r="BF268" s="248">
        <f>IF(N268="snížená",J268,0)</f>
        <v>0</v>
      </c>
      <c r="BG268" s="248">
        <f>IF(N268="zákl. přenesená",J268,0)</f>
        <v>0</v>
      </c>
      <c r="BH268" s="248">
        <f>IF(N268="sníž. přenesená",J268,0)</f>
        <v>0</v>
      </c>
      <c r="BI268" s="248">
        <f>IF(N268="nulová",J268,0)</f>
        <v>0</v>
      </c>
      <c r="BJ268" s="18" t="s">
        <v>81</v>
      </c>
      <c r="BK268" s="248">
        <f>ROUND(I268*H268,2)</f>
        <v>0</v>
      </c>
      <c r="BL268" s="18" t="s">
        <v>162</v>
      </c>
      <c r="BM268" s="247" t="s">
        <v>1039</v>
      </c>
    </row>
    <row r="269" s="13" customFormat="1">
      <c r="A269" s="13"/>
      <c r="B269" s="249"/>
      <c r="C269" s="250"/>
      <c r="D269" s="251" t="s">
        <v>164</v>
      </c>
      <c r="E269" s="252" t="s">
        <v>1</v>
      </c>
      <c r="F269" s="253" t="s">
        <v>1040</v>
      </c>
      <c r="G269" s="250"/>
      <c r="H269" s="254">
        <v>3</v>
      </c>
      <c r="I269" s="255"/>
      <c r="J269" s="250"/>
      <c r="K269" s="250"/>
      <c r="L269" s="256"/>
      <c r="M269" s="257"/>
      <c r="N269" s="258"/>
      <c r="O269" s="258"/>
      <c r="P269" s="258"/>
      <c r="Q269" s="258"/>
      <c r="R269" s="258"/>
      <c r="S269" s="258"/>
      <c r="T269" s="25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0" t="s">
        <v>164</v>
      </c>
      <c r="AU269" s="260" t="s">
        <v>83</v>
      </c>
      <c r="AV269" s="13" t="s">
        <v>83</v>
      </c>
      <c r="AW269" s="13" t="s">
        <v>30</v>
      </c>
      <c r="AX269" s="13" t="s">
        <v>81</v>
      </c>
      <c r="AY269" s="260" t="s">
        <v>156</v>
      </c>
    </row>
    <row r="270" s="2" customFormat="1" ht="21.75" customHeight="1">
      <c r="A270" s="39"/>
      <c r="B270" s="40"/>
      <c r="C270" s="235" t="s">
        <v>397</v>
      </c>
      <c r="D270" s="235" t="s">
        <v>158</v>
      </c>
      <c r="E270" s="236" t="s">
        <v>1041</v>
      </c>
      <c r="F270" s="237" t="s">
        <v>1042</v>
      </c>
      <c r="G270" s="238" t="s">
        <v>291</v>
      </c>
      <c r="H270" s="239">
        <v>1</v>
      </c>
      <c r="I270" s="240"/>
      <c r="J270" s="241">
        <f>ROUND(I270*H270,2)</f>
        <v>0</v>
      </c>
      <c r="K270" s="242"/>
      <c r="L270" s="45"/>
      <c r="M270" s="243" t="s">
        <v>1</v>
      </c>
      <c r="N270" s="244" t="s">
        <v>38</v>
      </c>
      <c r="O270" s="92"/>
      <c r="P270" s="245">
        <f>O270*H270</f>
        <v>0</v>
      </c>
      <c r="Q270" s="245">
        <v>0.064509999999999998</v>
      </c>
      <c r="R270" s="245">
        <f>Q270*H270</f>
        <v>0.064509999999999998</v>
      </c>
      <c r="S270" s="245">
        <v>0</v>
      </c>
      <c r="T270" s="246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7" t="s">
        <v>162</v>
      </c>
      <c r="AT270" s="247" t="s">
        <v>158</v>
      </c>
      <c r="AU270" s="247" t="s">
        <v>83</v>
      </c>
      <c r="AY270" s="18" t="s">
        <v>156</v>
      </c>
      <c r="BE270" s="248">
        <f>IF(N270="základní",J270,0)</f>
        <v>0</v>
      </c>
      <c r="BF270" s="248">
        <f>IF(N270="snížená",J270,0)</f>
        <v>0</v>
      </c>
      <c r="BG270" s="248">
        <f>IF(N270="zákl. přenesená",J270,0)</f>
        <v>0</v>
      </c>
      <c r="BH270" s="248">
        <f>IF(N270="sníž. přenesená",J270,0)</f>
        <v>0</v>
      </c>
      <c r="BI270" s="248">
        <f>IF(N270="nulová",J270,0)</f>
        <v>0</v>
      </c>
      <c r="BJ270" s="18" t="s">
        <v>81</v>
      </c>
      <c r="BK270" s="248">
        <f>ROUND(I270*H270,2)</f>
        <v>0</v>
      </c>
      <c r="BL270" s="18" t="s">
        <v>162</v>
      </c>
      <c r="BM270" s="247" t="s">
        <v>1043</v>
      </c>
    </row>
    <row r="271" s="2" customFormat="1" ht="21.75" customHeight="1">
      <c r="A271" s="39"/>
      <c r="B271" s="40"/>
      <c r="C271" s="235" t="s">
        <v>401</v>
      </c>
      <c r="D271" s="235" t="s">
        <v>158</v>
      </c>
      <c r="E271" s="236" t="s">
        <v>1044</v>
      </c>
      <c r="F271" s="237" t="s">
        <v>1045</v>
      </c>
      <c r="G271" s="238" t="s">
        <v>291</v>
      </c>
      <c r="H271" s="239">
        <v>1</v>
      </c>
      <c r="I271" s="240"/>
      <c r="J271" s="241">
        <f>ROUND(I271*H271,2)</f>
        <v>0</v>
      </c>
      <c r="K271" s="242"/>
      <c r="L271" s="45"/>
      <c r="M271" s="243" t="s">
        <v>1</v>
      </c>
      <c r="N271" s="244" t="s">
        <v>38</v>
      </c>
      <c r="O271" s="92"/>
      <c r="P271" s="245">
        <f>O271*H271</f>
        <v>0</v>
      </c>
      <c r="Q271" s="245">
        <v>0.01136</v>
      </c>
      <c r="R271" s="245">
        <f>Q271*H271</f>
        <v>0.01136</v>
      </c>
      <c r="S271" s="245">
        <v>0</v>
      </c>
      <c r="T271" s="24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7" t="s">
        <v>162</v>
      </c>
      <c r="AT271" s="247" t="s">
        <v>158</v>
      </c>
      <c r="AU271" s="247" t="s">
        <v>83</v>
      </c>
      <c r="AY271" s="18" t="s">
        <v>156</v>
      </c>
      <c r="BE271" s="248">
        <f>IF(N271="základní",J271,0)</f>
        <v>0</v>
      </c>
      <c r="BF271" s="248">
        <f>IF(N271="snížená",J271,0)</f>
        <v>0</v>
      </c>
      <c r="BG271" s="248">
        <f>IF(N271="zákl. přenesená",J271,0)</f>
        <v>0</v>
      </c>
      <c r="BH271" s="248">
        <f>IF(N271="sníž. přenesená",J271,0)</f>
        <v>0</v>
      </c>
      <c r="BI271" s="248">
        <f>IF(N271="nulová",J271,0)</f>
        <v>0</v>
      </c>
      <c r="BJ271" s="18" t="s">
        <v>81</v>
      </c>
      <c r="BK271" s="248">
        <f>ROUND(I271*H271,2)</f>
        <v>0</v>
      </c>
      <c r="BL271" s="18" t="s">
        <v>162</v>
      </c>
      <c r="BM271" s="247" t="s">
        <v>1046</v>
      </c>
    </row>
    <row r="272" s="13" customFormat="1">
      <c r="A272" s="13"/>
      <c r="B272" s="249"/>
      <c r="C272" s="250"/>
      <c r="D272" s="251" t="s">
        <v>164</v>
      </c>
      <c r="E272" s="252" t="s">
        <v>1</v>
      </c>
      <c r="F272" s="253" t="s">
        <v>81</v>
      </c>
      <c r="G272" s="250"/>
      <c r="H272" s="254">
        <v>1</v>
      </c>
      <c r="I272" s="255"/>
      <c r="J272" s="250"/>
      <c r="K272" s="250"/>
      <c r="L272" s="256"/>
      <c r="M272" s="257"/>
      <c r="N272" s="258"/>
      <c r="O272" s="258"/>
      <c r="P272" s="258"/>
      <c r="Q272" s="258"/>
      <c r="R272" s="258"/>
      <c r="S272" s="258"/>
      <c r="T272" s="25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60" t="s">
        <v>164</v>
      </c>
      <c r="AU272" s="260" t="s">
        <v>83</v>
      </c>
      <c r="AV272" s="13" t="s">
        <v>83</v>
      </c>
      <c r="AW272" s="13" t="s">
        <v>30</v>
      </c>
      <c r="AX272" s="13" t="s">
        <v>81</v>
      </c>
      <c r="AY272" s="260" t="s">
        <v>156</v>
      </c>
    </row>
    <row r="273" s="2" customFormat="1" ht="21.75" customHeight="1">
      <c r="A273" s="39"/>
      <c r="B273" s="40"/>
      <c r="C273" s="235" t="s">
        <v>405</v>
      </c>
      <c r="D273" s="235" t="s">
        <v>158</v>
      </c>
      <c r="E273" s="236" t="s">
        <v>1047</v>
      </c>
      <c r="F273" s="237" t="s">
        <v>1048</v>
      </c>
      <c r="G273" s="238" t="s">
        <v>291</v>
      </c>
      <c r="H273" s="239">
        <v>1</v>
      </c>
      <c r="I273" s="240"/>
      <c r="J273" s="241">
        <f>ROUND(I273*H273,2)</f>
        <v>0</v>
      </c>
      <c r="K273" s="242"/>
      <c r="L273" s="45"/>
      <c r="M273" s="243" t="s">
        <v>1</v>
      </c>
      <c r="N273" s="244" t="s">
        <v>38</v>
      </c>
      <c r="O273" s="92"/>
      <c r="P273" s="245">
        <f>O273*H273</f>
        <v>0</v>
      </c>
      <c r="Q273" s="245">
        <v>0.0062199999999999998</v>
      </c>
      <c r="R273" s="245">
        <f>Q273*H273</f>
        <v>0.0062199999999999998</v>
      </c>
      <c r="S273" s="245">
        <v>0</v>
      </c>
      <c r="T273" s="246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7" t="s">
        <v>162</v>
      </c>
      <c r="AT273" s="247" t="s">
        <v>158</v>
      </c>
      <c r="AU273" s="247" t="s">
        <v>83</v>
      </c>
      <c r="AY273" s="18" t="s">
        <v>156</v>
      </c>
      <c r="BE273" s="248">
        <f>IF(N273="základní",J273,0)</f>
        <v>0</v>
      </c>
      <c r="BF273" s="248">
        <f>IF(N273="snížená",J273,0)</f>
        <v>0</v>
      </c>
      <c r="BG273" s="248">
        <f>IF(N273="zákl. přenesená",J273,0)</f>
        <v>0</v>
      </c>
      <c r="BH273" s="248">
        <f>IF(N273="sníž. přenesená",J273,0)</f>
        <v>0</v>
      </c>
      <c r="BI273" s="248">
        <f>IF(N273="nulová",J273,0)</f>
        <v>0</v>
      </c>
      <c r="BJ273" s="18" t="s">
        <v>81</v>
      </c>
      <c r="BK273" s="248">
        <f>ROUND(I273*H273,2)</f>
        <v>0</v>
      </c>
      <c r="BL273" s="18" t="s">
        <v>162</v>
      </c>
      <c r="BM273" s="247" t="s">
        <v>1049</v>
      </c>
    </row>
    <row r="274" s="2" customFormat="1" ht="21.75" customHeight="1">
      <c r="A274" s="39"/>
      <c r="B274" s="40"/>
      <c r="C274" s="235" t="s">
        <v>409</v>
      </c>
      <c r="D274" s="235" t="s">
        <v>158</v>
      </c>
      <c r="E274" s="236" t="s">
        <v>1050</v>
      </c>
      <c r="F274" s="237" t="s">
        <v>1051</v>
      </c>
      <c r="G274" s="238" t="s">
        <v>291</v>
      </c>
      <c r="H274" s="239">
        <v>1</v>
      </c>
      <c r="I274" s="240"/>
      <c r="J274" s="241">
        <f>ROUND(I274*H274,2)</f>
        <v>0</v>
      </c>
      <c r="K274" s="242"/>
      <c r="L274" s="45"/>
      <c r="M274" s="243" t="s">
        <v>1</v>
      </c>
      <c r="N274" s="244" t="s">
        <v>38</v>
      </c>
      <c r="O274" s="92"/>
      <c r="P274" s="245">
        <f>O274*H274</f>
        <v>0</v>
      </c>
      <c r="Q274" s="245">
        <v>0.096759999999999999</v>
      </c>
      <c r="R274" s="245">
        <f>Q274*H274</f>
        <v>0.096759999999999999</v>
      </c>
      <c r="S274" s="245">
        <v>0</v>
      </c>
      <c r="T274" s="24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7" t="s">
        <v>162</v>
      </c>
      <c r="AT274" s="247" t="s">
        <v>158</v>
      </c>
      <c r="AU274" s="247" t="s">
        <v>83</v>
      </c>
      <c r="AY274" s="18" t="s">
        <v>156</v>
      </c>
      <c r="BE274" s="248">
        <f>IF(N274="základní",J274,0)</f>
        <v>0</v>
      </c>
      <c r="BF274" s="248">
        <f>IF(N274="snížená",J274,0)</f>
        <v>0</v>
      </c>
      <c r="BG274" s="248">
        <f>IF(N274="zákl. přenesená",J274,0)</f>
        <v>0</v>
      </c>
      <c r="BH274" s="248">
        <f>IF(N274="sníž. přenesená",J274,0)</f>
        <v>0</v>
      </c>
      <c r="BI274" s="248">
        <f>IF(N274="nulová",J274,0)</f>
        <v>0</v>
      </c>
      <c r="BJ274" s="18" t="s">
        <v>81</v>
      </c>
      <c r="BK274" s="248">
        <f>ROUND(I274*H274,2)</f>
        <v>0</v>
      </c>
      <c r="BL274" s="18" t="s">
        <v>162</v>
      </c>
      <c r="BM274" s="247" t="s">
        <v>1052</v>
      </c>
    </row>
    <row r="275" s="2" customFormat="1" ht="21.75" customHeight="1">
      <c r="A275" s="39"/>
      <c r="B275" s="40"/>
      <c r="C275" s="235" t="s">
        <v>413</v>
      </c>
      <c r="D275" s="235" t="s">
        <v>158</v>
      </c>
      <c r="E275" s="236" t="s">
        <v>1053</v>
      </c>
      <c r="F275" s="237" t="s">
        <v>1054</v>
      </c>
      <c r="G275" s="238" t="s">
        <v>291</v>
      </c>
      <c r="H275" s="239">
        <v>3</v>
      </c>
      <c r="I275" s="240"/>
      <c r="J275" s="241">
        <f>ROUND(I275*H275,2)</f>
        <v>0</v>
      </c>
      <c r="K275" s="242"/>
      <c r="L275" s="45"/>
      <c r="M275" s="243" t="s">
        <v>1</v>
      </c>
      <c r="N275" s="244" t="s">
        <v>38</v>
      </c>
      <c r="O275" s="92"/>
      <c r="P275" s="245">
        <f>O275*H275</f>
        <v>0</v>
      </c>
      <c r="Q275" s="245">
        <v>0</v>
      </c>
      <c r="R275" s="245">
        <f>Q275*H275</f>
        <v>0</v>
      </c>
      <c r="S275" s="245">
        <v>0.050000000000000003</v>
      </c>
      <c r="T275" s="246">
        <f>S275*H275</f>
        <v>0.15000000000000002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7" t="s">
        <v>162</v>
      </c>
      <c r="AT275" s="247" t="s">
        <v>158</v>
      </c>
      <c r="AU275" s="247" t="s">
        <v>83</v>
      </c>
      <c r="AY275" s="18" t="s">
        <v>156</v>
      </c>
      <c r="BE275" s="248">
        <f>IF(N275="základní",J275,0)</f>
        <v>0</v>
      </c>
      <c r="BF275" s="248">
        <f>IF(N275="snížená",J275,0)</f>
        <v>0</v>
      </c>
      <c r="BG275" s="248">
        <f>IF(N275="zákl. přenesená",J275,0)</f>
        <v>0</v>
      </c>
      <c r="BH275" s="248">
        <f>IF(N275="sníž. přenesená",J275,0)</f>
        <v>0</v>
      </c>
      <c r="BI275" s="248">
        <f>IF(N275="nulová",J275,0)</f>
        <v>0</v>
      </c>
      <c r="BJ275" s="18" t="s">
        <v>81</v>
      </c>
      <c r="BK275" s="248">
        <f>ROUND(I275*H275,2)</f>
        <v>0</v>
      </c>
      <c r="BL275" s="18" t="s">
        <v>162</v>
      </c>
      <c r="BM275" s="247" t="s">
        <v>1055</v>
      </c>
    </row>
    <row r="276" s="16" customFormat="1">
      <c r="A276" s="16"/>
      <c r="B276" s="299"/>
      <c r="C276" s="300"/>
      <c r="D276" s="251" t="s">
        <v>164</v>
      </c>
      <c r="E276" s="301" t="s">
        <v>1</v>
      </c>
      <c r="F276" s="302" t="s">
        <v>983</v>
      </c>
      <c r="G276" s="300"/>
      <c r="H276" s="301" t="s">
        <v>1</v>
      </c>
      <c r="I276" s="303"/>
      <c r="J276" s="300"/>
      <c r="K276" s="300"/>
      <c r="L276" s="304"/>
      <c r="M276" s="305"/>
      <c r="N276" s="306"/>
      <c r="O276" s="306"/>
      <c r="P276" s="306"/>
      <c r="Q276" s="306"/>
      <c r="R276" s="306"/>
      <c r="S276" s="306"/>
      <c r="T276" s="307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308" t="s">
        <v>164</v>
      </c>
      <c r="AU276" s="308" t="s">
        <v>83</v>
      </c>
      <c r="AV276" s="16" t="s">
        <v>81</v>
      </c>
      <c r="AW276" s="16" t="s">
        <v>30</v>
      </c>
      <c r="AX276" s="16" t="s">
        <v>73</v>
      </c>
      <c r="AY276" s="308" t="s">
        <v>156</v>
      </c>
    </row>
    <row r="277" s="13" customFormat="1">
      <c r="A277" s="13"/>
      <c r="B277" s="249"/>
      <c r="C277" s="250"/>
      <c r="D277" s="251" t="s">
        <v>164</v>
      </c>
      <c r="E277" s="252" t="s">
        <v>1</v>
      </c>
      <c r="F277" s="253" t="s">
        <v>1056</v>
      </c>
      <c r="G277" s="250"/>
      <c r="H277" s="254">
        <v>3</v>
      </c>
      <c r="I277" s="255"/>
      <c r="J277" s="250"/>
      <c r="K277" s="250"/>
      <c r="L277" s="256"/>
      <c r="M277" s="257"/>
      <c r="N277" s="258"/>
      <c r="O277" s="258"/>
      <c r="P277" s="258"/>
      <c r="Q277" s="258"/>
      <c r="R277" s="258"/>
      <c r="S277" s="258"/>
      <c r="T277" s="25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0" t="s">
        <v>164</v>
      </c>
      <c r="AU277" s="260" t="s">
        <v>83</v>
      </c>
      <c r="AV277" s="13" t="s">
        <v>83</v>
      </c>
      <c r="AW277" s="13" t="s">
        <v>30</v>
      </c>
      <c r="AX277" s="13" t="s">
        <v>73</v>
      </c>
      <c r="AY277" s="260" t="s">
        <v>156</v>
      </c>
    </row>
    <row r="278" s="14" customFormat="1">
      <c r="A278" s="14"/>
      <c r="B278" s="261"/>
      <c r="C278" s="262"/>
      <c r="D278" s="251" t="s">
        <v>164</v>
      </c>
      <c r="E278" s="263" t="s">
        <v>1</v>
      </c>
      <c r="F278" s="264" t="s">
        <v>166</v>
      </c>
      <c r="G278" s="262"/>
      <c r="H278" s="265">
        <v>3</v>
      </c>
      <c r="I278" s="266"/>
      <c r="J278" s="262"/>
      <c r="K278" s="262"/>
      <c r="L278" s="267"/>
      <c r="M278" s="268"/>
      <c r="N278" s="269"/>
      <c r="O278" s="269"/>
      <c r="P278" s="269"/>
      <c r="Q278" s="269"/>
      <c r="R278" s="269"/>
      <c r="S278" s="269"/>
      <c r="T278" s="270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71" t="s">
        <v>164</v>
      </c>
      <c r="AU278" s="271" t="s">
        <v>83</v>
      </c>
      <c r="AV278" s="14" t="s">
        <v>162</v>
      </c>
      <c r="AW278" s="14" t="s">
        <v>30</v>
      </c>
      <c r="AX278" s="14" t="s">
        <v>81</v>
      </c>
      <c r="AY278" s="271" t="s">
        <v>156</v>
      </c>
    </row>
    <row r="279" s="2" customFormat="1" ht="21.75" customHeight="1">
      <c r="A279" s="39"/>
      <c r="B279" s="40"/>
      <c r="C279" s="235" t="s">
        <v>417</v>
      </c>
      <c r="D279" s="235" t="s">
        <v>158</v>
      </c>
      <c r="E279" s="236" t="s">
        <v>1057</v>
      </c>
      <c r="F279" s="237" t="s">
        <v>1058</v>
      </c>
      <c r="G279" s="238" t="s">
        <v>291</v>
      </c>
      <c r="H279" s="239">
        <v>3</v>
      </c>
      <c r="I279" s="240"/>
      <c r="J279" s="241">
        <f>ROUND(I279*H279,2)</f>
        <v>0</v>
      </c>
      <c r="K279" s="242"/>
      <c r="L279" s="45"/>
      <c r="M279" s="243" t="s">
        <v>1</v>
      </c>
      <c r="N279" s="244" t="s">
        <v>38</v>
      </c>
      <c r="O279" s="92"/>
      <c r="P279" s="245">
        <f>O279*H279</f>
        <v>0</v>
      </c>
      <c r="Q279" s="245">
        <v>0.21734000000000001</v>
      </c>
      <c r="R279" s="245">
        <f>Q279*H279</f>
        <v>0.65202000000000004</v>
      </c>
      <c r="S279" s="245">
        <v>0</v>
      </c>
      <c r="T279" s="24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7" t="s">
        <v>162</v>
      </c>
      <c r="AT279" s="247" t="s">
        <v>158</v>
      </c>
      <c r="AU279" s="247" t="s">
        <v>83</v>
      </c>
      <c r="AY279" s="18" t="s">
        <v>156</v>
      </c>
      <c r="BE279" s="248">
        <f>IF(N279="základní",J279,0)</f>
        <v>0</v>
      </c>
      <c r="BF279" s="248">
        <f>IF(N279="snížená",J279,0)</f>
        <v>0</v>
      </c>
      <c r="BG279" s="248">
        <f>IF(N279="zákl. přenesená",J279,0)</f>
        <v>0</v>
      </c>
      <c r="BH279" s="248">
        <f>IF(N279="sníž. přenesená",J279,0)</f>
        <v>0</v>
      </c>
      <c r="BI279" s="248">
        <f>IF(N279="nulová",J279,0)</f>
        <v>0</v>
      </c>
      <c r="BJ279" s="18" t="s">
        <v>81</v>
      </c>
      <c r="BK279" s="248">
        <f>ROUND(I279*H279,2)</f>
        <v>0</v>
      </c>
      <c r="BL279" s="18" t="s">
        <v>162</v>
      </c>
      <c r="BM279" s="247" t="s">
        <v>1059</v>
      </c>
    </row>
    <row r="280" s="2" customFormat="1" ht="21.75" customHeight="1">
      <c r="A280" s="39"/>
      <c r="B280" s="40"/>
      <c r="C280" s="283" t="s">
        <v>421</v>
      </c>
      <c r="D280" s="283" t="s">
        <v>226</v>
      </c>
      <c r="E280" s="284" t="s">
        <v>1060</v>
      </c>
      <c r="F280" s="285" t="s">
        <v>1061</v>
      </c>
      <c r="G280" s="286" t="s">
        <v>291</v>
      </c>
      <c r="H280" s="287">
        <v>3</v>
      </c>
      <c r="I280" s="288"/>
      <c r="J280" s="289">
        <f>ROUND(I280*H280,2)</f>
        <v>0</v>
      </c>
      <c r="K280" s="290"/>
      <c r="L280" s="291"/>
      <c r="M280" s="292" t="s">
        <v>1</v>
      </c>
      <c r="N280" s="293" t="s">
        <v>38</v>
      </c>
      <c r="O280" s="92"/>
      <c r="P280" s="245">
        <f>O280*H280</f>
        <v>0</v>
      </c>
      <c r="Q280" s="245">
        <v>0.16200000000000001</v>
      </c>
      <c r="R280" s="245">
        <f>Q280*H280</f>
        <v>0.48599999999999999</v>
      </c>
      <c r="S280" s="245">
        <v>0</v>
      </c>
      <c r="T280" s="24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7" t="s">
        <v>203</v>
      </c>
      <c r="AT280" s="247" t="s">
        <v>226</v>
      </c>
      <c r="AU280" s="247" t="s">
        <v>83</v>
      </c>
      <c r="AY280" s="18" t="s">
        <v>156</v>
      </c>
      <c r="BE280" s="248">
        <f>IF(N280="základní",J280,0)</f>
        <v>0</v>
      </c>
      <c r="BF280" s="248">
        <f>IF(N280="snížená",J280,0)</f>
        <v>0</v>
      </c>
      <c r="BG280" s="248">
        <f>IF(N280="zákl. přenesená",J280,0)</f>
        <v>0</v>
      </c>
      <c r="BH280" s="248">
        <f>IF(N280="sníž. přenesená",J280,0)</f>
        <v>0</v>
      </c>
      <c r="BI280" s="248">
        <f>IF(N280="nulová",J280,0)</f>
        <v>0</v>
      </c>
      <c r="BJ280" s="18" t="s">
        <v>81</v>
      </c>
      <c r="BK280" s="248">
        <f>ROUND(I280*H280,2)</f>
        <v>0</v>
      </c>
      <c r="BL280" s="18" t="s">
        <v>162</v>
      </c>
      <c r="BM280" s="247" t="s">
        <v>1062</v>
      </c>
    </row>
    <row r="281" s="2" customFormat="1" ht="21.75" customHeight="1">
      <c r="A281" s="39"/>
      <c r="B281" s="40"/>
      <c r="C281" s="235" t="s">
        <v>425</v>
      </c>
      <c r="D281" s="235" t="s">
        <v>158</v>
      </c>
      <c r="E281" s="236" t="s">
        <v>1063</v>
      </c>
      <c r="F281" s="237" t="s">
        <v>1064</v>
      </c>
      <c r="G281" s="238" t="s">
        <v>291</v>
      </c>
      <c r="H281" s="239">
        <v>1</v>
      </c>
      <c r="I281" s="240"/>
      <c r="J281" s="241">
        <f>ROUND(I281*H281,2)</f>
        <v>0</v>
      </c>
      <c r="K281" s="242"/>
      <c r="L281" s="45"/>
      <c r="M281" s="243" t="s">
        <v>1</v>
      </c>
      <c r="N281" s="244" t="s">
        <v>38</v>
      </c>
      <c r="O281" s="92"/>
      <c r="P281" s="245">
        <f>O281*H281</f>
        <v>0</v>
      </c>
      <c r="Q281" s="245">
        <v>0</v>
      </c>
      <c r="R281" s="245">
        <f>Q281*H281</f>
        <v>0</v>
      </c>
      <c r="S281" s="245">
        <v>0.050000000000000003</v>
      </c>
      <c r="T281" s="246">
        <f>S281*H281</f>
        <v>0.050000000000000003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7" t="s">
        <v>162</v>
      </c>
      <c r="AT281" s="247" t="s">
        <v>158</v>
      </c>
      <c r="AU281" s="247" t="s">
        <v>83</v>
      </c>
      <c r="AY281" s="18" t="s">
        <v>156</v>
      </c>
      <c r="BE281" s="248">
        <f>IF(N281="základní",J281,0)</f>
        <v>0</v>
      </c>
      <c r="BF281" s="248">
        <f>IF(N281="snížená",J281,0)</f>
        <v>0</v>
      </c>
      <c r="BG281" s="248">
        <f>IF(N281="zákl. přenesená",J281,0)</f>
        <v>0</v>
      </c>
      <c r="BH281" s="248">
        <f>IF(N281="sníž. přenesená",J281,0)</f>
        <v>0</v>
      </c>
      <c r="BI281" s="248">
        <f>IF(N281="nulová",J281,0)</f>
        <v>0</v>
      </c>
      <c r="BJ281" s="18" t="s">
        <v>81</v>
      </c>
      <c r="BK281" s="248">
        <f>ROUND(I281*H281,2)</f>
        <v>0</v>
      </c>
      <c r="BL281" s="18" t="s">
        <v>162</v>
      </c>
      <c r="BM281" s="247" t="s">
        <v>1065</v>
      </c>
    </row>
    <row r="282" s="13" customFormat="1">
      <c r="A282" s="13"/>
      <c r="B282" s="249"/>
      <c r="C282" s="250"/>
      <c r="D282" s="251" t="s">
        <v>164</v>
      </c>
      <c r="E282" s="252" t="s">
        <v>1</v>
      </c>
      <c r="F282" s="253" t="s">
        <v>1066</v>
      </c>
      <c r="G282" s="250"/>
      <c r="H282" s="254">
        <v>1</v>
      </c>
      <c r="I282" s="255"/>
      <c r="J282" s="250"/>
      <c r="K282" s="250"/>
      <c r="L282" s="256"/>
      <c r="M282" s="257"/>
      <c r="N282" s="258"/>
      <c r="O282" s="258"/>
      <c r="P282" s="258"/>
      <c r="Q282" s="258"/>
      <c r="R282" s="258"/>
      <c r="S282" s="258"/>
      <c r="T282" s="259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0" t="s">
        <v>164</v>
      </c>
      <c r="AU282" s="260" t="s">
        <v>83</v>
      </c>
      <c r="AV282" s="13" t="s">
        <v>83</v>
      </c>
      <c r="AW282" s="13" t="s">
        <v>30</v>
      </c>
      <c r="AX282" s="13" t="s">
        <v>73</v>
      </c>
      <c r="AY282" s="260" t="s">
        <v>156</v>
      </c>
    </row>
    <row r="283" s="14" customFormat="1">
      <c r="A283" s="14"/>
      <c r="B283" s="261"/>
      <c r="C283" s="262"/>
      <c r="D283" s="251" t="s">
        <v>164</v>
      </c>
      <c r="E283" s="263" t="s">
        <v>1</v>
      </c>
      <c r="F283" s="264" t="s">
        <v>166</v>
      </c>
      <c r="G283" s="262"/>
      <c r="H283" s="265">
        <v>1</v>
      </c>
      <c r="I283" s="266"/>
      <c r="J283" s="262"/>
      <c r="K283" s="262"/>
      <c r="L283" s="267"/>
      <c r="M283" s="268"/>
      <c r="N283" s="269"/>
      <c r="O283" s="269"/>
      <c r="P283" s="269"/>
      <c r="Q283" s="269"/>
      <c r="R283" s="269"/>
      <c r="S283" s="269"/>
      <c r="T283" s="27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71" t="s">
        <v>164</v>
      </c>
      <c r="AU283" s="271" t="s">
        <v>83</v>
      </c>
      <c r="AV283" s="14" t="s">
        <v>162</v>
      </c>
      <c r="AW283" s="14" t="s">
        <v>30</v>
      </c>
      <c r="AX283" s="14" t="s">
        <v>81</v>
      </c>
      <c r="AY283" s="271" t="s">
        <v>156</v>
      </c>
    </row>
    <row r="284" s="12" customFormat="1" ht="22.8" customHeight="1">
      <c r="A284" s="12"/>
      <c r="B284" s="219"/>
      <c r="C284" s="220"/>
      <c r="D284" s="221" t="s">
        <v>72</v>
      </c>
      <c r="E284" s="233" t="s">
        <v>208</v>
      </c>
      <c r="F284" s="233" t="s">
        <v>434</v>
      </c>
      <c r="G284" s="220"/>
      <c r="H284" s="220"/>
      <c r="I284" s="223"/>
      <c r="J284" s="234">
        <f>BK284</f>
        <v>0</v>
      </c>
      <c r="K284" s="220"/>
      <c r="L284" s="225"/>
      <c r="M284" s="226"/>
      <c r="N284" s="227"/>
      <c r="O284" s="227"/>
      <c r="P284" s="228">
        <f>SUM(P285:P286)</f>
        <v>0</v>
      </c>
      <c r="Q284" s="227"/>
      <c r="R284" s="228">
        <f>SUM(R285:R286)</f>
        <v>0</v>
      </c>
      <c r="S284" s="227"/>
      <c r="T284" s="229">
        <f>SUM(T285:T286)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30" t="s">
        <v>81</v>
      </c>
      <c r="AT284" s="231" t="s">
        <v>72</v>
      </c>
      <c r="AU284" s="231" t="s">
        <v>81</v>
      </c>
      <c r="AY284" s="230" t="s">
        <v>156</v>
      </c>
      <c r="BK284" s="232">
        <f>SUM(BK285:BK286)</f>
        <v>0</v>
      </c>
    </row>
    <row r="285" s="2" customFormat="1" ht="16.5" customHeight="1">
      <c r="A285" s="39"/>
      <c r="B285" s="40"/>
      <c r="C285" s="235" t="s">
        <v>440</v>
      </c>
      <c r="D285" s="235" t="s">
        <v>158</v>
      </c>
      <c r="E285" s="236" t="s">
        <v>446</v>
      </c>
      <c r="F285" s="237" t="s">
        <v>447</v>
      </c>
      <c r="G285" s="238" t="s">
        <v>180</v>
      </c>
      <c r="H285" s="239">
        <v>65.299999999999997</v>
      </c>
      <c r="I285" s="240"/>
      <c r="J285" s="241">
        <f>ROUND(I285*H285,2)</f>
        <v>0</v>
      </c>
      <c r="K285" s="242"/>
      <c r="L285" s="45"/>
      <c r="M285" s="243" t="s">
        <v>1</v>
      </c>
      <c r="N285" s="244" t="s">
        <v>38</v>
      </c>
      <c r="O285" s="92"/>
      <c r="P285" s="245">
        <f>O285*H285</f>
        <v>0</v>
      </c>
      <c r="Q285" s="245">
        <v>0</v>
      </c>
      <c r="R285" s="245">
        <f>Q285*H285</f>
        <v>0</v>
      </c>
      <c r="S285" s="245">
        <v>0</v>
      </c>
      <c r="T285" s="246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7" t="s">
        <v>162</v>
      </c>
      <c r="AT285" s="247" t="s">
        <v>158</v>
      </c>
      <c r="AU285" s="247" t="s">
        <v>83</v>
      </c>
      <c r="AY285" s="18" t="s">
        <v>156</v>
      </c>
      <c r="BE285" s="248">
        <f>IF(N285="základní",J285,0)</f>
        <v>0</v>
      </c>
      <c r="BF285" s="248">
        <f>IF(N285="snížená",J285,0)</f>
        <v>0</v>
      </c>
      <c r="BG285" s="248">
        <f>IF(N285="zákl. přenesená",J285,0)</f>
        <v>0</v>
      </c>
      <c r="BH285" s="248">
        <f>IF(N285="sníž. přenesená",J285,0)</f>
        <v>0</v>
      </c>
      <c r="BI285" s="248">
        <f>IF(N285="nulová",J285,0)</f>
        <v>0</v>
      </c>
      <c r="BJ285" s="18" t="s">
        <v>81</v>
      </c>
      <c r="BK285" s="248">
        <f>ROUND(I285*H285,2)</f>
        <v>0</v>
      </c>
      <c r="BL285" s="18" t="s">
        <v>162</v>
      </c>
      <c r="BM285" s="247" t="s">
        <v>1067</v>
      </c>
    </row>
    <row r="286" s="13" customFormat="1">
      <c r="A286" s="13"/>
      <c r="B286" s="249"/>
      <c r="C286" s="250"/>
      <c r="D286" s="251" t="s">
        <v>164</v>
      </c>
      <c r="E286" s="252" t="s">
        <v>1</v>
      </c>
      <c r="F286" s="253" t="s">
        <v>1068</v>
      </c>
      <c r="G286" s="250"/>
      <c r="H286" s="254">
        <v>65.299999999999997</v>
      </c>
      <c r="I286" s="255"/>
      <c r="J286" s="250"/>
      <c r="K286" s="250"/>
      <c r="L286" s="256"/>
      <c r="M286" s="257"/>
      <c r="N286" s="258"/>
      <c r="O286" s="258"/>
      <c r="P286" s="258"/>
      <c r="Q286" s="258"/>
      <c r="R286" s="258"/>
      <c r="S286" s="258"/>
      <c r="T286" s="25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60" t="s">
        <v>164</v>
      </c>
      <c r="AU286" s="260" t="s">
        <v>83</v>
      </c>
      <c r="AV286" s="13" t="s">
        <v>83</v>
      </c>
      <c r="AW286" s="13" t="s">
        <v>30</v>
      </c>
      <c r="AX286" s="13" t="s">
        <v>81</v>
      </c>
      <c r="AY286" s="260" t="s">
        <v>156</v>
      </c>
    </row>
    <row r="287" s="12" customFormat="1" ht="22.8" customHeight="1">
      <c r="A287" s="12"/>
      <c r="B287" s="219"/>
      <c r="C287" s="220"/>
      <c r="D287" s="221" t="s">
        <v>72</v>
      </c>
      <c r="E287" s="233" t="s">
        <v>451</v>
      </c>
      <c r="F287" s="233" t="s">
        <v>452</v>
      </c>
      <c r="G287" s="220"/>
      <c r="H287" s="220"/>
      <c r="I287" s="223"/>
      <c r="J287" s="234">
        <f>BK287</f>
        <v>0</v>
      </c>
      <c r="K287" s="220"/>
      <c r="L287" s="225"/>
      <c r="M287" s="226"/>
      <c r="N287" s="227"/>
      <c r="O287" s="227"/>
      <c r="P287" s="228">
        <f>SUM(P288:P295)</f>
        <v>0</v>
      </c>
      <c r="Q287" s="227"/>
      <c r="R287" s="228">
        <f>SUM(R288:R295)</f>
        <v>0</v>
      </c>
      <c r="S287" s="227"/>
      <c r="T287" s="229">
        <f>SUM(T288:T295)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30" t="s">
        <v>81</v>
      </c>
      <c r="AT287" s="231" t="s">
        <v>72</v>
      </c>
      <c r="AU287" s="231" t="s">
        <v>81</v>
      </c>
      <c r="AY287" s="230" t="s">
        <v>156</v>
      </c>
      <c r="BK287" s="232">
        <f>SUM(BK288:BK295)</f>
        <v>0</v>
      </c>
    </row>
    <row r="288" s="2" customFormat="1" ht="21.75" customHeight="1">
      <c r="A288" s="39"/>
      <c r="B288" s="40"/>
      <c r="C288" s="235" t="s">
        <v>445</v>
      </c>
      <c r="D288" s="235" t="s">
        <v>158</v>
      </c>
      <c r="E288" s="236" t="s">
        <v>454</v>
      </c>
      <c r="F288" s="237" t="s">
        <v>455</v>
      </c>
      <c r="G288" s="238" t="s">
        <v>216</v>
      </c>
      <c r="H288" s="239">
        <v>119.81699999999999</v>
      </c>
      <c r="I288" s="240"/>
      <c r="J288" s="241">
        <f>ROUND(I288*H288,2)</f>
        <v>0</v>
      </c>
      <c r="K288" s="242"/>
      <c r="L288" s="45"/>
      <c r="M288" s="243" t="s">
        <v>1</v>
      </c>
      <c r="N288" s="244" t="s">
        <v>38</v>
      </c>
      <c r="O288" s="92"/>
      <c r="P288" s="245">
        <f>O288*H288</f>
        <v>0</v>
      </c>
      <c r="Q288" s="245">
        <v>0</v>
      </c>
      <c r="R288" s="245">
        <f>Q288*H288</f>
        <v>0</v>
      </c>
      <c r="S288" s="245">
        <v>0</v>
      </c>
      <c r="T288" s="24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7" t="s">
        <v>162</v>
      </c>
      <c r="AT288" s="247" t="s">
        <v>158</v>
      </c>
      <c r="AU288" s="247" t="s">
        <v>83</v>
      </c>
      <c r="AY288" s="18" t="s">
        <v>156</v>
      </c>
      <c r="BE288" s="248">
        <f>IF(N288="základní",J288,0)</f>
        <v>0</v>
      </c>
      <c r="BF288" s="248">
        <f>IF(N288="snížená",J288,0)</f>
        <v>0</v>
      </c>
      <c r="BG288" s="248">
        <f>IF(N288="zákl. přenesená",J288,0)</f>
        <v>0</v>
      </c>
      <c r="BH288" s="248">
        <f>IF(N288="sníž. přenesená",J288,0)</f>
        <v>0</v>
      </c>
      <c r="BI288" s="248">
        <f>IF(N288="nulová",J288,0)</f>
        <v>0</v>
      </c>
      <c r="BJ288" s="18" t="s">
        <v>81</v>
      </c>
      <c r="BK288" s="248">
        <f>ROUND(I288*H288,2)</f>
        <v>0</v>
      </c>
      <c r="BL288" s="18" t="s">
        <v>162</v>
      </c>
      <c r="BM288" s="247" t="s">
        <v>1069</v>
      </c>
    </row>
    <row r="289" s="2" customFormat="1" ht="21.75" customHeight="1">
      <c r="A289" s="39"/>
      <c r="B289" s="40"/>
      <c r="C289" s="235" t="s">
        <v>453</v>
      </c>
      <c r="D289" s="235" t="s">
        <v>158</v>
      </c>
      <c r="E289" s="236" t="s">
        <v>458</v>
      </c>
      <c r="F289" s="237" t="s">
        <v>459</v>
      </c>
      <c r="G289" s="238" t="s">
        <v>216</v>
      </c>
      <c r="H289" s="239">
        <v>1078.3530000000001</v>
      </c>
      <c r="I289" s="240"/>
      <c r="J289" s="241">
        <f>ROUND(I289*H289,2)</f>
        <v>0</v>
      </c>
      <c r="K289" s="242"/>
      <c r="L289" s="45"/>
      <c r="M289" s="243" t="s">
        <v>1</v>
      </c>
      <c r="N289" s="244" t="s">
        <v>38</v>
      </c>
      <c r="O289" s="92"/>
      <c r="P289" s="245">
        <f>O289*H289</f>
        <v>0</v>
      </c>
      <c r="Q289" s="245">
        <v>0</v>
      </c>
      <c r="R289" s="245">
        <f>Q289*H289</f>
        <v>0</v>
      </c>
      <c r="S289" s="245">
        <v>0</v>
      </c>
      <c r="T289" s="24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7" t="s">
        <v>162</v>
      </c>
      <c r="AT289" s="247" t="s">
        <v>158</v>
      </c>
      <c r="AU289" s="247" t="s">
        <v>83</v>
      </c>
      <c r="AY289" s="18" t="s">
        <v>156</v>
      </c>
      <c r="BE289" s="248">
        <f>IF(N289="základní",J289,0)</f>
        <v>0</v>
      </c>
      <c r="BF289" s="248">
        <f>IF(N289="snížená",J289,0)</f>
        <v>0</v>
      </c>
      <c r="BG289" s="248">
        <f>IF(N289="zákl. přenesená",J289,0)</f>
        <v>0</v>
      </c>
      <c r="BH289" s="248">
        <f>IF(N289="sníž. přenesená",J289,0)</f>
        <v>0</v>
      </c>
      <c r="BI289" s="248">
        <f>IF(N289="nulová",J289,0)</f>
        <v>0</v>
      </c>
      <c r="BJ289" s="18" t="s">
        <v>81</v>
      </c>
      <c r="BK289" s="248">
        <f>ROUND(I289*H289,2)</f>
        <v>0</v>
      </c>
      <c r="BL289" s="18" t="s">
        <v>162</v>
      </c>
      <c r="BM289" s="247" t="s">
        <v>1070</v>
      </c>
    </row>
    <row r="290" s="13" customFormat="1">
      <c r="A290" s="13"/>
      <c r="B290" s="249"/>
      <c r="C290" s="250"/>
      <c r="D290" s="251" t="s">
        <v>164</v>
      </c>
      <c r="E290" s="250"/>
      <c r="F290" s="253" t="s">
        <v>1071</v>
      </c>
      <c r="G290" s="250"/>
      <c r="H290" s="254">
        <v>1078.3530000000001</v>
      </c>
      <c r="I290" s="255"/>
      <c r="J290" s="250"/>
      <c r="K290" s="250"/>
      <c r="L290" s="256"/>
      <c r="M290" s="257"/>
      <c r="N290" s="258"/>
      <c r="O290" s="258"/>
      <c r="P290" s="258"/>
      <c r="Q290" s="258"/>
      <c r="R290" s="258"/>
      <c r="S290" s="258"/>
      <c r="T290" s="25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60" t="s">
        <v>164</v>
      </c>
      <c r="AU290" s="260" t="s">
        <v>83</v>
      </c>
      <c r="AV290" s="13" t="s">
        <v>83</v>
      </c>
      <c r="AW290" s="13" t="s">
        <v>4</v>
      </c>
      <c r="AX290" s="13" t="s">
        <v>81</v>
      </c>
      <c r="AY290" s="260" t="s">
        <v>156</v>
      </c>
    </row>
    <row r="291" s="2" customFormat="1" ht="33" customHeight="1">
      <c r="A291" s="39"/>
      <c r="B291" s="40"/>
      <c r="C291" s="235" t="s">
        <v>457</v>
      </c>
      <c r="D291" s="235" t="s">
        <v>158</v>
      </c>
      <c r="E291" s="236" t="s">
        <v>1072</v>
      </c>
      <c r="F291" s="237" t="s">
        <v>1073</v>
      </c>
      <c r="G291" s="238" t="s">
        <v>216</v>
      </c>
      <c r="H291" s="239">
        <v>41.018000000000001</v>
      </c>
      <c r="I291" s="240"/>
      <c r="J291" s="241">
        <f>ROUND(I291*H291,2)</f>
        <v>0</v>
      </c>
      <c r="K291" s="242"/>
      <c r="L291" s="45"/>
      <c r="M291" s="243" t="s">
        <v>1</v>
      </c>
      <c r="N291" s="244" t="s">
        <v>38</v>
      </c>
      <c r="O291" s="92"/>
      <c r="P291" s="245">
        <f>O291*H291</f>
        <v>0</v>
      </c>
      <c r="Q291" s="245">
        <v>0</v>
      </c>
      <c r="R291" s="245">
        <f>Q291*H291</f>
        <v>0</v>
      </c>
      <c r="S291" s="245">
        <v>0</v>
      </c>
      <c r="T291" s="246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7" t="s">
        <v>162</v>
      </c>
      <c r="AT291" s="247" t="s">
        <v>158</v>
      </c>
      <c r="AU291" s="247" t="s">
        <v>83</v>
      </c>
      <c r="AY291" s="18" t="s">
        <v>156</v>
      </c>
      <c r="BE291" s="248">
        <f>IF(N291="základní",J291,0)</f>
        <v>0</v>
      </c>
      <c r="BF291" s="248">
        <f>IF(N291="snížená",J291,0)</f>
        <v>0</v>
      </c>
      <c r="BG291" s="248">
        <f>IF(N291="zákl. přenesená",J291,0)</f>
        <v>0</v>
      </c>
      <c r="BH291" s="248">
        <f>IF(N291="sníž. přenesená",J291,0)</f>
        <v>0</v>
      </c>
      <c r="BI291" s="248">
        <f>IF(N291="nulová",J291,0)</f>
        <v>0</v>
      </c>
      <c r="BJ291" s="18" t="s">
        <v>81</v>
      </c>
      <c r="BK291" s="248">
        <f>ROUND(I291*H291,2)</f>
        <v>0</v>
      </c>
      <c r="BL291" s="18" t="s">
        <v>162</v>
      </c>
      <c r="BM291" s="247" t="s">
        <v>1074</v>
      </c>
    </row>
    <row r="292" s="13" customFormat="1">
      <c r="A292" s="13"/>
      <c r="B292" s="249"/>
      <c r="C292" s="250"/>
      <c r="D292" s="251" t="s">
        <v>164</v>
      </c>
      <c r="E292" s="252" t="s">
        <v>1</v>
      </c>
      <c r="F292" s="253" t="s">
        <v>1075</v>
      </c>
      <c r="G292" s="250"/>
      <c r="H292" s="254">
        <v>41.018000000000001</v>
      </c>
      <c r="I292" s="255"/>
      <c r="J292" s="250"/>
      <c r="K292" s="250"/>
      <c r="L292" s="256"/>
      <c r="M292" s="257"/>
      <c r="N292" s="258"/>
      <c r="O292" s="258"/>
      <c r="P292" s="258"/>
      <c r="Q292" s="258"/>
      <c r="R292" s="258"/>
      <c r="S292" s="258"/>
      <c r="T292" s="25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60" t="s">
        <v>164</v>
      </c>
      <c r="AU292" s="260" t="s">
        <v>83</v>
      </c>
      <c r="AV292" s="13" t="s">
        <v>83</v>
      </c>
      <c r="AW292" s="13" t="s">
        <v>30</v>
      </c>
      <c r="AX292" s="13" t="s">
        <v>81</v>
      </c>
      <c r="AY292" s="260" t="s">
        <v>156</v>
      </c>
    </row>
    <row r="293" s="2" customFormat="1" ht="33" customHeight="1">
      <c r="A293" s="39"/>
      <c r="B293" s="40"/>
      <c r="C293" s="235" t="s">
        <v>462</v>
      </c>
      <c r="D293" s="235" t="s">
        <v>158</v>
      </c>
      <c r="E293" s="236" t="s">
        <v>463</v>
      </c>
      <c r="F293" s="237" t="s">
        <v>464</v>
      </c>
      <c r="G293" s="238" t="s">
        <v>216</v>
      </c>
      <c r="H293" s="239">
        <v>5.7619999999999996</v>
      </c>
      <c r="I293" s="240"/>
      <c r="J293" s="241">
        <f>ROUND(I293*H293,2)</f>
        <v>0</v>
      </c>
      <c r="K293" s="242"/>
      <c r="L293" s="45"/>
      <c r="M293" s="243" t="s">
        <v>1</v>
      </c>
      <c r="N293" s="244" t="s">
        <v>38</v>
      </c>
      <c r="O293" s="92"/>
      <c r="P293" s="245">
        <f>O293*H293</f>
        <v>0</v>
      </c>
      <c r="Q293" s="245">
        <v>0</v>
      </c>
      <c r="R293" s="245">
        <f>Q293*H293</f>
        <v>0</v>
      </c>
      <c r="S293" s="245">
        <v>0</v>
      </c>
      <c r="T293" s="246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7" t="s">
        <v>162</v>
      </c>
      <c r="AT293" s="247" t="s">
        <v>158</v>
      </c>
      <c r="AU293" s="247" t="s">
        <v>83</v>
      </c>
      <c r="AY293" s="18" t="s">
        <v>156</v>
      </c>
      <c r="BE293" s="248">
        <f>IF(N293="základní",J293,0)</f>
        <v>0</v>
      </c>
      <c r="BF293" s="248">
        <f>IF(N293="snížená",J293,0)</f>
        <v>0</v>
      </c>
      <c r="BG293" s="248">
        <f>IF(N293="zákl. přenesená",J293,0)</f>
        <v>0</v>
      </c>
      <c r="BH293" s="248">
        <f>IF(N293="sníž. přenesená",J293,0)</f>
        <v>0</v>
      </c>
      <c r="BI293" s="248">
        <f>IF(N293="nulová",J293,0)</f>
        <v>0</v>
      </c>
      <c r="BJ293" s="18" t="s">
        <v>81</v>
      </c>
      <c r="BK293" s="248">
        <f>ROUND(I293*H293,2)</f>
        <v>0</v>
      </c>
      <c r="BL293" s="18" t="s">
        <v>162</v>
      </c>
      <c r="BM293" s="247" t="s">
        <v>1076</v>
      </c>
    </row>
    <row r="294" s="2" customFormat="1" ht="21.75" customHeight="1">
      <c r="A294" s="39"/>
      <c r="B294" s="40"/>
      <c r="C294" s="235" t="s">
        <v>466</v>
      </c>
      <c r="D294" s="235" t="s">
        <v>158</v>
      </c>
      <c r="E294" s="236" t="s">
        <v>467</v>
      </c>
      <c r="F294" s="237" t="s">
        <v>215</v>
      </c>
      <c r="G294" s="238" t="s">
        <v>216</v>
      </c>
      <c r="H294" s="239">
        <v>78.599000000000004</v>
      </c>
      <c r="I294" s="240"/>
      <c r="J294" s="241">
        <f>ROUND(I294*H294,2)</f>
        <v>0</v>
      </c>
      <c r="K294" s="242"/>
      <c r="L294" s="45"/>
      <c r="M294" s="243" t="s">
        <v>1</v>
      </c>
      <c r="N294" s="244" t="s">
        <v>38</v>
      </c>
      <c r="O294" s="92"/>
      <c r="P294" s="245">
        <f>O294*H294</f>
        <v>0</v>
      </c>
      <c r="Q294" s="245">
        <v>0</v>
      </c>
      <c r="R294" s="245">
        <f>Q294*H294</f>
        <v>0</v>
      </c>
      <c r="S294" s="245">
        <v>0</v>
      </c>
      <c r="T294" s="24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7" t="s">
        <v>162</v>
      </c>
      <c r="AT294" s="247" t="s">
        <v>158</v>
      </c>
      <c r="AU294" s="247" t="s">
        <v>83</v>
      </c>
      <c r="AY294" s="18" t="s">
        <v>156</v>
      </c>
      <c r="BE294" s="248">
        <f>IF(N294="základní",J294,0)</f>
        <v>0</v>
      </c>
      <c r="BF294" s="248">
        <f>IF(N294="snížená",J294,0)</f>
        <v>0</v>
      </c>
      <c r="BG294" s="248">
        <f>IF(N294="zákl. přenesená",J294,0)</f>
        <v>0</v>
      </c>
      <c r="BH294" s="248">
        <f>IF(N294="sníž. přenesená",J294,0)</f>
        <v>0</v>
      </c>
      <c r="BI294" s="248">
        <f>IF(N294="nulová",J294,0)</f>
        <v>0</v>
      </c>
      <c r="BJ294" s="18" t="s">
        <v>81</v>
      </c>
      <c r="BK294" s="248">
        <f>ROUND(I294*H294,2)</f>
        <v>0</v>
      </c>
      <c r="BL294" s="18" t="s">
        <v>162</v>
      </c>
      <c r="BM294" s="247" t="s">
        <v>1077</v>
      </c>
    </row>
    <row r="295" s="13" customFormat="1">
      <c r="A295" s="13"/>
      <c r="B295" s="249"/>
      <c r="C295" s="250"/>
      <c r="D295" s="251" t="s">
        <v>164</v>
      </c>
      <c r="E295" s="252" t="s">
        <v>1</v>
      </c>
      <c r="F295" s="253" t="s">
        <v>1078</v>
      </c>
      <c r="G295" s="250"/>
      <c r="H295" s="254">
        <v>78.599000000000004</v>
      </c>
      <c r="I295" s="255"/>
      <c r="J295" s="250"/>
      <c r="K295" s="250"/>
      <c r="L295" s="256"/>
      <c r="M295" s="257"/>
      <c r="N295" s="258"/>
      <c r="O295" s="258"/>
      <c r="P295" s="258"/>
      <c r="Q295" s="258"/>
      <c r="R295" s="258"/>
      <c r="S295" s="258"/>
      <c r="T295" s="25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60" t="s">
        <v>164</v>
      </c>
      <c r="AU295" s="260" t="s">
        <v>83</v>
      </c>
      <c r="AV295" s="13" t="s">
        <v>83</v>
      </c>
      <c r="AW295" s="13" t="s">
        <v>30</v>
      </c>
      <c r="AX295" s="13" t="s">
        <v>81</v>
      </c>
      <c r="AY295" s="260" t="s">
        <v>156</v>
      </c>
    </row>
    <row r="296" s="12" customFormat="1" ht="22.8" customHeight="1">
      <c r="A296" s="12"/>
      <c r="B296" s="219"/>
      <c r="C296" s="220"/>
      <c r="D296" s="221" t="s">
        <v>72</v>
      </c>
      <c r="E296" s="233" t="s">
        <v>470</v>
      </c>
      <c r="F296" s="233" t="s">
        <v>471</v>
      </c>
      <c r="G296" s="220"/>
      <c r="H296" s="220"/>
      <c r="I296" s="223"/>
      <c r="J296" s="234">
        <f>BK296</f>
        <v>0</v>
      </c>
      <c r="K296" s="220"/>
      <c r="L296" s="225"/>
      <c r="M296" s="226"/>
      <c r="N296" s="227"/>
      <c r="O296" s="227"/>
      <c r="P296" s="228">
        <f>P297</f>
        <v>0</v>
      </c>
      <c r="Q296" s="227"/>
      <c r="R296" s="228">
        <f>R297</f>
        <v>0</v>
      </c>
      <c r="S296" s="227"/>
      <c r="T296" s="229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30" t="s">
        <v>81</v>
      </c>
      <c r="AT296" s="231" t="s">
        <v>72</v>
      </c>
      <c r="AU296" s="231" t="s">
        <v>81</v>
      </c>
      <c r="AY296" s="230" t="s">
        <v>156</v>
      </c>
      <c r="BK296" s="232">
        <f>BK297</f>
        <v>0</v>
      </c>
    </row>
    <row r="297" s="2" customFormat="1" ht="21.75" customHeight="1">
      <c r="A297" s="39"/>
      <c r="B297" s="40"/>
      <c r="C297" s="235" t="s">
        <v>472</v>
      </c>
      <c r="D297" s="235" t="s">
        <v>158</v>
      </c>
      <c r="E297" s="236" t="s">
        <v>473</v>
      </c>
      <c r="F297" s="237" t="s">
        <v>474</v>
      </c>
      <c r="G297" s="238" t="s">
        <v>216</v>
      </c>
      <c r="H297" s="239">
        <v>754.42899999999997</v>
      </c>
      <c r="I297" s="240"/>
      <c r="J297" s="241">
        <f>ROUND(I297*H297,2)</f>
        <v>0</v>
      </c>
      <c r="K297" s="242"/>
      <c r="L297" s="45"/>
      <c r="M297" s="243" t="s">
        <v>1</v>
      </c>
      <c r="N297" s="244" t="s">
        <v>38</v>
      </c>
      <c r="O297" s="92"/>
      <c r="P297" s="245">
        <f>O297*H297</f>
        <v>0</v>
      </c>
      <c r="Q297" s="245">
        <v>0</v>
      </c>
      <c r="R297" s="245">
        <f>Q297*H297</f>
        <v>0</v>
      </c>
      <c r="S297" s="245">
        <v>0</v>
      </c>
      <c r="T297" s="24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7" t="s">
        <v>162</v>
      </c>
      <c r="AT297" s="247" t="s">
        <v>158</v>
      </c>
      <c r="AU297" s="247" t="s">
        <v>83</v>
      </c>
      <c r="AY297" s="18" t="s">
        <v>156</v>
      </c>
      <c r="BE297" s="248">
        <f>IF(N297="základní",J297,0)</f>
        <v>0</v>
      </c>
      <c r="BF297" s="248">
        <f>IF(N297="snížená",J297,0)</f>
        <v>0</v>
      </c>
      <c r="BG297" s="248">
        <f>IF(N297="zákl. přenesená",J297,0)</f>
        <v>0</v>
      </c>
      <c r="BH297" s="248">
        <f>IF(N297="sníž. přenesená",J297,0)</f>
        <v>0</v>
      </c>
      <c r="BI297" s="248">
        <f>IF(N297="nulová",J297,0)</f>
        <v>0</v>
      </c>
      <c r="BJ297" s="18" t="s">
        <v>81</v>
      </c>
      <c r="BK297" s="248">
        <f>ROUND(I297*H297,2)</f>
        <v>0</v>
      </c>
      <c r="BL297" s="18" t="s">
        <v>162</v>
      </c>
      <c r="BM297" s="247" t="s">
        <v>1079</v>
      </c>
    </row>
    <row r="298" s="12" customFormat="1" ht="25.92" customHeight="1">
      <c r="A298" s="12"/>
      <c r="B298" s="219"/>
      <c r="C298" s="220"/>
      <c r="D298" s="221" t="s">
        <v>72</v>
      </c>
      <c r="E298" s="222" t="s">
        <v>477</v>
      </c>
      <c r="F298" s="222" t="s">
        <v>478</v>
      </c>
      <c r="G298" s="220"/>
      <c r="H298" s="220"/>
      <c r="I298" s="223"/>
      <c r="J298" s="224">
        <f>BK298</f>
        <v>0</v>
      </c>
      <c r="K298" s="220"/>
      <c r="L298" s="225"/>
      <c r="M298" s="226"/>
      <c r="N298" s="227"/>
      <c r="O298" s="227"/>
      <c r="P298" s="228">
        <f>P299</f>
        <v>0</v>
      </c>
      <c r="Q298" s="227"/>
      <c r="R298" s="228">
        <f>R299</f>
        <v>0</v>
      </c>
      <c r="S298" s="227"/>
      <c r="T298" s="229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30" t="s">
        <v>162</v>
      </c>
      <c r="AT298" s="231" t="s">
        <v>72</v>
      </c>
      <c r="AU298" s="231" t="s">
        <v>73</v>
      </c>
      <c r="AY298" s="230" t="s">
        <v>156</v>
      </c>
      <c r="BK298" s="232">
        <f>BK299</f>
        <v>0</v>
      </c>
    </row>
    <row r="299" s="2" customFormat="1" ht="16.5" customHeight="1">
      <c r="A299" s="39"/>
      <c r="B299" s="40"/>
      <c r="C299" s="235" t="s">
        <v>479</v>
      </c>
      <c r="D299" s="235" t="s">
        <v>158</v>
      </c>
      <c r="E299" s="236" t="s">
        <v>480</v>
      </c>
      <c r="F299" s="237" t="s">
        <v>481</v>
      </c>
      <c r="G299" s="238" t="s">
        <v>482</v>
      </c>
      <c r="H299" s="239">
        <v>1</v>
      </c>
      <c r="I299" s="240"/>
      <c r="J299" s="241">
        <f>ROUND(I299*H299,2)</f>
        <v>0</v>
      </c>
      <c r="K299" s="242"/>
      <c r="L299" s="45"/>
      <c r="M299" s="243" t="s">
        <v>1</v>
      </c>
      <c r="N299" s="244" t="s">
        <v>38</v>
      </c>
      <c r="O299" s="92"/>
      <c r="P299" s="245">
        <f>O299*H299</f>
        <v>0</v>
      </c>
      <c r="Q299" s="245">
        <v>0</v>
      </c>
      <c r="R299" s="245">
        <f>Q299*H299</f>
        <v>0</v>
      </c>
      <c r="S299" s="245">
        <v>0</v>
      </c>
      <c r="T299" s="246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7" t="s">
        <v>483</v>
      </c>
      <c r="AT299" s="247" t="s">
        <v>158</v>
      </c>
      <c r="AU299" s="247" t="s">
        <v>81</v>
      </c>
      <c r="AY299" s="18" t="s">
        <v>156</v>
      </c>
      <c r="BE299" s="248">
        <f>IF(N299="základní",J299,0)</f>
        <v>0</v>
      </c>
      <c r="BF299" s="248">
        <f>IF(N299="snížená",J299,0)</f>
        <v>0</v>
      </c>
      <c r="BG299" s="248">
        <f>IF(N299="zákl. přenesená",J299,0)</f>
        <v>0</v>
      </c>
      <c r="BH299" s="248">
        <f>IF(N299="sníž. přenesená",J299,0)</f>
        <v>0</v>
      </c>
      <c r="BI299" s="248">
        <f>IF(N299="nulová",J299,0)</f>
        <v>0</v>
      </c>
      <c r="BJ299" s="18" t="s">
        <v>81</v>
      </c>
      <c r="BK299" s="248">
        <f>ROUND(I299*H299,2)</f>
        <v>0</v>
      </c>
      <c r="BL299" s="18" t="s">
        <v>483</v>
      </c>
      <c r="BM299" s="247" t="s">
        <v>1080</v>
      </c>
    </row>
    <row r="300" s="12" customFormat="1" ht="25.92" customHeight="1">
      <c r="A300" s="12"/>
      <c r="B300" s="219"/>
      <c r="C300" s="220"/>
      <c r="D300" s="221" t="s">
        <v>72</v>
      </c>
      <c r="E300" s="222" t="s">
        <v>133</v>
      </c>
      <c r="F300" s="222" t="s">
        <v>476</v>
      </c>
      <c r="G300" s="220"/>
      <c r="H300" s="220"/>
      <c r="I300" s="223"/>
      <c r="J300" s="224">
        <f>BK300</f>
        <v>0</v>
      </c>
      <c r="K300" s="220"/>
      <c r="L300" s="225"/>
      <c r="M300" s="226"/>
      <c r="N300" s="227"/>
      <c r="O300" s="227"/>
      <c r="P300" s="228">
        <f>P301+P304</f>
        <v>0</v>
      </c>
      <c r="Q300" s="227"/>
      <c r="R300" s="228">
        <f>R301+R304</f>
        <v>0</v>
      </c>
      <c r="S300" s="227"/>
      <c r="T300" s="229">
        <f>T301+T304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30" t="s">
        <v>183</v>
      </c>
      <c r="AT300" s="231" t="s">
        <v>72</v>
      </c>
      <c r="AU300" s="231" t="s">
        <v>73</v>
      </c>
      <c r="AY300" s="230" t="s">
        <v>156</v>
      </c>
      <c r="BK300" s="232">
        <f>BK301+BK304</f>
        <v>0</v>
      </c>
    </row>
    <row r="301" s="12" customFormat="1" ht="22.8" customHeight="1">
      <c r="A301" s="12"/>
      <c r="B301" s="219"/>
      <c r="C301" s="220"/>
      <c r="D301" s="221" t="s">
        <v>72</v>
      </c>
      <c r="E301" s="233" t="s">
        <v>486</v>
      </c>
      <c r="F301" s="233" t="s">
        <v>487</v>
      </c>
      <c r="G301" s="220"/>
      <c r="H301" s="220"/>
      <c r="I301" s="223"/>
      <c r="J301" s="234">
        <f>BK301</f>
        <v>0</v>
      </c>
      <c r="K301" s="220"/>
      <c r="L301" s="225"/>
      <c r="M301" s="226"/>
      <c r="N301" s="227"/>
      <c r="O301" s="227"/>
      <c r="P301" s="228">
        <f>SUM(P302:P303)</f>
        <v>0</v>
      </c>
      <c r="Q301" s="227"/>
      <c r="R301" s="228">
        <f>SUM(R302:R303)</f>
        <v>0</v>
      </c>
      <c r="S301" s="227"/>
      <c r="T301" s="229">
        <f>SUM(T302:T303)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30" t="s">
        <v>183</v>
      </c>
      <c r="AT301" s="231" t="s">
        <v>72</v>
      </c>
      <c r="AU301" s="231" t="s">
        <v>81</v>
      </c>
      <c r="AY301" s="230" t="s">
        <v>156</v>
      </c>
      <c r="BK301" s="232">
        <f>SUM(BK302:BK303)</f>
        <v>0</v>
      </c>
    </row>
    <row r="302" s="2" customFormat="1" ht="16.5" customHeight="1">
      <c r="A302" s="39"/>
      <c r="B302" s="40"/>
      <c r="C302" s="235" t="s">
        <v>488</v>
      </c>
      <c r="D302" s="235" t="s">
        <v>158</v>
      </c>
      <c r="E302" s="236" t="s">
        <v>489</v>
      </c>
      <c r="F302" s="237" t="s">
        <v>490</v>
      </c>
      <c r="G302" s="238" t="s">
        <v>491</v>
      </c>
      <c r="H302" s="239">
        <v>1</v>
      </c>
      <c r="I302" s="240"/>
      <c r="J302" s="241">
        <f>ROUND(I302*H302,2)</f>
        <v>0</v>
      </c>
      <c r="K302" s="242"/>
      <c r="L302" s="45"/>
      <c r="M302" s="243" t="s">
        <v>1</v>
      </c>
      <c r="N302" s="244" t="s">
        <v>38</v>
      </c>
      <c r="O302" s="92"/>
      <c r="P302" s="245">
        <f>O302*H302</f>
        <v>0</v>
      </c>
      <c r="Q302" s="245">
        <v>0</v>
      </c>
      <c r="R302" s="245">
        <f>Q302*H302</f>
        <v>0</v>
      </c>
      <c r="S302" s="245">
        <v>0</v>
      </c>
      <c r="T302" s="246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7" t="s">
        <v>492</v>
      </c>
      <c r="AT302" s="247" t="s">
        <v>158</v>
      </c>
      <c r="AU302" s="247" t="s">
        <v>83</v>
      </c>
      <c r="AY302" s="18" t="s">
        <v>156</v>
      </c>
      <c r="BE302" s="248">
        <f>IF(N302="základní",J302,0)</f>
        <v>0</v>
      </c>
      <c r="BF302" s="248">
        <f>IF(N302="snížená",J302,0)</f>
        <v>0</v>
      </c>
      <c r="BG302" s="248">
        <f>IF(N302="zákl. přenesená",J302,0)</f>
        <v>0</v>
      </c>
      <c r="BH302" s="248">
        <f>IF(N302="sníž. přenesená",J302,0)</f>
        <v>0</v>
      </c>
      <c r="BI302" s="248">
        <f>IF(N302="nulová",J302,0)</f>
        <v>0</v>
      </c>
      <c r="BJ302" s="18" t="s">
        <v>81</v>
      </c>
      <c r="BK302" s="248">
        <f>ROUND(I302*H302,2)</f>
        <v>0</v>
      </c>
      <c r="BL302" s="18" t="s">
        <v>492</v>
      </c>
      <c r="BM302" s="247" t="s">
        <v>1081</v>
      </c>
    </row>
    <row r="303" s="2" customFormat="1" ht="16.5" customHeight="1">
      <c r="A303" s="39"/>
      <c r="B303" s="40"/>
      <c r="C303" s="235" t="s">
        <v>494</v>
      </c>
      <c r="D303" s="235" t="s">
        <v>158</v>
      </c>
      <c r="E303" s="236" t="s">
        <v>495</v>
      </c>
      <c r="F303" s="237" t="s">
        <v>496</v>
      </c>
      <c r="G303" s="238" t="s">
        <v>491</v>
      </c>
      <c r="H303" s="239">
        <v>1</v>
      </c>
      <c r="I303" s="240"/>
      <c r="J303" s="241">
        <f>ROUND(I303*H303,2)</f>
        <v>0</v>
      </c>
      <c r="K303" s="242"/>
      <c r="L303" s="45"/>
      <c r="M303" s="243" t="s">
        <v>1</v>
      </c>
      <c r="N303" s="244" t="s">
        <v>38</v>
      </c>
      <c r="O303" s="92"/>
      <c r="P303" s="245">
        <f>O303*H303</f>
        <v>0</v>
      </c>
      <c r="Q303" s="245">
        <v>0</v>
      </c>
      <c r="R303" s="245">
        <f>Q303*H303</f>
        <v>0</v>
      </c>
      <c r="S303" s="245">
        <v>0</v>
      </c>
      <c r="T303" s="246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7" t="s">
        <v>492</v>
      </c>
      <c r="AT303" s="247" t="s">
        <v>158</v>
      </c>
      <c r="AU303" s="247" t="s">
        <v>83</v>
      </c>
      <c r="AY303" s="18" t="s">
        <v>156</v>
      </c>
      <c r="BE303" s="248">
        <f>IF(N303="základní",J303,0)</f>
        <v>0</v>
      </c>
      <c r="BF303" s="248">
        <f>IF(N303="snížená",J303,0)</f>
        <v>0</v>
      </c>
      <c r="BG303" s="248">
        <f>IF(N303="zákl. přenesená",J303,0)</f>
        <v>0</v>
      </c>
      <c r="BH303" s="248">
        <f>IF(N303="sníž. přenesená",J303,0)</f>
        <v>0</v>
      </c>
      <c r="BI303" s="248">
        <f>IF(N303="nulová",J303,0)</f>
        <v>0</v>
      </c>
      <c r="BJ303" s="18" t="s">
        <v>81</v>
      </c>
      <c r="BK303" s="248">
        <f>ROUND(I303*H303,2)</f>
        <v>0</v>
      </c>
      <c r="BL303" s="18" t="s">
        <v>492</v>
      </c>
      <c r="BM303" s="247" t="s">
        <v>1082</v>
      </c>
    </row>
    <row r="304" s="12" customFormat="1" ht="22.8" customHeight="1">
      <c r="A304" s="12"/>
      <c r="B304" s="219"/>
      <c r="C304" s="220"/>
      <c r="D304" s="221" t="s">
        <v>72</v>
      </c>
      <c r="E304" s="233" t="s">
        <v>498</v>
      </c>
      <c r="F304" s="233" t="s">
        <v>499</v>
      </c>
      <c r="G304" s="220"/>
      <c r="H304" s="220"/>
      <c r="I304" s="223"/>
      <c r="J304" s="234">
        <f>BK304</f>
        <v>0</v>
      </c>
      <c r="K304" s="220"/>
      <c r="L304" s="225"/>
      <c r="M304" s="226"/>
      <c r="N304" s="227"/>
      <c r="O304" s="227"/>
      <c r="P304" s="228">
        <f>P305</f>
        <v>0</v>
      </c>
      <c r="Q304" s="227"/>
      <c r="R304" s="228">
        <f>R305</f>
        <v>0</v>
      </c>
      <c r="S304" s="227"/>
      <c r="T304" s="229">
        <f>T305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30" t="s">
        <v>183</v>
      </c>
      <c r="AT304" s="231" t="s">
        <v>72</v>
      </c>
      <c r="AU304" s="231" t="s">
        <v>81</v>
      </c>
      <c r="AY304" s="230" t="s">
        <v>156</v>
      </c>
      <c r="BK304" s="232">
        <f>BK305</f>
        <v>0</v>
      </c>
    </row>
    <row r="305" s="2" customFormat="1" ht="16.5" customHeight="1">
      <c r="A305" s="39"/>
      <c r="B305" s="40"/>
      <c r="C305" s="235" t="s">
        <v>500</v>
      </c>
      <c r="D305" s="235" t="s">
        <v>158</v>
      </c>
      <c r="E305" s="236" t="s">
        <v>501</v>
      </c>
      <c r="F305" s="237" t="s">
        <v>502</v>
      </c>
      <c r="G305" s="238" t="s">
        <v>503</v>
      </c>
      <c r="H305" s="239">
        <v>1</v>
      </c>
      <c r="I305" s="240"/>
      <c r="J305" s="241">
        <f>ROUND(I305*H305,2)</f>
        <v>0</v>
      </c>
      <c r="K305" s="242"/>
      <c r="L305" s="45"/>
      <c r="M305" s="294" t="s">
        <v>1</v>
      </c>
      <c r="N305" s="295" t="s">
        <v>38</v>
      </c>
      <c r="O305" s="296"/>
      <c r="P305" s="297">
        <f>O305*H305</f>
        <v>0</v>
      </c>
      <c r="Q305" s="297">
        <v>0</v>
      </c>
      <c r="R305" s="297">
        <f>Q305*H305</f>
        <v>0</v>
      </c>
      <c r="S305" s="297">
        <v>0</v>
      </c>
      <c r="T305" s="298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7" t="s">
        <v>492</v>
      </c>
      <c r="AT305" s="247" t="s">
        <v>158</v>
      </c>
      <c r="AU305" s="247" t="s">
        <v>83</v>
      </c>
      <c r="AY305" s="18" t="s">
        <v>156</v>
      </c>
      <c r="BE305" s="248">
        <f>IF(N305="základní",J305,0)</f>
        <v>0</v>
      </c>
      <c r="BF305" s="248">
        <f>IF(N305="snížená",J305,0)</f>
        <v>0</v>
      </c>
      <c r="BG305" s="248">
        <f>IF(N305="zákl. přenesená",J305,0)</f>
        <v>0</v>
      </c>
      <c r="BH305" s="248">
        <f>IF(N305="sníž. přenesená",J305,0)</f>
        <v>0</v>
      </c>
      <c r="BI305" s="248">
        <f>IF(N305="nulová",J305,0)</f>
        <v>0</v>
      </c>
      <c r="BJ305" s="18" t="s">
        <v>81</v>
      </c>
      <c r="BK305" s="248">
        <f>ROUND(I305*H305,2)</f>
        <v>0</v>
      </c>
      <c r="BL305" s="18" t="s">
        <v>492</v>
      </c>
      <c r="BM305" s="247" t="s">
        <v>1083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kgTBktn25hBGcZY6toBMWLZr8C3b/eMZQHFf2S4TWD6551OKi9ItPDDdvEkju3Cg9odUXuvBO4XlSVV9mOy4Aw==" hashValue="ZJPgWIKfBJ/WV6XYV+7mka1KaVom7kK3SMhu47nHI5su+8DvuwB3a5j40Rb6+SJJxoHKq24YjVirDNbmLyNQeQ==" algorithmName="SHA-512" password="CC35"/>
  <autoFilter ref="C139:K305"/>
  <mergeCells count="14">
    <mergeCell ref="E7:H7"/>
    <mergeCell ref="E9:H9"/>
    <mergeCell ref="E18:H18"/>
    <mergeCell ref="E27:H27"/>
    <mergeCell ref="E85:H85"/>
    <mergeCell ref="E87:H87"/>
    <mergeCell ref="D114:F114"/>
    <mergeCell ref="D115:F115"/>
    <mergeCell ref="D116:F116"/>
    <mergeCell ref="D117:F117"/>
    <mergeCell ref="D118:F118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1084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J112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ROUND((SUM(BE112:BE119) + SUM(BE139:BE337)),  2)</f>
        <v>0</v>
      </c>
      <c r="G35" s="39"/>
      <c r="H35" s="39"/>
      <c r="I35" s="158">
        <v>0.20999999999999999</v>
      </c>
      <c r="J35" s="157">
        <f>ROUND(((SUM(BE112:BE119) + SUM(BE139:BE337))*I35),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ROUND((SUM(BF112:BF119) + SUM(BF139:BF337)),  2)</f>
        <v>0</v>
      </c>
      <c r="G36" s="39"/>
      <c r="H36" s="39"/>
      <c r="I36" s="158">
        <v>0.14999999999999999</v>
      </c>
      <c r="J36" s="157">
        <f>ROUND(((SUM(BF112:BF119) + SUM(BF139:BF337))*I36),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ROUND((SUM(BG112:BG119) + SUM(BG139:BG337)),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ROUND((SUM(BH112:BH119) + SUM(BH139:BH337)),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ROUND((SUM(BI112:BI119) + SUM(BI139:BI337)),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649-03b - Kanalizační stoka A1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J220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J223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J228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J248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124</v>
      </c>
      <c r="E103" s="191"/>
      <c r="F103" s="191"/>
      <c r="G103" s="191"/>
      <c r="H103" s="191"/>
      <c r="I103" s="191"/>
      <c r="J103" s="192">
        <f>J309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125</v>
      </c>
      <c r="E104" s="191"/>
      <c r="F104" s="191"/>
      <c r="G104" s="191"/>
      <c r="H104" s="191"/>
      <c r="I104" s="191"/>
      <c r="J104" s="192">
        <f>J319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126</v>
      </c>
      <c r="E105" s="191"/>
      <c r="F105" s="191"/>
      <c r="G105" s="191"/>
      <c r="H105" s="191"/>
      <c r="I105" s="191"/>
      <c r="J105" s="192">
        <f>J328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2"/>
      <c r="C106" s="183"/>
      <c r="D106" s="184" t="s">
        <v>510</v>
      </c>
      <c r="E106" s="185"/>
      <c r="F106" s="185"/>
      <c r="G106" s="185"/>
      <c r="H106" s="185"/>
      <c r="I106" s="185"/>
      <c r="J106" s="186">
        <f>J330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9" customFormat="1" ht="24.96" customHeight="1">
      <c r="A107" s="9"/>
      <c r="B107" s="182"/>
      <c r="C107" s="183"/>
      <c r="D107" s="184" t="s">
        <v>127</v>
      </c>
      <c r="E107" s="185"/>
      <c r="F107" s="185"/>
      <c r="G107" s="185"/>
      <c r="H107" s="185"/>
      <c r="I107" s="185"/>
      <c r="J107" s="186">
        <f>J332</f>
        <v>0</v>
      </c>
      <c r="K107" s="183"/>
      <c r="L107" s="18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8"/>
      <c r="C108" s="189"/>
      <c r="D108" s="190" t="s">
        <v>129</v>
      </c>
      <c r="E108" s="191"/>
      <c r="F108" s="191"/>
      <c r="G108" s="191"/>
      <c r="H108" s="191"/>
      <c r="I108" s="191"/>
      <c r="J108" s="192">
        <f>J333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8"/>
      <c r="C109" s="189"/>
      <c r="D109" s="190" t="s">
        <v>130</v>
      </c>
      <c r="E109" s="191"/>
      <c r="F109" s="191"/>
      <c r="G109" s="191"/>
      <c r="H109" s="191"/>
      <c r="I109" s="191"/>
      <c r="J109" s="192">
        <f>J336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29.28" customHeight="1">
      <c r="A112" s="39"/>
      <c r="B112" s="40"/>
      <c r="C112" s="181" t="s">
        <v>131</v>
      </c>
      <c r="D112" s="41"/>
      <c r="E112" s="41"/>
      <c r="F112" s="41"/>
      <c r="G112" s="41"/>
      <c r="H112" s="41"/>
      <c r="I112" s="41"/>
      <c r="J112" s="194">
        <f>ROUND(J113 + J114 + J115 + J116 + J117 + J118,2)</f>
        <v>0</v>
      </c>
      <c r="K112" s="41"/>
      <c r="L112" s="64"/>
      <c r="N112" s="195" t="s">
        <v>37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18" customHeight="1">
      <c r="A113" s="39"/>
      <c r="B113" s="40"/>
      <c r="C113" s="41"/>
      <c r="D113" s="196" t="s">
        <v>132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134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135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136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137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7" t="s">
        <v>138</v>
      </c>
      <c r="E118" s="41"/>
      <c r="F118" s="41"/>
      <c r="G118" s="41"/>
      <c r="H118" s="41"/>
      <c r="I118" s="41"/>
      <c r="J118" s="198">
        <f>ROUND(J30*T118,2)</f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139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29.28" customHeight="1">
      <c r="A120" s="39"/>
      <c r="B120" s="40"/>
      <c r="C120" s="205" t="s">
        <v>140</v>
      </c>
      <c r="D120" s="179"/>
      <c r="E120" s="179"/>
      <c r="F120" s="179"/>
      <c r="G120" s="179"/>
      <c r="H120" s="179"/>
      <c r="I120" s="179"/>
      <c r="J120" s="206">
        <f>ROUND(J96+J112,2)</f>
        <v>0</v>
      </c>
      <c r="K120" s="179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/>
    <row r="123" hidden="1"/>
    <row r="124" hidden="1"/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141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6.25" customHeight="1">
      <c r="A129" s="39"/>
      <c r="B129" s="40"/>
      <c r="C129" s="41"/>
      <c r="D129" s="41"/>
      <c r="E129" s="177" t="str">
        <f>E7</f>
        <v>Rekonstrukce jednotné kanalizace a přeložka vodovodu v lokalitě Sadová Rtyně v Podkrkonoší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109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649-03b - Kanalizační stoka A1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15. 9. 2020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7"/>
      <c r="B138" s="208"/>
      <c r="C138" s="209" t="s">
        <v>142</v>
      </c>
      <c r="D138" s="210" t="s">
        <v>58</v>
      </c>
      <c r="E138" s="210" t="s">
        <v>54</v>
      </c>
      <c r="F138" s="210" t="s">
        <v>55</v>
      </c>
      <c r="G138" s="210" t="s">
        <v>143</v>
      </c>
      <c r="H138" s="210" t="s">
        <v>144</v>
      </c>
      <c r="I138" s="210" t="s">
        <v>145</v>
      </c>
      <c r="J138" s="211" t="s">
        <v>115</v>
      </c>
      <c r="K138" s="212" t="s">
        <v>146</v>
      </c>
      <c r="L138" s="213"/>
      <c r="M138" s="101" t="s">
        <v>1</v>
      </c>
      <c r="N138" s="102" t="s">
        <v>37</v>
      </c>
      <c r="O138" s="102" t="s">
        <v>147</v>
      </c>
      <c r="P138" s="102" t="s">
        <v>148</v>
      </c>
      <c r="Q138" s="102" t="s">
        <v>149</v>
      </c>
      <c r="R138" s="102" t="s">
        <v>150</v>
      </c>
      <c r="S138" s="102" t="s">
        <v>151</v>
      </c>
      <c r="T138" s="103" t="s">
        <v>152</v>
      </c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="2" customFormat="1" ht="22.8" customHeight="1">
      <c r="A139" s="39"/>
      <c r="B139" s="40"/>
      <c r="C139" s="108" t="s">
        <v>153</v>
      </c>
      <c r="D139" s="41"/>
      <c r="E139" s="41"/>
      <c r="F139" s="41"/>
      <c r="G139" s="41"/>
      <c r="H139" s="41"/>
      <c r="I139" s="41"/>
      <c r="J139" s="214">
        <f>BK139</f>
        <v>0</v>
      </c>
      <c r="K139" s="41"/>
      <c r="L139" s="45"/>
      <c r="M139" s="104"/>
      <c r="N139" s="215"/>
      <c r="O139" s="105"/>
      <c r="P139" s="216">
        <f>P140+P330+P332</f>
        <v>0</v>
      </c>
      <c r="Q139" s="105"/>
      <c r="R139" s="216">
        <f>R140+R330+R332</f>
        <v>357.40655377999997</v>
      </c>
      <c r="S139" s="105"/>
      <c r="T139" s="217">
        <f>T140+T330+T332</f>
        <v>89.089699999999993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117</v>
      </c>
      <c r="BK139" s="218">
        <f>BK140+BK330+BK332</f>
        <v>0</v>
      </c>
    </row>
    <row r="140" s="12" customFormat="1" ht="25.92" customHeight="1">
      <c r="A140" s="12"/>
      <c r="B140" s="219"/>
      <c r="C140" s="220"/>
      <c r="D140" s="221" t="s">
        <v>72</v>
      </c>
      <c r="E140" s="222" t="s">
        <v>154</v>
      </c>
      <c r="F140" s="222" t="s">
        <v>155</v>
      </c>
      <c r="G140" s="220"/>
      <c r="H140" s="220"/>
      <c r="I140" s="223"/>
      <c r="J140" s="224">
        <f>BK140</f>
        <v>0</v>
      </c>
      <c r="K140" s="220"/>
      <c r="L140" s="225"/>
      <c r="M140" s="226"/>
      <c r="N140" s="227"/>
      <c r="O140" s="227"/>
      <c r="P140" s="228">
        <f>P141+P220+P223+P228+P248+P309+P319+P328</f>
        <v>0</v>
      </c>
      <c r="Q140" s="227"/>
      <c r="R140" s="228">
        <f>R141+R220+R223+R228+R248+R309+R319+R328</f>
        <v>357.40655377999997</v>
      </c>
      <c r="S140" s="227"/>
      <c r="T140" s="229">
        <f>T141+T220+T223+T228+T248+T309+T319+T328</f>
        <v>89.089699999999993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73</v>
      </c>
      <c r="AY140" s="230" t="s">
        <v>156</v>
      </c>
      <c r="BK140" s="232">
        <f>BK141+BK220+BK223+BK228+BK248+BK309+BK319+BK328</f>
        <v>0</v>
      </c>
    </row>
    <row r="141" s="12" customFormat="1" ht="22.8" customHeight="1">
      <c r="A141" s="12"/>
      <c r="B141" s="219"/>
      <c r="C141" s="220"/>
      <c r="D141" s="221" t="s">
        <v>72</v>
      </c>
      <c r="E141" s="233" t="s">
        <v>81</v>
      </c>
      <c r="F141" s="233" t="s">
        <v>157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SUM(P142:P219)</f>
        <v>0</v>
      </c>
      <c r="Q141" s="227"/>
      <c r="R141" s="228">
        <f>SUM(R142:R219)</f>
        <v>265.03735999999998</v>
      </c>
      <c r="S141" s="227"/>
      <c r="T141" s="229">
        <f>SUM(T142:T219)</f>
        <v>36.603700000000003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81</v>
      </c>
      <c r="AY141" s="230" t="s">
        <v>156</v>
      </c>
      <c r="BK141" s="232">
        <f>SUM(BK142:BK219)</f>
        <v>0</v>
      </c>
    </row>
    <row r="142" s="2" customFormat="1" ht="21.75" customHeight="1">
      <c r="A142" s="39"/>
      <c r="B142" s="40"/>
      <c r="C142" s="235" t="s">
        <v>81</v>
      </c>
      <c r="D142" s="235" t="s">
        <v>158</v>
      </c>
      <c r="E142" s="236" t="s">
        <v>1085</v>
      </c>
      <c r="F142" s="237" t="s">
        <v>1086</v>
      </c>
      <c r="G142" s="238" t="s">
        <v>291</v>
      </c>
      <c r="H142" s="239">
        <v>3</v>
      </c>
      <c r="I142" s="240"/>
      <c r="J142" s="241">
        <f>ROUND(I142*H142,2)</f>
        <v>0</v>
      </c>
      <c r="K142" s="242"/>
      <c r="L142" s="45"/>
      <c r="M142" s="243" t="s">
        <v>1</v>
      </c>
      <c r="N142" s="244" t="s">
        <v>38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</v>
      </c>
      <c r="T142" s="24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162</v>
      </c>
      <c r="AT142" s="247" t="s">
        <v>158</v>
      </c>
      <c r="AU142" s="247" t="s">
        <v>83</v>
      </c>
      <c r="AY142" s="18" t="s">
        <v>156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8" t="s">
        <v>81</v>
      </c>
      <c r="BK142" s="248">
        <f>ROUND(I142*H142,2)</f>
        <v>0</v>
      </c>
      <c r="BL142" s="18" t="s">
        <v>162</v>
      </c>
      <c r="BM142" s="247" t="s">
        <v>1087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1088</v>
      </c>
      <c r="G143" s="250"/>
      <c r="H143" s="254">
        <v>3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81</v>
      </c>
      <c r="AY143" s="260" t="s">
        <v>156</v>
      </c>
    </row>
    <row r="144" s="2" customFormat="1" ht="16.5" customHeight="1">
      <c r="A144" s="39"/>
      <c r="B144" s="40"/>
      <c r="C144" s="235" t="s">
        <v>83</v>
      </c>
      <c r="D144" s="235" t="s">
        <v>158</v>
      </c>
      <c r="E144" s="236" t="s">
        <v>1089</v>
      </c>
      <c r="F144" s="237" t="s">
        <v>1090</v>
      </c>
      <c r="G144" s="238" t="s">
        <v>291</v>
      </c>
      <c r="H144" s="239">
        <v>3</v>
      </c>
      <c r="I144" s="240"/>
      <c r="J144" s="241">
        <f>ROUND(I144*H144,2)</f>
        <v>0</v>
      </c>
      <c r="K144" s="242"/>
      <c r="L144" s="45"/>
      <c r="M144" s="243" t="s">
        <v>1</v>
      </c>
      <c r="N144" s="244" t="s">
        <v>38</v>
      </c>
      <c r="O144" s="92"/>
      <c r="P144" s="245">
        <f>O144*H144</f>
        <v>0</v>
      </c>
      <c r="Q144" s="245">
        <v>0</v>
      </c>
      <c r="R144" s="245">
        <f>Q144*H144</f>
        <v>0</v>
      </c>
      <c r="S144" s="245">
        <v>0</v>
      </c>
      <c r="T144" s="24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7" t="s">
        <v>162</v>
      </c>
      <c r="AT144" s="247" t="s">
        <v>158</v>
      </c>
      <c r="AU144" s="247" t="s">
        <v>83</v>
      </c>
      <c r="AY144" s="18" t="s">
        <v>156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8" t="s">
        <v>81</v>
      </c>
      <c r="BK144" s="248">
        <f>ROUND(I144*H144,2)</f>
        <v>0</v>
      </c>
      <c r="BL144" s="18" t="s">
        <v>162</v>
      </c>
      <c r="BM144" s="247" t="s">
        <v>1091</v>
      </c>
    </row>
    <row r="145" s="2" customFormat="1" ht="21.75" customHeight="1">
      <c r="A145" s="39"/>
      <c r="B145" s="40"/>
      <c r="C145" s="235" t="s">
        <v>172</v>
      </c>
      <c r="D145" s="235" t="s">
        <v>158</v>
      </c>
      <c r="E145" s="236" t="s">
        <v>159</v>
      </c>
      <c r="F145" s="237" t="s">
        <v>160</v>
      </c>
      <c r="G145" s="238" t="s">
        <v>161</v>
      </c>
      <c r="H145" s="239">
        <v>5.1600000000000001</v>
      </c>
      <c r="I145" s="240"/>
      <c r="J145" s="241">
        <f>ROUND(I145*H145,2)</f>
        <v>0</v>
      </c>
      <c r="K145" s="242"/>
      <c r="L145" s="45"/>
      <c r="M145" s="243" t="s">
        <v>1</v>
      </c>
      <c r="N145" s="244" t="s">
        <v>38</v>
      </c>
      <c r="O145" s="92"/>
      <c r="P145" s="245">
        <f>O145*H145</f>
        <v>0</v>
      </c>
      <c r="Q145" s="245">
        <v>0</v>
      </c>
      <c r="R145" s="245">
        <f>Q145*H145</f>
        <v>0</v>
      </c>
      <c r="S145" s="245">
        <v>0.255</v>
      </c>
      <c r="T145" s="246">
        <f>S145*H145</f>
        <v>1.3158000000000001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7" t="s">
        <v>162</v>
      </c>
      <c r="AT145" s="247" t="s">
        <v>158</v>
      </c>
      <c r="AU145" s="247" t="s">
        <v>83</v>
      </c>
      <c r="AY145" s="18" t="s">
        <v>156</v>
      </c>
      <c r="BE145" s="248">
        <f>IF(N145="základní",J145,0)</f>
        <v>0</v>
      </c>
      <c r="BF145" s="248">
        <f>IF(N145="snížená",J145,0)</f>
        <v>0</v>
      </c>
      <c r="BG145" s="248">
        <f>IF(N145="zákl. přenesená",J145,0)</f>
        <v>0</v>
      </c>
      <c r="BH145" s="248">
        <f>IF(N145="sníž. přenesená",J145,0)</f>
        <v>0</v>
      </c>
      <c r="BI145" s="248">
        <f>IF(N145="nulová",J145,0)</f>
        <v>0</v>
      </c>
      <c r="BJ145" s="18" t="s">
        <v>81</v>
      </c>
      <c r="BK145" s="248">
        <f>ROUND(I145*H145,2)</f>
        <v>0</v>
      </c>
      <c r="BL145" s="18" t="s">
        <v>162</v>
      </c>
      <c r="BM145" s="247" t="s">
        <v>1092</v>
      </c>
    </row>
    <row r="146" s="13" customFormat="1">
      <c r="A146" s="13"/>
      <c r="B146" s="249"/>
      <c r="C146" s="250"/>
      <c r="D146" s="251" t="s">
        <v>164</v>
      </c>
      <c r="E146" s="252" t="s">
        <v>1</v>
      </c>
      <c r="F146" s="253" t="s">
        <v>1093</v>
      </c>
      <c r="G146" s="250"/>
      <c r="H146" s="254">
        <v>4.1600000000000001</v>
      </c>
      <c r="I146" s="255"/>
      <c r="J146" s="250"/>
      <c r="K146" s="250"/>
      <c r="L146" s="256"/>
      <c r="M146" s="257"/>
      <c r="N146" s="258"/>
      <c r="O146" s="258"/>
      <c r="P146" s="258"/>
      <c r="Q146" s="258"/>
      <c r="R146" s="258"/>
      <c r="S146" s="258"/>
      <c r="T146" s="25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0" t="s">
        <v>164</v>
      </c>
      <c r="AU146" s="260" t="s">
        <v>83</v>
      </c>
      <c r="AV146" s="13" t="s">
        <v>83</v>
      </c>
      <c r="AW146" s="13" t="s">
        <v>30</v>
      </c>
      <c r="AX146" s="13" t="s">
        <v>73</v>
      </c>
      <c r="AY146" s="260" t="s">
        <v>156</v>
      </c>
    </row>
    <row r="147" s="13" customFormat="1">
      <c r="A147" s="13"/>
      <c r="B147" s="249"/>
      <c r="C147" s="250"/>
      <c r="D147" s="251" t="s">
        <v>164</v>
      </c>
      <c r="E147" s="252" t="s">
        <v>1</v>
      </c>
      <c r="F147" s="253" t="s">
        <v>1094</v>
      </c>
      <c r="G147" s="250"/>
      <c r="H147" s="254">
        <v>1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164</v>
      </c>
      <c r="AU147" s="260" t="s">
        <v>83</v>
      </c>
      <c r="AV147" s="13" t="s">
        <v>83</v>
      </c>
      <c r="AW147" s="13" t="s">
        <v>30</v>
      </c>
      <c r="AX147" s="13" t="s">
        <v>73</v>
      </c>
      <c r="AY147" s="260" t="s">
        <v>156</v>
      </c>
    </row>
    <row r="148" s="14" customFormat="1">
      <c r="A148" s="14"/>
      <c r="B148" s="261"/>
      <c r="C148" s="262"/>
      <c r="D148" s="251" t="s">
        <v>164</v>
      </c>
      <c r="E148" s="263" t="s">
        <v>1</v>
      </c>
      <c r="F148" s="264" t="s">
        <v>166</v>
      </c>
      <c r="G148" s="262"/>
      <c r="H148" s="265">
        <v>5.1600000000000001</v>
      </c>
      <c r="I148" s="266"/>
      <c r="J148" s="262"/>
      <c r="K148" s="262"/>
      <c r="L148" s="267"/>
      <c r="M148" s="268"/>
      <c r="N148" s="269"/>
      <c r="O148" s="269"/>
      <c r="P148" s="269"/>
      <c r="Q148" s="269"/>
      <c r="R148" s="269"/>
      <c r="S148" s="269"/>
      <c r="T148" s="27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71" t="s">
        <v>164</v>
      </c>
      <c r="AU148" s="271" t="s">
        <v>83</v>
      </c>
      <c r="AV148" s="14" t="s">
        <v>162</v>
      </c>
      <c r="AW148" s="14" t="s">
        <v>30</v>
      </c>
      <c r="AX148" s="14" t="s">
        <v>81</v>
      </c>
      <c r="AY148" s="271" t="s">
        <v>156</v>
      </c>
    </row>
    <row r="149" s="2" customFormat="1" ht="21.75" customHeight="1">
      <c r="A149" s="39"/>
      <c r="B149" s="40"/>
      <c r="C149" s="235" t="s">
        <v>162</v>
      </c>
      <c r="D149" s="235" t="s">
        <v>158</v>
      </c>
      <c r="E149" s="236" t="s">
        <v>167</v>
      </c>
      <c r="F149" s="237" t="s">
        <v>168</v>
      </c>
      <c r="G149" s="238" t="s">
        <v>161</v>
      </c>
      <c r="H149" s="239">
        <v>65.650000000000006</v>
      </c>
      <c r="I149" s="240"/>
      <c r="J149" s="241">
        <f>ROUND(I149*H149,2)</f>
        <v>0</v>
      </c>
      <c r="K149" s="242"/>
      <c r="L149" s="45"/>
      <c r="M149" s="243" t="s">
        <v>1</v>
      </c>
      <c r="N149" s="244" t="s">
        <v>38</v>
      </c>
      <c r="O149" s="92"/>
      <c r="P149" s="245">
        <f>O149*H149</f>
        <v>0</v>
      </c>
      <c r="Q149" s="245">
        <v>0</v>
      </c>
      <c r="R149" s="245">
        <f>Q149*H149</f>
        <v>0</v>
      </c>
      <c r="S149" s="245">
        <v>0.44</v>
      </c>
      <c r="T149" s="246">
        <f>S149*H149</f>
        <v>28.886000000000003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7" t="s">
        <v>162</v>
      </c>
      <c r="AT149" s="247" t="s">
        <v>158</v>
      </c>
      <c r="AU149" s="247" t="s">
        <v>83</v>
      </c>
      <c r="AY149" s="18" t="s">
        <v>156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8" t="s">
        <v>81</v>
      </c>
      <c r="BK149" s="248">
        <f>ROUND(I149*H149,2)</f>
        <v>0</v>
      </c>
      <c r="BL149" s="18" t="s">
        <v>162</v>
      </c>
      <c r="BM149" s="247" t="s">
        <v>1095</v>
      </c>
    </row>
    <row r="150" s="13" customFormat="1">
      <c r="A150" s="13"/>
      <c r="B150" s="249"/>
      <c r="C150" s="250"/>
      <c r="D150" s="251" t="s">
        <v>164</v>
      </c>
      <c r="E150" s="252" t="s">
        <v>1</v>
      </c>
      <c r="F150" s="253" t="s">
        <v>1096</v>
      </c>
      <c r="G150" s="250"/>
      <c r="H150" s="254">
        <v>5.9199999999999999</v>
      </c>
      <c r="I150" s="255"/>
      <c r="J150" s="250"/>
      <c r="K150" s="250"/>
      <c r="L150" s="256"/>
      <c r="M150" s="257"/>
      <c r="N150" s="258"/>
      <c r="O150" s="258"/>
      <c r="P150" s="258"/>
      <c r="Q150" s="258"/>
      <c r="R150" s="258"/>
      <c r="S150" s="258"/>
      <c r="T150" s="25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0" t="s">
        <v>164</v>
      </c>
      <c r="AU150" s="260" t="s">
        <v>83</v>
      </c>
      <c r="AV150" s="13" t="s">
        <v>83</v>
      </c>
      <c r="AW150" s="13" t="s">
        <v>30</v>
      </c>
      <c r="AX150" s="13" t="s">
        <v>73</v>
      </c>
      <c r="AY150" s="260" t="s">
        <v>156</v>
      </c>
    </row>
    <row r="151" s="13" customFormat="1">
      <c r="A151" s="13"/>
      <c r="B151" s="249"/>
      <c r="C151" s="250"/>
      <c r="D151" s="251" t="s">
        <v>164</v>
      </c>
      <c r="E151" s="252" t="s">
        <v>1</v>
      </c>
      <c r="F151" s="253" t="s">
        <v>1097</v>
      </c>
      <c r="G151" s="250"/>
      <c r="H151" s="254">
        <v>53.130000000000003</v>
      </c>
      <c r="I151" s="255"/>
      <c r="J151" s="250"/>
      <c r="K151" s="250"/>
      <c r="L151" s="256"/>
      <c r="M151" s="257"/>
      <c r="N151" s="258"/>
      <c r="O151" s="258"/>
      <c r="P151" s="258"/>
      <c r="Q151" s="258"/>
      <c r="R151" s="258"/>
      <c r="S151" s="258"/>
      <c r="T151" s="25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0" t="s">
        <v>164</v>
      </c>
      <c r="AU151" s="260" t="s">
        <v>83</v>
      </c>
      <c r="AV151" s="13" t="s">
        <v>83</v>
      </c>
      <c r="AW151" s="13" t="s">
        <v>30</v>
      </c>
      <c r="AX151" s="13" t="s">
        <v>73</v>
      </c>
      <c r="AY151" s="260" t="s">
        <v>156</v>
      </c>
    </row>
    <row r="152" s="13" customFormat="1">
      <c r="A152" s="13"/>
      <c r="B152" s="249"/>
      <c r="C152" s="250"/>
      <c r="D152" s="251" t="s">
        <v>164</v>
      </c>
      <c r="E152" s="252" t="s">
        <v>1</v>
      </c>
      <c r="F152" s="253" t="s">
        <v>1098</v>
      </c>
      <c r="G152" s="250"/>
      <c r="H152" s="254">
        <v>6.5999999999999996</v>
      </c>
      <c r="I152" s="255"/>
      <c r="J152" s="250"/>
      <c r="K152" s="250"/>
      <c r="L152" s="256"/>
      <c r="M152" s="257"/>
      <c r="N152" s="258"/>
      <c r="O152" s="258"/>
      <c r="P152" s="258"/>
      <c r="Q152" s="258"/>
      <c r="R152" s="258"/>
      <c r="S152" s="258"/>
      <c r="T152" s="25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0" t="s">
        <v>164</v>
      </c>
      <c r="AU152" s="260" t="s">
        <v>83</v>
      </c>
      <c r="AV152" s="13" t="s">
        <v>83</v>
      </c>
      <c r="AW152" s="13" t="s">
        <v>30</v>
      </c>
      <c r="AX152" s="13" t="s">
        <v>73</v>
      </c>
      <c r="AY152" s="260" t="s">
        <v>156</v>
      </c>
    </row>
    <row r="153" s="14" customFormat="1">
      <c r="A153" s="14"/>
      <c r="B153" s="261"/>
      <c r="C153" s="262"/>
      <c r="D153" s="251" t="s">
        <v>164</v>
      </c>
      <c r="E153" s="263" t="s">
        <v>1</v>
      </c>
      <c r="F153" s="264" t="s">
        <v>166</v>
      </c>
      <c r="G153" s="262"/>
      <c r="H153" s="265">
        <v>65.650000000000006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1" t="s">
        <v>164</v>
      </c>
      <c r="AU153" s="271" t="s">
        <v>83</v>
      </c>
      <c r="AV153" s="14" t="s">
        <v>162</v>
      </c>
      <c r="AW153" s="14" t="s">
        <v>30</v>
      </c>
      <c r="AX153" s="14" t="s">
        <v>81</v>
      </c>
      <c r="AY153" s="271" t="s">
        <v>156</v>
      </c>
    </row>
    <row r="154" s="2" customFormat="1" ht="21.75" customHeight="1">
      <c r="A154" s="39"/>
      <c r="B154" s="40"/>
      <c r="C154" s="235" t="s">
        <v>183</v>
      </c>
      <c r="D154" s="235" t="s">
        <v>158</v>
      </c>
      <c r="E154" s="236" t="s">
        <v>173</v>
      </c>
      <c r="F154" s="237" t="s">
        <v>174</v>
      </c>
      <c r="G154" s="238" t="s">
        <v>161</v>
      </c>
      <c r="H154" s="239">
        <v>59.049999999999997</v>
      </c>
      <c r="I154" s="240"/>
      <c r="J154" s="241">
        <f>ROUND(I154*H154,2)</f>
        <v>0</v>
      </c>
      <c r="K154" s="242"/>
      <c r="L154" s="45"/>
      <c r="M154" s="243" t="s">
        <v>1</v>
      </c>
      <c r="N154" s="244" t="s">
        <v>38</v>
      </c>
      <c r="O154" s="92"/>
      <c r="P154" s="245">
        <f>O154*H154</f>
        <v>0</v>
      </c>
      <c r="Q154" s="245">
        <v>0</v>
      </c>
      <c r="R154" s="245">
        <f>Q154*H154</f>
        <v>0</v>
      </c>
      <c r="S154" s="245">
        <v>0.098000000000000004</v>
      </c>
      <c r="T154" s="246">
        <f>S154*H154</f>
        <v>5.7869000000000002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7" t="s">
        <v>162</v>
      </c>
      <c r="AT154" s="247" t="s">
        <v>158</v>
      </c>
      <c r="AU154" s="247" t="s">
        <v>83</v>
      </c>
      <c r="AY154" s="18" t="s">
        <v>156</v>
      </c>
      <c r="BE154" s="248">
        <f>IF(N154="základní",J154,0)</f>
        <v>0</v>
      </c>
      <c r="BF154" s="248">
        <f>IF(N154="snížená",J154,0)</f>
        <v>0</v>
      </c>
      <c r="BG154" s="248">
        <f>IF(N154="zákl. přenesená",J154,0)</f>
        <v>0</v>
      </c>
      <c r="BH154" s="248">
        <f>IF(N154="sníž. přenesená",J154,0)</f>
        <v>0</v>
      </c>
      <c r="BI154" s="248">
        <f>IF(N154="nulová",J154,0)</f>
        <v>0</v>
      </c>
      <c r="BJ154" s="18" t="s">
        <v>81</v>
      </c>
      <c r="BK154" s="248">
        <f>ROUND(I154*H154,2)</f>
        <v>0</v>
      </c>
      <c r="BL154" s="18" t="s">
        <v>162</v>
      </c>
      <c r="BM154" s="247" t="s">
        <v>1099</v>
      </c>
    </row>
    <row r="155" s="13" customFormat="1">
      <c r="A155" s="13"/>
      <c r="B155" s="249"/>
      <c r="C155" s="250"/>
      <c r="D155" s="251" t="s">
        <v>164</v>
      </c>
      <c r="E155" s="252" t="s">
        <v>1</v>
      </c>
      <c r="F155" s="253" t="s">
        <v>1096</v>
      </c>
      <c r="G155" s="250"/>
      <c r="H155" s="254">
        <v>5.9199999999999999</v>
      </c>
      <c r="I155" s="255"/>
      <c r="J155" s="250"/>
      <c r="K155" s="250"/>
      <c r="L155" s="256"/>
      <c r="M155" s="257"/>
      <c r="N155" s="258"/>
      <c r="O155" s="258"/>
      <c r="P155" s="258"/>
      <c r="Q155" s="258"/>
      <c r="R155" s="258"/>
      <c r="S155" s="258"/>
      <c r="T155" s="25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0" t="s">
        <v>164</v>
      </c>
      <c r="AU155" s="260" t="s">
        <v>83</v>
      </c>
      <c r="AV155" s="13" t="s">
        <v>83</v>
      </c>
      <c r="AW155" s="13" t="s">
        <v>30</v>
      </c>
      <c r="AX155" s="13" t="s">
        <v>73</v>
      </c>
      <c r="AY155" s="260" t="s">
        <v>156</v>
      </c>
    </row>
    <row r="156" s="13" customFormat="1">
      <c r="A156" s="13"/>
      <c r="B156" s="249"/>
      <c r="C156" s="250"/>
      <c r="D156" s="251" t="s">
        <v>164</v>
      </c>
      <c r="E156" s="252" t="s">
        <v>1</v>
      </c>
      <c r="F156" s="253" t="s">
        <v>1100</v>
      </c>
      <c r="G156" s="250"/>
      <c r="H156" s="254">
        <v>53.130000000000003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164</v>
      </c>
      <c r="AU156" s="260" t="s">
        <v>83</v>
      </c>
      <c r="AV156" s="13" t="s">
        <v>83</v>
      </c>
      <c r="AW156" s="13" t="s">
        <v>30</v>
      </c>
      <c r="AX156" s="13" t="s">
        <v>73</v>
      </c>
      <c r="AY156" s="260" t="s">
        <v>156</v>
      </c>
    </row>
    <row r="157" s="14" customFormat="1">
      <c r="A157" s="14"/>
      <c r="B157" s="261"/>
      <c r="C157" s="262"/>
      <c r="D157" s="251" t="s">
        <v>164</v>
      </c>
      <c r="E157" s="263" t="s">
        <v>1</v>
      </c>
      <c r="F157" s="264" t="s">
        <v>166</v>
      </c>
      <c r="G157" s="262"/>
      <c r="H157" s="265">
        <v>59.049999999999997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71" t="s">
        <v>164</v>
      </c>
      <c r="AU157" s="271" t="s">
        <v>83</v>
      </c>
      <c r="AV157" s="14" t="s">
        <v>162</v>
      </c>
      <c r="AW157" s="14" t="s">
        <v>30</v>
      </c>
      <c r="AX157" s="14" t="s">
        <v>81</v>
      </c>
      <c r="AY157" s="271" t="s">
        <v>156</v>
      </c>
    </row>
    <row r="158" s="2" customFormat="1" ht="16.5" customHeight="1">
      <c r="A158" s="39"/>
      <c r="B158" s="40"/>
      <c r="C158" s="235" t="s">
        <v>189</v>
      </c>
      <c r="D158" s="235" t="s">
        <v>158</v>
      </c>
      <c r="E158" s="236" t="s">
        <v>178</v>
      </c>
      <c r="F158" s="237" t="s">
        <v>179</v>
      </c>
      <c r="G158" s="238" t="s">
        <v>180</v>
      </c>
      <c r="H158" s="239">
        <v>3</v>
      </c>
      <c r="I158" s="240"/>
      <c r="J158" s="241">
        <f>ROUND(I158*H158,2)</f>
        <v>0</v>
      </c>
      <c r="K158" s="242"/>
      <c r="L158" s="45"/>
      <c r="M158" s="243" t="s">
        <v>1</v>
      </c>
      <c r="N158" s="244" t="s">
        <v>38</v>
      </c>
      <c r="O158" s="92"/>
      <c r="P158" s="245">
        <f>O158*H158</f>
        <v>0</v>
      </c>
      <c r="Q158" s="245">
        <v>0</v>
      </c>
      <c r="R158" s="245">
        <f>Q158*H158</f>
        <v>0</v>
      </c>
      <c r="S158" s="245">
        <v>0.20499999999999999</v>
      </c>
      <c r="T158" s="246">
        <f>S158*H158</f>
        <v>0.61499999999999999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7" t="s">
        <v>162</v>
      </c>
      <c r="AT158" s="247" t="s">
        <v>158</v>
      </c>
      <c r="AU158" s="247" t="s">
        <v>83</v>
      </c>
      <c r="AY158" s="18" t="s">
        <v>156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8" t="s">
        <v>81</v>
      </c>
      <c r="BK158" s="248">
        <f>ROUND(I158*H158,2)</f>
        <v>0</v>
      </c>
      <c r="BL158" s="18" t="s">
        <v>162</v>
      </c>
      <c r="BM158" s="247" t="s">
        <v>1101</v>
      </c>
    </row>
    <row r="159" s="13" customFormat="1">
      <c r="A159" s="13"/>
      <c r="B159" s="249"/>
      <c r="C159" s="250"/>
      <c r="D159" s="251" t="s">
        <v>164</v>
      </c>
      <c r="E159" s="252" t="s">
        <v>1</v>
      </c>
      <c r="F159" s="253" t="s">
        <v>1102</v>
      </c>
      <c r="G159" s="250"/>
      <c r="H159" s="254">
        <v>3</v>
      </c>
      <c r="I159" s="255"/>
      <c r="J159" s="250"/>
      <c r="K159" s="250"/>
      <c r="L159" s="256"/>
      <c r="M159" s="257"/>
      <c r="N159" s="258"/>
      <c r="O159" s="258"/>
      <c r="P159" s="258"/>
      <c r="Q159" s="258"/>
      <c r="R159" s="258"/>
      <c r="S159" s="258"/>
      <c r="T159" s="25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0" t="s">
        <v>164</v>
      </c>
      <c r="AU159" s="260" t="s">
        <v>83</v>
      </c>
      <c r="AV159" s="13" t="s">
        <v>83</v>
      </c>
      <c r="AW159" s="13" t="s">
        <v>30</v>
      </c>
      <c r="AX159" s="13" t="s">
        <v>81</v>
      </c>
      <c r="AY159" s="260" t="s">
        <v>156</v>
      </c>
    </row>
    <row r="160" s="2" customFormat="1" ht="21.75" customHeight="1">
      <c r="A160" s="39"/>
      <c r="B160" s="40"/>
      <c r="C160" s="235" t="s">
        <v>195</v>
      </c>
      <c r="D160" s="235" t="s">
        <v>158</v>
      </c>
      <c r="E160" s="236" t="s">
        <v>184</v>
      </c>
      <c r="F160" s="237" t="s">
        <v>185</v>
      </c>
      <c r="G160" s="238" t="s">
        <v>180</v>
      </c>
      <c r="H160" s="239">
        <v>6.5999999999999996</v>
      </c>
      <c r="I160" s="240"/>
      <c r="J160" s="241">
        <f>ROUND(I160*H160,2)</f>
        <v>0</v>
      </c>
      <c r="K160" s="242"/>
      <c r="L160" s="45"/>
      <c r="M160" s="243" t="s">
        <v>1</v>
      </c>
      <c r="N160" s="244" t="s">
        <v>38</v>
      </c>
      <c r="O160" s="92"/>
      <c r="P160" s="245">
        <f>O160*H160</f>
        <v>0</v>
      </c>
      <c r="Q160" s="245">
        <v>0.036900000000000002</v>
      </c>
      <c r="R160" s="245">
        <f>Q160*H160</f>
        <v>0.24354000000000001</v>
      </c>
      <c r="S160" s="245">
        <v>0</v>
      </c>
      <c r="T160" s="24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7" t="s">
        <v>162</v>
      </c>
      <c r="AT160" s="247" t="s">
        <v>158</v>
      </c>
      <c r="AU160" s="247" t="s">
        <v>83</v>
      </c>
      <c r="AY160" s="18" t="s">
        <v>156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8" t="s">
        <v>81</v>
      </c>
      <c r="BK160" s="248">
        <f>ROUND(I160*H160,2)</f>
        <v>0</v>
      </c>
      <c r="BL160" s="18" t="s">
        <v>162</v>
      </c>
      <c r="BM160" s="247" t="s">
        <v>1103</v>
      </c>
    </row>
    <row r="161" s="13" customFormat="1">
      <c r="A161" s="13"/>
      <c r="B161" s="249"/>
      <c r="C161" s="250"/>
      <c r="D161" s="251" t="s">
        <v>164</v>
      </c>
      <c r="E161" s="252" t="s">
        <v>1</v>
      </c>
      <c r="F161" s="253" t="s">
        <v>1104</v>
      </c>
      <c r="G161" s="250"/>
      <c r="H161" s="254">
        <v>6.5999999999999996</v>
      </c>
      <c r="I161" s="255"/>
      <c r="J161" s="250"/>
      <c r="K161" s="250"/>
      <c r="L161" s="256"/>
      <c r="M161" s="257"/>
      <c r="N161" s="258"/>
      <c r="O161" s="258"/>
      <c r="P161" s="258"/>
      <c r="Q161" s="258"/>
      <c r="R161" s="258"/>
      <c r="S161" s="258"/>
      <c r="T161" s="25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0" t="s">
        <v>164</v>
      </c>
      <c r="AU161" s="260" t="s">
        <v>83</v>
      </c>
      <c r="AV161" s="13" t="s">
        <v>83</v>
      </c>
      <c r="AW161" s="13" t="s">
        <v>30</v>
      </c>
      <c r="AX161" s="13" t="s">
        <v>81</v>
      </c>
      <c r="AY161" s="260" t="s">
        <v>156</v>
      </c>
    </row>
    <row r="162" s="2" customFormat="1" ht="21.75" customHeight="1">
      <c r="A162" s="39"/>
      <c r="B162" s="40"/>
      <c r="C162" s="235" t="s">
        <v>203</v>
      </c>
      <c r="D162" s="235" t="s">
        <v>158</v>
      </c>
      <c r="E162" s="236" t="s">
        <v>190</v>
      </c>
      <c r="F162" s="237" t="s">
        <v>191</v>
      </c>
      <c r="G162" s="238" t="s">
        <v>192</v>
      </c>
      <c r="H162" s="239">
        <v>12.5</v>
      </c>
      <c r="I162" s="240"/>
      <c r="J162" s="241">
        <f>ROUND(I162*H162,2)</f>
        <v>0</v>
      </c>
      <c r="K162" s="242"/>
      <c r="L162" s="45"/>
      <c r="M162" s="243" t="s">
        <v>1</v>
      </c>
      <c r="N162" s="244" t="s">
        <v>38</v>
      </c>
      <c r="O162" s="92"/>
      <c r="P162" s="245">
        <f>O162*H162</f>
        <v>0</v>
      </c>
      <c r="Q162" s="245">
        <v>0</v>
      </c>
      <c r="R162" s="245">
        <f>Q162*H162</f>
        <v>0</v>
      </c>
      <c r="S162" s="245">
        <v>0</v>
      </c>
      <c r="T162" s="24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7" t="s">
        <v>162</v>
      </c>
      <c r="AT162" s="247" t="s">
        <v>158</v>
      </c>
      <c r="AU162" s="247" t="s">
        <v>83</v>
      </c>
      <c r="AY162" s="18" t="s">
        <v>156</v>
      </c>
      <c r="BE162" s="248">
        <f>IF(N162="základní",J162,0)</f>
        <v>0</v>
      </c>
      <c r="BF162" s="248">
        <f>IF(N162="snížená",J162,0)</f>
        <v>0</v>
      </c>
      <c r="BG162" s="248">
        <f>IF(N162="zákl. přenesená",J162,0)</f>
        <v>0</v>
      </c>
      <c r="BH162" s="248">
        <f>IF(N162="sníž. přenesená",J162,0)</f>
        <v>0</v>
      </c>
      <c r="BI162" s="248">
        <f>IF(N162="nulová",J162,0)</f>
        <v>0</v>
      </c>
      <c r="BJ162" s="18" t="s">
        <v>81</v>
      </c>
      <c r="BK162" s="248">
        <f>ROUND(I162*H162,2)</f>
        <v>0</v>
      </c>
      <c r="BL162" s="18" t="s">
        <v>162</v>
      </c>
      <c r="BM162" s="247" t="s">
        <v>1105</v>
      </c>
    </row>
    <row r="163" s="2" customFormat="1" ht="33" customHeight="1">
      <c r="A163" s="39"/>
      <c r="B163" s="40"/>
      <c r="C163" s="235" t="s">
        <v>208</v>
      </c>
      <c r="D163" s="235" t="s">
        <v>158</v>
      </c>
      <c r="E163" s="236" t="s">
        <v>196</v>
      </c>
      <c r="F163" s="237" t="s">
        <v>197</v>
      </c>
      <c r="G163" s="238" t="s">
        <v>192</v>
      </c>
      <c r="H163" s="239">
        <v>67.486999999999995</v>
      </c>
      <c r="I163" s="240"/>
      <c r="J163" s="241">
        <f>ROUND(I163*H163,2)</f>
        <v>0</v>
      </c>
      <c r="K163" s="242"/>
      <c r="L163" s="45"/>
      <c r="M163" s="243" t="s">
        <v>1</v>
      </c>
      <c r="N163" s="244" t="s">
        <v>38</v>
      </c>
      <c r="O163" s="92"/>
      <c r="P163" s="245">
        <f>O163*H163</f>
        <v>0</v>
      </c>
      <c r="Q163" s="245">
        <v>0</v>
      </c>
      <c r="R163" s="245">
        <f>Q163*H163</f>
        <v>0</v>
      </c>
      <c r="S163" s="245">
        <v>0</v>
      </c>
      <c r="T163" s="24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7" t="s">
        <v>162</v>
      </c>
      <c r="AT163" s="247" t="s">
        <v>158</v>
      </c>
      <c r="AU163" s="247" t="s">
        <v>83</v>
      </c>
      <c r="AY163" s="18" t="s">
        <v>156</v>
      </c>
      <c r="BE163" s="248">
        <f>IF(N163="základní",J163,0)</f>
        <v>0</v>
      </c>
      <c r="BF163" s="248">
        <f>IF(N163="snížená",J163,0)</f>
        <v>0</v>
      </c>
      <c r="BG163" s="248">
        <f>IF(N163="zákl. přenesená",J163,0)</f>
        <v>0</v>
      </c>
      <c r="BH163" s="248">
        <f>IF(N163="sníž. přenesená",J163,0)</f>
        <v>0</v>
      </c>
      <c r="BI163" s="248">
        <f>IF(N163="nulová",J163,0)</f>
        <v>0</v>
      </c>
      <c r="BJ163" s="18" t="s">
        <v>81</v>
      </c>
      <c r="BK163" s="248">
        <f>ROUND(I163*H163,2)</f>
        <v>0</v>
      </c>
      <c r="BL163" s="18" t="s">
        <v>162</v>
      </c>
      <c r="BM163" s="247" t="s">
        <v>1106</v>
      </c>
    </row>
    <row r="164" s="16" customFormat="1">
      <c r="A164" s="16"/>
      <c r="B164" s="299"/>
      <c r="C164" s="300"/>
      <c r="D164" s="251" t="s">
        <v>164</v>
      </c>
      <c r="E164" s="301" t="s">
        <v>1</v>
      </c>
      <c r="F164" s="302" t="s">
        <v>891</v>
      </c>
      <c r="G164" s="300"/>
      <c r="H164" s="301" t="s">
        <v>1</v>
      </c>
      <c r="I164" s="303"/>
      <c r="J164" s="300"/>
      <c r="K164" s="300"/>
      <c r="L164" s="304"/>
      <c r="M164" s="305"/>
      <c r="N164" s="306"/>
      <c r="O164" s="306"/>
      <c r="P164" s="306"/>
      <c r="Q164" s="306"/>
      <c r="R164" s="306"/>
      <c r="S164" s="306"/>
      <c r="T164" s="307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308" t="s">
        <v>164</v>
      </c>
      <c r="AU164" s="308" t="s">
        <v>83</v>
      </c>
      <c r="AV164" s="16" t="s">
        <v>81</v>
      </c>
      <c r="AW164" s="16" t="s">
        <v>30</v>
      </c>
      <c r="AX164" s="16" t="s">
        <v>73</v>
      </c>
      <c r="AY164" s="308" t="s">
        <v>156</v>
      </c>
    </row>
    <row r="165" s="13" customFormat="1">
      <c r="A165" s="13"/>
      <c r="B165" s="249"/>
      <c r="C165" s="250"/>
      <c r="D165" s="251" t="s">
        <v>164</v>
      </c>
      <c r="E165" s="252" t="s">
        <v>1</v>
      </c>
      <c r="F165" s="253" t="s">
        <v>1107</v>
      </c>
      <c r="G165" s="250"/>
      <c r="H165" s="254">
        <v>25.024000000000001</v>
      </c>
      <c r="I165" s="255"/>
      <c r="J165" s="250"/>
      <c r="K165" s="250"/>
      <c r="L165" s="256"/>
      <c r="M165" s="257"/>
      <c r="N165" s="258"/>
      <c r="O165" s="258"/>
      <c r="P165" s="258"/>
      <c r="Q165" s="258"/>
      <c r="R165" s="258"/>
      <c r="S165" s="258"/>
      <c r="T165" s="25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0" t="s">
        <v>164</v>
      </c>
      <c r="AU165" s="260" t="s">
        <v>83</v>
      </c>
      <c r="AV165" s="13" t="s">
        <v>83</v>
      </c>
      <c r="AW165" s="13" t="s">
        <v>30</v>
      </c>
      <c r="AX165" s="13" t="s">
        <v>73</v>
      </c>
      <c r="AY165" s="260" t="s">
        <v>156</v>
      </c>
    </row>
    <row r="166" s="13" customFormat="1">
      <c r="A166" s="13"/>
      <c r="B166" s="249"/>
      <c r="C166" s="250"/>
      <c r="D166" s="251" t="s">
        <v>164</v>
      </c>
      <c r="E166" s="252" t="s">
        <v>1</v>
      </c>
      <c r="F166" s="253" t="s">
        <v>1108</v>
      </c>
      <c r="G166" s="250"/>
      <c r="H166" s="254">
        <v>84.040000000000006</v>
      </c>
      <c r="I166" s="255"/>
      <c r="J166" s="250"/>
      <c r="K166" s="250"/>
      <c r="L166" s="256"/>
      <c r="M166" s="257"/>
      <c r="N166" s="258"/>
      <c r="O166" s="258"/>
      <c r="P166" s="258"/>
      <c r="Q166" s="258"/>
      <c r="R166" s="258"/>
      <c r="S166" s="258"/>
      <c r="T166" s="25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0" t="s">
        <v>164</v>
      </c>
      <c r="AU166" s="260" t="s">
        <v>83</v>
      </c>
      <c r="AV166" s="13" t="s">
        <v>83</v>
      </c>
      <c r="AW166" s="13" t="s">
        <v>30</v>
      </c>
      <c r="AX166" s="13" t="s">
        <v>73</v>
      </c>
      <c r="AY166" s="260" t="s">
        <v>156</v>
      </c>
    </row>
    <row r="167" s="13" customFormat="1">
      <c r="A167" s="13"/>
      <c r="B167" s="249"/>
      <c r="C167" s="250"/>
      <c r="D167" s="251" t="s">
        <v>164</v>
      </c>
      <c r="E167" s="252" t="s">
        <v>1</v>
      </c>
      <c r="F167" s="253" t="s">
        <v>1109</v>
      </c>
      <c r="G167" s="250"/>
      <c r="H167" s="254">
        <v>77.962999999999994</v>
      </c>
      <c r="I167" s="255"/>
      <c r="J167" s="250"/>
      <c r="K167" s="250"/>
      <c r="L167" s="256"/>
      <c r="M167" s="257"/>
      <c r="N167" s="258"/>
      <c r="O167" s="258"/>
      <c r="P167" s="258"/>
      <c r="Q167" s="258"/>
      <c r="R167" s="258"/>
      <c r="S167" s="258"/>
      <c r="T167" s="25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0" t="s">
        <v>164</v>
      </c>
      <c r="AU167" s="260" t="s">
        <v>83</v>
      </c>
      <c r="AV167" s="13" t="s">
        <v>83</v>
      </c>
      <c r="AW167" s="13" t="s">
        <v>30</v>
      </c>
      <c r="AX167" s="13" t="s">
        <v>73</v>
      </c>
      <c r="AY167" s="260" t="s">
        <v>156</v>
      </c>
    </row>
    <row r="168" s="13" customFormat="1">
      <c r="A168" s="13"/>
      <c r="B168" s="249"/>
      <c r="C168" s="250"/>
      <c r="D168" s="251" t="s">
        <v>164</v>
      </c>
      <c r="E168" s="252" t="s">
        <v>1</v>
      </c>
      <c r="F168" s="253" t="s">
        <v>1110</v>
      </c>
      <c r="G168" s="250"/>
      <c r="H168" s="254">
        <v>50.473999999999997</v>
      </c>
      <c r="I168" s="255"/>
      <c r="J168" s="250"/>
      <c r="K168" s="250"/>
      <c r="L168" s="256"/>
      <c r="M168" s="257"/>
      <c r="N168" s="258"/>
      <c r="O168" s="258"/>
      <c r="P168" s="258"/>
      <c r="Q168" s="258"/>
      <c r="R168" s="258"/>
      <c r="S168" s="258"/>
      <c r="T168" s="25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0" t="s">
        <v>164</v>
      </c>
      <c r="AU168" s="260" t="s">
        <v>83</v>
      </c>
      <c r="AV168" s="13" t="s">
        <v>83</v>
      </c>
      <c r="AW168" s="13" t="s">
        <v>30</v>
      </c>
      <c r="AX168" s="13" t="s">
        <v>73</v>
      </c>
      <c r="AY168" s="260" t="s">
        <v>156</v>
      </c>
    </row>
    <row r="169" s="13" customFormat="1">
      <c r="A169" s="13"/>
      <c r="B169" s="249"/>
      <c r="C169" s="250"/>
      <c r="D169" s="251" t="s">
        <v>164</v>
      </c>
      <c r="E169" s="252" t="s">
        <v>1</v>
      </c>
      <c r="F169" s="253" t="s">
        <v>1111</v>
      </c>
      <c r="G169" s="250"/>
      <c r="H169" s="254">
        <v>32.447000000000003</v>
      </c>
      <c r="I169" s="255"/>
      <c r="J169" s="250"/>
      <c r="K169" s="250"/>
      <c r="L169" s="256"/>
      <c r="M169" s="257"/>
      <c r="N169" s="258"/>
      <c r="O169" s="258"/>
      <c r="P169" s="258"/>
      <c r="Q169" s="258"/>
      <c r="R169" s="258"/>
      <c r="S169" s="258"/>
      <c r="T169" s="25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0" t="s">
        <v>164</v>
      </c>
      <c r="AU169" s="260" t="s">
        <v>83</v>
      </c>
      <c r="AV169" s="13" t="s">
        <v>83</v>
      </c>
      <c r="AW169" s="13" t="s">
        <v>30</v>
      </c>
      <c r="AX169" s="13" t="s">
        <v>73</v>
      </c>
      <c r="AY169" s="260" t="s">
        <v>156</v>
      </c>
    </row>
    <row r="170" s="15" customFormat="1">
      <c r="A170" s="15"/>
      <c r="B170" s="272"/>
      <c r="C170" s="273"/>
      <c r="D170" s="251" t="s">
        <v>164</v>
      </c>
      <c r="E170" s="274" t="s">
        <v>1</v>
      </c>
      <c r="F170" s="275" t="s">
        <v>201</v>
      </c>
      <c r="G170" s="273"/>
      <c r="H170" s="276">
        <v>269.94799999999998</v>
      </c>
      <c r="I170" s="277"/>
      <c r="J170" s="273"/>
      <c r="K170" s="273"/>
      <c r="L170" s="278"/>
      <c r="M170" s="279"/>
      <c r="N170" s="280"/>
      <c r="O170" s="280"/>
      <c r="P170" s="280"/>
      <c r="Q170" s="280"/>
      <c r="R170" s="280"/>
      <c r="S170" s="280"/>
      <c r="T170" s="281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82" t="s">
        <v>164</v>
      </c>
      <c r="AU170" s="282" t="s">
        <v>83</v>
      </c>
      <c r="AV170" s="15" t="s">
        <v>172</v>
      </c>
      <c r="AW170" s="15" t="s">
        <v>30</v>
      </c>
      <c r="AX170" s="15" t="s">
        <v>73</v>
      </c>
      <c r="AY170" s="282" t="s">
        <v>156</v>
      </c>
    </row>
    <row r="171" s="13" customFormat="1">
      <c r="A171" s="13"/>
      <c r="B171" s="249"/>
      <c r="C171" s="250"/>
      <c r="D171" s="251" t="s">
        <v>164</v>
      </c>
      <c r="E171" s="252" t="s">
        <v>1</v>
      </c>
      <c r="F171" s="253" t="s">
        <v>1112</v>
      </c>
      <c r="G171" s="250"/>
      <c r="H171" s="254">
        <v>67.486999999999995</v>
      </c>
      <c r="I171" s="255"/>
      <c r="J171" s="250"/>
      <c r="K171" s="250"/>
      <c r="L171" s="256"/>
      <c r="M171" s="257"/>
      <c r="N171" s="258"/>
      <c r="O171" s="258"/>
      <c r="P171" s="258"/>
      <c r="Q171" s="258"/>
      <c r="R171" s="258"/>
      <c r="S171" s="258"/>
      <c r="T171" s="25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0" t="s">
        <v>164</v>
      </c>
      <c r="AU171" s="260" t="s">
        <v>83</v>
      </c>
      <c r="AV171" s="13" t="s">
        <v>83</v>
      </c>
      <c r="AW171" s="13" t="s">
        <v>30</v>
      </c>
      <c r="AX171" s="13" t="s">
        <v>81</v>
      </c>
      <c r="AY171" s="260" t="s">
        <v>156</v>
      </c>
    </row>
    <row r="172" s="2" customFormat="1" ht="33" customHeight="1">
      <c r="A172" s="39"/>
      <c r="B172" s="40"/>
      <c r="C172" s="235" t="s">
        <v>213</v>
      </c>
      <c r="D172" s="235" t="s">
        <v>158</v>
      </c>
      <c r="E172" s="236" t="s">
        <v>895</v>
      </c>
      <c r="F172" s="237" t="s">
        <v>896</v>
      </c>
      <c r="G172" s="238" t="s">
        <v>192</v>
      </c>
      <c r="H172" s="239">
        <v>202.46100000000001</v>
      </c>
      <c r="I172" s="240"/>
      <c r="J172" s="241">
        <f>ROUND(I172*H172,2)</f>
        <v>0</v>
      </c>
      <c r="K172" s="242"/>
      <c r="L172" s="45"/>
      <c r="M172" s="243" t="s">
        <v>1</v>
      </c>
      <c r="N172" s="244" t="s">
        <v>38</v>
      </c>
      <c r="O172" s="92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7" t="s">
        <v>162</v>
      </c>
      <c r="AT172" s="247" t="s">
        <v>158</v>
      </c>
      <c r="AU172" s="247" t="s">
        <v>83</v>
      </c>
      <c r="AY172" s="18" t="s">
        <v>156</v>
      </c>
      <c r="BE172" s="248">
        <f>IF(N172="základní",J172,0)</f>
        <v>0</v>
      </c>
      <c r="BF172" s="248">
        <f>IF(N172="snížená",J172,0)</f>
        <v>0</v>
      </c>
      <c r="BG172" s="248">
        <f>IF(N172="zákl. přenesená",J172,0)</f>
        <v>0</v>
      </c>
      <c r="BH172" s="248">
        <f>IF(N172="sníž. přenesená",J172,0)</f>
        <v>0</v>
      </c>
      <c r="BI172" s="248">
        <f>IF(N172="nulová",J172,0)</f>
        <v>0</v>
      </c>
      <c r="BJ172" s="18" t="s">
        <v>81</v>
      </c>
      <c r="BK172" s="248">
        <f>ROUND(I172*H172,2)</f>
        <v>0</v>
      </c>
      <c r="BL172" s="18" t="s">
        <v>162</v>
      </c>
      <c r="BM172" s="247" t="s">
        <v>1113</v>
      </c>
    </row>
    <row r="173" s="16" customFormat="1">
      <c r="A173" s="16"/>
      <c r="B173" s="299"/>
      <c r="C173" s="300"/>
      <c r="D173" s="251" t="s">
        <v>164</v>
      </c>
      <c r="E173" s="301" t="s">
        <v>1</v>
      </c>
      <c r="F173" s="302" t="s">
        <v>898</v>
      </c>
      <c r="G173" s="300"/>
      <c r="H173" s="301" t="s">
        <v>1</v>
      </c>
      <c r="I173" s="303"/>
      <c r="J173" s="300"/>
      <c r="K173" s="300"/>
      <c r="L173" s="304"/>
      <c r="M173" s="305"/>
      <c r="N173" s="306"/>
      <c r="O173" s="306"/>
      <c r="P173" s="306"/>
      <c r="Q173" s="306"/>
      <c r="R173" s="306"/>
      <c r="S173" s="306"/>
      <c r="T173" s="307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308" t="s">
        <v>164</v>
      </c>
      <c r="AU173" s="308" t="s">
        <v>83</v>
      </c>
      <c r="AV173" s="16" t="s">
        <v>81</v>
      </c>
      <c r="AW173" s="16" t="s">
        <v>30</v>
      </c>
      <c r="AX173" s="16" t="s">
        <v>73</v>
      </c>
      <c r="AY173" s="308" t="s">
        <v>156</v>
      </c>
    </row>
    <row r="174" s="13" customFormat="1">
      <c r="A174" s="13"/>
      <c r="B174" s="249"/>
      <c r="C174" s="250"/>
      <c r="D174" s="251" t="s">
        <v>164</v>
      </c>
      <c r="E174" s="252" t="s">
        <v>1</v>
      </c>
      <c r="F174" s="253" t="s">
        <v>1107</v>
      </c>
      <c r="G174" s="250"/>
      <c r="H174" s="254">
        <v>25.024000000000001</v>
      </c>
      <c r="I174" s="255"/>
      <c r="J174" s="250"/>
      <c r="K174" s="250"/>
      <c r="L174" s="256"/>
      <c r="M174" s="257"/>
      <c r="N174" s="258"/>
      <c r="O174" s="258"/>
      <c r="P174" s="258"/>
      <c r="Q174" s="258"/>
      <c r="R174" s="258"/>
      <c r="S174" s="258"/>
      <c r="T174" s="25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0" t="s">
        <v>164</v>
      </c>
      <c r="AU174" s="260" t="s">
        <v>83</v>
      </c>
      <c r="AV174" s="13" t="s">
        <v>83</v>
      </c>
      <c r="AW174" s="13" t="s">
        <v>30</v>
      </c>
      <c r="AX174" s="13" t="s">
        <v>73</v>
      </c>
      <c r="AY174" s="260" t="s">
        <v>156</v>
      </c>
    </row>
    <row r="175" s="13" customFormat="1">
      <c r="A175" s="13"/>
      <c r="B175" s="249"/>
      <c r="C175" s="250"/>
      <c r="D175" s="251" t="s">
        <v>164</v>
      </c>
      <c r="E175" s="252" t="s">
        <v>1</v>
      </c>
      <c r="F175" s="253" t="s">
        <v>1108</v>
      </c>
      <c r="G175" s="250"/>
      <c r="H175" s="254">
        <v>84.040000000000006</v>
      </c>
      <c r="I175" s="255"/>
      <c r="J175" s="250"/>
      <c r="K175" s="250"/>
      <c r="L175" s="256"/>
      <c r="M175" s="257"/>
      <c r="N175" s="258"/>
      <c r="O175" s="258"/>
      <c r="P175" s="258"/>
      <c r="Q175" s="258"/>
      <c r="R175" s="258"/>
      <c r="S175" s="258"/>
      <c r="T175" s="25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0" t="s">
        <v>164</v>
      </c>
      <c r="AU175" s="260" t="s">
        <v>83</v>
      </c>
      <c r="AV175" s="13" t="s">
        <v>83</v>
      </c>
      <c r="AW175" s="13" t="s">
        <v>30</v>
      </c>
      <c r="AX175" s="13" t="s">
        <v>73</v>
      </c>
      <c r="AY175" s="260" t="s">
        <v>156</v>
      </c>
    </row>
    <row r="176" s="13" customFormat="1">
      <c r="A176" s="13"/>
      <c r="B176" s="249"/>
      <c r="C176" s="250"/>
      <c r="D176" s="251" t="s">
        <v>164</v>
      </c>
      <c r="E176" s="252" t="s">
        <v>1</v>
      </c>
      <c r="F176" s="253" t="s">
        <v>1109</v>
      </c>
      <c r="G176" s="250"/>
      <c r="H176" s="254">
        <v>77.962999999999994</v>
      </c>
      <c r="I176" s="255"/>
      <c r="J176" s="250"/>
      <c r="K176" s="250"/>
      <c r="L176" s="256"/>
      <c r="M176" s="257"/>
      <c r="N176" s="258"/>
      <c r="O176" s="258"/>
      <c r="P176" s="258"/>
      <c r="Q176" s="258"/>
      <c r="R176" s="258"/>
      <c r="S176" s="258"/>
      <c r="T176" s="25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0" t="s">
        <v>164</v>
      </c>
      <c r="AU176" s="260" t="s">
        <v>83</v>
      </c>
      <c r="AV176" s="13" t="s">
        <v>83</v>
      </c>
      <c r="AW176" s="13" t="s">
        <v>30</v>
      </c>
      <c r="AX176" s="13" t="s">
        <v>73</v>
      </c>
      <c r="AY176" s="260" t="s">
        <v>156</v>
      </c>
    </row>
    <row r="177" s="13" customFormat="1">
      <c r="A177" s="13"/>
      <c r="B177" s="249"/>
      <c r="C177" s="250"/>
      <c r="D177" s="251" t="s">
        <v>164</v>
      </c>
      <c r="E177" s="252" t="s">
        <v>1</v>
      </c>
      <c r="F177" s="253" t="s">
        <v>1110</v>
      </c>
      <c r="G177" s="250"/>
      <c r="H177" s="254">
        <v>50.473999999999997</v>
      </c>
      <c r="I177" s="255"/>
      <c r="J177" s="250"/>
      <c r="K177" s="250"/>
      <c r="L177" s="256"/>
      <c r="M177" s="257"/>
      <c r="N177" s="258"/>
      <c r="O177" s="258"/>
      <c r="P177" s="258"/>
      <c r="Q177" s="258"/>
      <c r="R177" s="258"/>
      <c r="S177" s="258"/>
      <c r="T177" s="25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60" t="s">
        <v>164</v>
      </c>
      <c r="AU177" s="260" t="s">
        <v>83</v>
      </c>
      <c r="AV177" s="13" t="s">
        <v>83</v>
      </c>
      <c r="AW177" s="13" t="s">
        <v>30</v>
      </c>
      <c r="AX177" s="13" t="s">
        <v>73</v>
      </c>
      <c r="AY177" s="260" t="s">
        <v>156</v>
      </c>
    </row>
    <row r="178" s="13" customFormat="1">
      <c r="A178" s="13"/>
      <c r="B178" s="249"/>
      <c r="C178" s="250"/>
      <c r="D178" s="251" t="s">
        <v>164</v>
      </c>
      <c r="E178" s="252" t="s">
        <v>1</v>
      </c>
      <c r="F178" s="253" t="s">
        <v>1111</v>
      </c>
      <c r="G178" s="250"/>
      <c r="H178" s="254">
        <v>32.447000000000003</v>
      </c>
      <c r="I178" s="255"/>
      <c r="J178" s="250"/>
      <c r="K178" s="250"/>
      <c r="L178" s="256"/>
      <c r="M178" s="257"/>
      <c r="N178" s="258"/>
      <c r="O178" s="258"/>
      <c r="P178" s="258"/>
      <c r="Q178" s="258"/>
      <c r="R178" s="258"/>
      <c r="S178" s="258"/>
      <c r="T178" s="25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0" t="s">
        <v>164</v>
      </c>
      <c r="AU178" s="260" t="s">
        <v>83</v>
      </c>
      <c r="AV178" s="13" t="s">
        <v>83</v>
      </c>
      <c r="AW178" s="13" t="s">
        <v>30</v>
      </c>
      <c r="AX178" s="13" t="s">
        <v>73</v>
      </c>
      <c r="AY178" s="260" t="s">
        <v>156</v>
      </c>
    </row>
    <row r="179" s="15" customFormat="1">
      <c r="A179" s="15"/>
      <c r="B179" s="272"/>
      <c r="C179" s="273"/>
      <c r="D179" s="251" t="s">
        <v>164</v>
      </c>
      <c r="E179" s="274" t="s">
        <v>1</v>
      </c>
      <c r="F179" s="275" t="s">
        <v>201</v>
      </c>
      <c r="G179" s="273"/>
      <c r="H179" s="276">
        <v>269.94799999999998</v>
      </c>
      <c r="I179" s="277"/>
      <c r="J179" s="273"/>
      <c r="K179" s="273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164</v>
      </c>
      <c r="AU179" s="282" t="s">
        <v>83</v>
      </c>
      <c r="AV179" s="15" t="s">
        <v>172</v>
      </c>
      <c r="AW179" s="15" t="s">
        <v>30</v>
      </c>
      <c r="AX179" s="15" t="s">
        <v>73</v>
      </c>
      <c r="AY179" s="282" t="s">
        <v>156</v>
      </c>
    </row>
    <row r="180" s="13" customFormat="1">
      <c r="A180" s="13"/>
      <c r="B180" s="249"/>
      <c r="C180" s="250"/>
      <c r="D180" s="251" t="s">
        <v>164</v>
      </c>
      <c r="E180" s="252" t="s">
        <v>1</v>
      </c>
      <c r="F180" s="253" t="s">
        <v>1114</v>
      </c>
      <c r="G180" s="250"/>
      <c r="H180" s="254">
        <v>202.46100000000001</v>
      </c>
      <c r="I180" s="255"/>
      <c r="J180" s="250"/>
      <c r="K180" s="250"/>
      <c r="L180" s="256"/>
      <c r="M180" s="257"/>
      <c r="N180" s="258"/>
      <c r="O180" s="258"/>
      <c r="P180" s="258"/>
      <c r="Q180" s="258"/>
      <c r="R180" s="258"/>
      <c r="S180" s="258"/>
      <c r="T180" s="25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0" t="s">
        <v>164</v>
      </c>
      <c r="AU180" s="260" t="s">
        <v>83</v>
      </c>
      <c r="AV180" s="13" t="s">
        <v>83</v>
      </c>
      <c r="AW180" s="13" t="s">
        <v>30</v>
      </c>
      <c r="AX180" s="13" t="s">
        <v>81</v>
      </c>
      <c r="AY180" s="260" t="s">
        <v>156</v>
      </c>
    </row>
    <row r="181" s="2" customFormat="1" ht="21.75" customHeight="1">
      <c r="A181" s="39"/>
      <c r="B181" s="40"/>
      <c r="C181" s="235" t="s">
        <v>219</v>
      </c>
      <c r="D181" s="235" t="s">
        <v>158</v>
      </c>
      <c r="E181" s="236" t="s">
        <v>204</v>
      </c>
      <c r="F181" s="237" t="s">
        <v>205</v>
      </c>
      <c r="G181" s="238" t="s">
        <v>192</v>
      </c>
      <c r="H181" s="239">
        <v>4</v>
      </c>
      <c r="I181" s="240"/>
      <c r="J181" s="241">
        <f>ROUND(I181*H181,2)</f>
        <v>0</v>
      </c>
      <c r="K181" s="242"/>
      <c r="L181" s="45"/>
      <c r="M181" s="243" t="s">
        <v>1</v>
      </c>
      <c r="N181" s="244" t="s">
        <v>38</v>
      </c>
      <c r="O181" s="92"/>
      <c r="P181" s="245">
        <f>O181*H181</f>
        <v>0</v>
      </c>
      <c r="Q181" s="245">
        <v>0</v>
      </c>
      <c r="R181" s="245">
        <f>Q181*H181</f>
        <v>0</v>
      </c>
      <c r="S181" s="245">
        <v>0</v>
      </c>
      <c r="T181" s="24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7" t="s">
        <v>162</v>
      </c>
      <c r="AT181" s="247" t="s">
        <v>158</v>
      </c>
      <c r="AU181" s="247" t="s">
        <v>83</v>
      </c>
      <c r="AY181" s="18" t="s">
        <v>156</v>
      </c>
      <c r="BE181" s="248">
        <f>IF(N181="základní",J181,0)</f>
        <v>0</v>
      </c>
      <c r="BF181" s="248">
        <f>IF(N181="snížená",J181,0)</f>
        <v>0</v>
      </c>
      <c r="BG181" s="248">
        <f>IF(N181="zákl. přenesená",J181,0)</f>
        <v>0</v>
      </c>
      <c r="BH181" s="248">
        <f>IF(N181="sníž. přenesená",J181,0)</f>
        <v>0</v>
      </c>
      <c r="BI181" s="248">
        <f>IF(N181="nulová",J181,0)</f>
        <v>0</v>
      </c>
      <c r="BJ181" s="18" t="s">
        <v>81</v>
      </c>
      <c r="BK181" s="248">
        <f>ROUND(I181*H181,2)</f>
        <v>0</v>
      </c>
      <c r="BL181" s="18" t="s">
        <v>162</v>
      </c>
      <c r="BM181" s="247" t="s">
        <v>1115</v>
      </c>
    </row>
    <row r="182" s="2" customFormat="1" ht="21.75" customHeight="1">
      <c r="A182" s="39"/>
      <c r="B182" s="40"/>
      <c r="C182" s="235" t="s">
        <v>225</v>
      </c>
      <c r="D182" s="235" t="s">
        <v>158</v>
      </c>
      <c r="E182" s="236" t="s">
        <v>902</v>
      </c>
      <c r="F182" s="237" t="s">
        <v>903</v>
      </c>
      <c r="G182" s="238" t="s">
        <v>161</v>
      </c>
      <c r="H182" s="239">
        <v>292.5</v>
      </c>
      <c r="I182" s="240"/>
      <c r="J182" s="241">
        <f>ROUND(I182*H182,2)</f>
        <v>0</v>
      </c>
      <c r="K182" s="242"/>
      <c r="L182" s="45"/>
      <c r="M182" s="243" t="s">
        <v>1</v>
      </c>
      <c r="N182" s="244" t="s">
        <v>38</v>
      </c>
      <c r="O182" s="92"/>
      <c r="P182" s="245">
        <f>O182*H182</f>
        <v>0</v>
      </c>
      <c r="Q182" s="245">
        <v>0.00084000000000000003</v>
      </c>
      <c r="R182" s="245">
        <f>Q182*H182</f>
        <v>0.2457</v>
      </c>
      <c r="S182" s="245">
        <v>0</v>
      </c>
      <c r="T182" s="246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7" t="s">
        <v>162</v>
      </c>
      <c r="AT182" s="247" t="s">
        <v>158</v>
      </c>
      <c r="AU182" s="247" t="s">
        <v>83</v>
      </c>
      <c r="AY182" s="18" t="s">
        <v>156</v>
      </c>
      <c r="BE182" s="248">
        <f>IF(N182="základní",J182,0)</f>
        <v>0</v>
      </c>
      <c r="BF182" s="248">
        <f>IF(N182="snížená",J182,0)</f>
        <v>0</v>
      </c>
      <c r="BG182" s="248">
        <f>IF(N182="zákl. přenesená",J182,0)</f>
        <v>0</v>
      </c>
      <c r="BH182" s="248">
        <f>IF(N182="sníž. přenesená",J182,0)</f>
        <v>0</v>
      </c>
      <c r="BI182" s="248">
        <f>IF(N182="nulová",J182,0)</f>
        <v>0</v>
      </c>
      <c r="BJ182" s="18" t="s">
        <v>81</v>
      </c>
      <c r="BK182" s="248">
        <f>ROUND(I182*H182,2)</f>
        <v>0</v>
      </c>
      <c r="BL182" s="18" t="s">
        <v>162</v>
      </c>
      <c r="BM182" s="247" t="s">
        <v>1116</v>
      </c>
    </row>
    <row r="183" s="16" customFormat="1">
      <c r="A183" s="16"/>
      <c r="B183" s="299"/>
      <c r="C183" s="300"/>
      <c r="D183" s="251" t="s">
        <v>164</v>
      </c>
      <c r="E183" s="301" t="s">
        <v>1</v>
      </c>
      <c r="F183" s="302" t="s">
        <v>905</v>
      </c>
      <c r="G183" s="300"/>
      <c r="H183" s="301" t="s">
        <v>1</v>
      </c>
      <c r="I183" s="303"/>
      <c r="J183" s="300"/>
      <c r="K183" s="300"/>
      <c r="L183" s="304"/>
      <c r="M183" s="305"/>
      <c r="N183" s="306"/>
      <c r="O183" s="306"/>
      <c r="P183" s="306"/>
      <c r="Q183" s="306"/>
      <c r="R183" s="306"/>
      <c r="S183" s="306"/>
      <c r="T183" s="30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308" t="s">
        <v>164</v>
      </c>
      <c r="AU183" s="308" t="s">
        <v>83</v>
      </c>
      <c r="AV183" s="16" t="s">
        <v>81</v>
      </c>
      <c r="AW183" s="16" t="s">
        <v>30</v>
      </c>
      <c r="AX183" s="16" t="s">
        <v>73</v>
      </c>
      <c r="AY183" s="308" t="s">
        <v>156</v>
      </c>
    </row>
    <row r="184" s="13" customFormat="1">
      <c r="A184" s="13"/>
      <c r="B184" s="249"/>
      <c r="C184" s="250"/>
      <c r="D184" s="251" t="s">
        <v>164</v>
      </c>
      <c r="E184" s="252" t="s">
        <v>1</v>
      </c>
      <c r="F184" s="253" t="s">
        <v>1117</v>
      </c>
      <c r="G184" s="250"/>
      <c r="H184" s="254">
        <v>292.5</v>
      </c>
      <c r="I184" s="255"/>
      <c r="J184" s="250"/>
      <c r="K184" s="250"/>
      <c r="L184" s="256"/>
      <c r="M184" s="257"/>
      <c r="N184" s="258"/>
      <c r="O184" s="258"/>
      <c r="P184" s="258"/>
      <c r="Q184" s="258"/>
      <c r="R184" s="258"/>
      <c r="S184" s="258"/>
      <c r="T184" s="25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60" t="s">
        <v>164</v>
      </c>
      <c r="AU184" s="260" t="s">
        <v>83</v>
      </c>
      <c r="AV184" s="13" t="s">
        <v>83</v>
      </c>
      <c r="AW184" s="13" t="s">
        <v>30</v>
      </c>
      <c r="AX184" s="13" t="s">
        <v>81</v>
      </c>
      <c r="AY184" s="260" t="s">
        <v>156</v>
      </c>
    </row>
    <row r="185" s="2" customFormat="1" ht="21.75" customHeight="1">
      <c r="A185" s="39"/>
      <c r="B185" s="40"/>
      <c r="C185" s="235" t="s">
        <v>230</v>
      </c>
      <c r="D185" s="235" t="s">
        <v>158</v>
      </c>
      <c r="E185" s="236" t="s">
        <v>907</v>
      </c>
      <c r="F185" s="237" t="s">
        <v>908</v>
      </c>
      <c r="G185" s="238" t="s">
        <v>161</v>
      </c>
      <c r="H185" s="239">
        <v>292.5</v>
      </c>
      <c r="I185" s="240"/>
      <c r="J185" s="241">
        <f>ROUND(I185*H185,2)</f>
        <v>0</v>
      </c>
      <c r="K185" s="242"/>
      <c r="L185" s="45"/>
      <c r="M185" s="243" t="s">
        <v>1</v>
      </c>
      <c r="N185" s="244" t="s">
        <v>38</v>
      </c>
      <c r="O185" s="92"/>
      <c r="P185" s="245">
        <f>O185*H185</f>
        <v>0</v>
      </c>
      <c r="Q185" s="245">
        <v>0</v>
      </c>
      <c r="R185" s="245">
        <f>Q185*H185</f>
        <v>0</v>
      </c>
      <c r="S185" s="245">
        <v>0</v>
      </c>
      <c r="T185" s="24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7" t="s">
        <v>162</v>
      </c>
      <c r="AT185" s="247" t="s">
        <v>158</v>
      </c>
      <c r="AU185" s="247" t="s">
        <v>83</v>
      </c>
      <c r="AY185" s="18" t="s">
        <v>156</v>
      </c>
      <c r="BE185" s="248">
        <f>IF(N185="základní",J185,0)</f>
        <v>0</v>
      </c>
      <c r="BF185" s="248">
        <f>IF(N185="snížená",J185,0)</f>
        <v>0</v>
      </c>
      <c r="BG185" s="248">
        <f>IF(N185="zákl. přenesená",J185,0)</f>
        <v>0</v>
      </c>
      <c r="BH185" s="248">
        <f>IF(N185="sníž. přenesená",J185,0)</f>
        <v>0</v>
      </c>
      <c r="BI185" s="248">
        <f>IF(N185="nulová",J185,0)</f>
        <v>0</v>
      </c>
      <c r="BJ185" s="18" t="s">
        <v>81</v>
      </c>
      <c r="BK185" s="248">
        <f>ROUND(I185*H185,2)</f>
        <v>0</v>
      </c>
      <c r="BL185" s="18" t="s">
        <v>162</v>
      </c>
      <c r="BM185" s="247" t="s">
        <v>1118</v>
      </c>
    </row>
    <row r="186" s="2" customFormat="1" ht="33" customHeight="1">
      <c r="A186" s="39"/>
      <c r="B186" s="40"/>
      <c r="C186" s="235" t="s">
        <v>237</v>
      </c>
      <c r="D186" s="235" t="s">
        <v>158</v>
      </c>
      <c r="E186" s="236" t="s">
        <v>209</v>
      </c>
      <c r="F186" s="237" t="s">
        <v>210</v>
      </c>
      <c r="G186" s="238" t="s">
        <v>192</v>
      </c>
      <c r="H186" s="239">
        <v>128.34</v>
      </c>
      <c r="I186" s="240"/>
      <c r="J186" s="241">
        <f>ROUND(I186*H186,2)</f>
        <v>0</v>
      </c>
      <c r="K186" s="242"/>
      <c r="L186" s="45"/>
      <c r="M186" s="243" t="s">
        <v>1</v>
      </c>
      <c r="N186" s="244" t="s">
        <v>38</v>
      </c>
      <c r="O186" s="92"/>
      <c r="P186" s="245">
        <f>O186*H186</f>
        <v>0</v>
      </c>
      <c r="Q186" s="245">
        <v>0</v>
      </c>
      <c r="R186" s="245">
        <f>Q186*H186</f>
        <v>0</v>
      </c>
      <c r="S186" s="245">
        <v>0</v>
      </c>
      <c r="T186" s="24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7" t="s">
        <v>162</v>
      </c>
      <c r="AT186" s="247" t="s">
        <v>158</v>
      </c>
      <c r="AU186" s="247" t="s">
        <v>83</v>
      </c>
      <c r="AY186" s="18" t="s">
        <v>156</v>
      </c>
      <c r="BE186" s="248">
        <f>IF(N186="základní",J186,0)</f>
        <v>0</v>
      </c>
      <c r="BF186" s="248">
        <f>IF(N186="snížená",J186,0)</f>
        <v>0</v>
      </c>
      <c r="BG186" s="248">
        <f>IF(N186="zákl. přenesená",J186,0)</f>
        <v>0</v>
      </c>
      <c r="BH186" s="248">
        <f>IF(N186="sníž. přenesená",J186,0)</f>
        <v>0</v>
      </c>
      <c r="BI186" s="248">
        <f>IF(N186="nulová",J186,0)</f>
        <v>0</v>
      </c>
      <c r="BJ186" s="18" t="s">
        <v>81</v>
      </c>
      <c r="BK186" s="248">
        <f>ROUND(I186*H186,2)</f>
        <v>0</v>
      </c>
      <c r="BL186" s="18" t="s">
        <v>162</v>
      </c>
      <c r="BM186" s="247" t="s">
        <v>1119</v>
      </c>
    </row>
    <row r="187" s="13" customFormat="1">
      <c r="A187" s="13"/>
      <c r="B187" s="249"/>
      <c r="C187" s="250"/>
      <c r="D187" s="251" t="s">
        <v>164</v>
      </c>
      <c r="E187" s="252" t="s">
        <v>1</v>
      </c>
      <c r="F187" s="253" t="s">
        <v>1120</v>
      </c>
      <c r="G187" s="250"/>
      <c r="H187" s="254">
        <v>269.94799999999998</v>
      </c>
      <c r="I187" s="255"/>
      <c r="J187" s="250"/>
      <c r="K187" s="250"/>
      <c r="L187" s="256"/>
      <c r="M187" s="257"/>
      <c r="N187" s="258"/>
      <c r="O187" s="258"/>
      <c r="P187" s="258"/>
      <c r="Q187" s="258"/>
      <c r="R187" s="258"/>
      <c r="S187" s="258"/>
      <c r="T187" s="25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0" t="s">
        <v>164</v>
      </c>
      <c r="AU187" s="260" t="s">
        <v>83</v>
      </c>
      <c r="AV187" s="13" t="s">
        <v>83</v>
      </c>
      <c r="AW187" s="13" t="s">
        <v>30</v>
      </c>
      <c r="AX187" s="13" t="s">
        <v>73</v>
      </c>
      <c r="AY187" s="260" t="s">
        <v>156</v>
      </c>
    </row>
    <row r="188" s="13" customFormat="1">
      <c r="A188" s="13"/>
      <c r="B188" s="249"/>
      <c r="C188" s="250"/>
      <c r="D188" s="251" t="s">
        <v>164</v>
      </c>
      <c r="E188" s="252" t="s">
        <v>1</v>
      </c>
      <c r="F188" s="253" t="s">
        <v>1121</v>
      </c>
      <c r="G188" s="250"/>
      <c r="H188" s="254">
        <v>-6.5</v>
      </c>
      <c r="I188" s="255"/>
      <c r="J188" s="250"/>
      <c r="K188" s="250"/>
      <c r="L188" s="256"/>
      <c r="M188" s="257"/>
      <c r="N188" s="258"/>
      <c r="O188" s="258"/>
      <c r="P188" s="258"/>
      <c r="Q188" s="258"/>
      <c r="R188" s="258"/>
      <c r="S188" s="258"/>
      <c r="T188" s="25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0" t="s">
        <v>164</v>
      </c>
      <c r="AU188" s="260" t="s">
        <v>83</v>
      </c>
      <c r="AV188" s="13" t="s">
        <v>83</v>
      </c>
      <c r="AW188" s="13" t="s">
        <v>30</v>
      </c>
      <c r="AX188" s="13" t="s">
        <v>73</v>
      </c>
      <c r="AY188" s="260" t="s">
        <v>156</v>
      </c>
    </row>
    <row r="189" s="13" customFormat="1">
      <c r="A189" s="13"/>
      <c r="B189" s="249"/>
      <c r="C189" s="250"/>
      <c r="D189" s="251" t="s">
        <v>164</v>
      </c>
      <c r="E189" s="252" t="s">
        <v>1</v>
      </c>
      <c r="F189" s="253" t="s">
        <v>1122</v>
      </c>
      <c r="G189" s="250"/>
      <c r="H189" s="254">
        <v>-68.283000000000001</v>
      </c>
      <c r="I189" s="255"/>
      <c r="J189" s="250"/>
      <c r="K189" s="250"/>
      <c r="L189" s="256"/>
      <c r="M189" s="257"/>
      <c r="N189" s="258"/>
      <c r="O189" s="258"/>
      <c r="P189" s="258"/>
      <c r="Q189" s="258"/>
      <c r="R189" s="258"/>
      <c r="S189" s="258"/>
      <c r="T189" s="25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60" t="s">
        <v>164</v>
      </c>
      <c r="AU189" s="260" t="s">
        <v>83</v>
      </c>
      <c r="AV189" s="13" t="s">
        <v>83</v>
      </c>
      <c r="AW189" s="13" t="s">
        <v>30</v>
      </c>
      <c r="AX189" s="13" t="s">
        <v>73</v>
      </c>
      <c r="AY189" s="260" t="s">
        <v>156</v>
      </c>
    </row>
    <row r="190" s="13" customFormat="1">
      <c r="A190" s="13"/>
      <c r="B190" s="249"/>
      <c r="C190" s="250"/>
      <c r="D190" s="251" t="s">
        <v>164</v>
      </c>
      <c r="E190" s="252" t="s">
        <v>1</v>
      </c>
      <c r="F190" s="253" t="s">
        <v>1123</v>
      </c>
      <c r="G190" s="250"/>
      <c r="H190" s="254">
        <v>-66.825000000000003</v>
      </c>
      <c r="I190" s="255"/>
      <c r="J190" s="250"/>
      <c r="K190" s="250"/>
      <c r="L190" s="256"/>
      <c r="M190" s="257"/>
      <c r="N190" s="258"/>
      <c r="O190" s="258"/>
      <c r="P190" s="258"/>
      <c r="Q190" s="258"/>
      <c r="R190" s="258"/>
      <c r="S190" s="258"/>
      <c r="T190" s="25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0" t="s">
        <v>164</v>
      </c>
      <c r="AU190" s="260" t="s">
        <v>83</v>
      </c>
      <c r="AV190" s="13" t="s">
        <v>83</v>
      </c>
      <c r="AW190" s="13" t="s">
        <v>30</v>
      </c>
      <c r="AX190" s="13" t="s">
        <v>73</v>
      </c>
      <c r="AY190" s="260" t="s">
        <v>156</v>
      </c>
    </row>
    <row r="191" s="14" customFormat="1">
      <c r="A191" s="14"/>
      <c r="B191" s="261"/>
      <c r="C191" s="262"/>
      <c r="D191" s="251" t="s">
        <v>164</v>
      </c>
      <c r="E191" s="263" t="s">
        <v>1</v>
      </c>
      <c r="F191" s="264" t="s">
        <v>166</v>
      </c>
      <c r="G191" s="262"/>
      <c r="H191" s="265">
        <v>128.34</v>
      </c>
      <c r="I191" s="266"/>
      <c r="J191" s="262"/>
      <c r="K191" s="262"/>
      <c r="L191" s="267"/>
      <c r="M191" s="268"/>
      <c r="N191" s="269"/>
      <c r="O191" s="269"/>
      <c r="P191" s="269"/>
      <c r="Q191" s="269"/>
      <c r="R191" s="269"/>
      <c r="S191" s="269"/>
      <c r="T191" s="27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1" t="s">
        <v>164</v>
      </c>
      <c r="AU191" s="271" t="s">
        <v>83</v>
      </c>
      <c r="AV191" s="14" t="s">
        <v>162</v>
      </c>
      <c r="AW191" s="14" t="s">
        <v>30</v>
      </c>
      <c r="AX191" s="14" t="s">
        <v>81</v>
      </c>
      <c r="AY191" s="271" t="s">
        <v>156</v>
      </c>
    </row>
    <row r="192" s="2" customFormat="1" ht="21.75" customHeight="1">
      <c r="A192" s="39"/>
      <c r="B192" s="40"/>
      <c r="C192" s="235" t="s">
        <v>8</v>
      </c>
      <c r="D192" s="235" t="s">
        <v>158</v>
      </c>
      <c r="E192" s="236" t="s">
        <v>214</v>
      </c>
      <c r="F192" s="237" t="s">
        <v>215</v>
      </c>
      <c r="G192" s="238" t="s">
        <v>216</v>
      </c>
      <c r="H192" s="239">
        <v>236.14599999999999</v>
      </c>
      <c r="I192" s="240"/>
      <c r="J192" s="241">
        <f>ROUND(I192*H192,2)</f>
        <v>0</v>
      </c>
      <c r="K192" s="242"/>
      <c r="L192" s="45"/>
      <c r="M192" s="243" t="s">
        <v>1</v>
      </c>
      <c r="N192" s="244" t="s">
        <v>38</v>
      </c>
      <c r="O192" s="92"/>
      <c r="P192" s="245">
        <f>O192*H192</f>
        <v>0</v>
      </c>
      <c r="Q192" s="245">
        <v>0</v>
      </c>
      <c r="R192" s="245">
        <f>Q192*H192</f>
        <v>0</v>
      </c>
      <c r="S192" s="245">
        <v>0</v>
      </c>
      <c r="T192" s="24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7" t="s">
        <v>162</v>
      </c>
      <c r="AT192" s="247" t="s">
        <v>158</v>
      </c>
      <c r="AU192" s="247" t="s">
        <v>83</v>
      </c>
      <c r="AY192" s="18" t="s">
        <v>156</v>
      </c>
      <c r="BE192" s="248">
        <f>IF(N192="základní",J192,0)</f>
        <v>0</v>
      </c>
      <c r="BF192" s="248">
        <f>IF(N192="snížená",J192,0)</f>
        <v>0</v>
      </c>
      <c r="BG192" s="248">
        <f>IF(N192="zákl. přenesená",J192,0)</f>
        <v>0</v>
      </c>
      <c r="BH192" s="248">
        <f>IF(N192="sníž. přenesená",J192,0)</f>
        <v>0</v>
      </c>
      <c r="BI192" s="248">
        <f>IF(N192="nulová",J192,0)</f>
        <v>0</v>
      </c>
      <c r="BJ192" s="18" t="s">
        <v>81</v>
      </c>
      <c r="BK192" s="248">
        <f>ROUND(I192*H192,2)</f>
        <v>0</v>
      </c>
      <c r="BL192" s="18" t="s">
        <v>162</v>
      </c>
      <c r="BM192" s="247" t="s">
        <v>1124</v>
      </c>
    </row>
    <row r="193" s="13" customFormat="1">
      <c r="A193" s="13"/>
      <c r="B193" s="249"/>
      <c r="C193" s="250"/>
      <c r="D193" s="251" t="s">
        <v>164</v>
      </c>
      <c r="E193" s="250"/>
      <c r="F193" s="253" t="s">
        <v>1125</v>
      </c>
      <c r="G193" s="250"/>
      <c r="H193" s="254">
        <v>236.14599999999999</v>
      </c>
      <c r="I193" s="255"/>
      <c r="J193" s="250"/>
      <c r="K193" s="250"/>
      <c r="L193" s="256"/>
      <c r="M193" s="257"/>
      <c r="N193" s="258"/>
      <c r="O193" s="258"/>
      <c r="P193" s="258"/>
      <c r="Q193" s="258"/>
      <c r="R193" s="258"/>
      <c r="S193" s="258"/>
      <c r="T193" s="25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0" t="s">
        <v>164</v>
      </c>
      <c r="AU193" s="260" t="s">
        <v>83</v>
      </c>
      <c r="AV193" s="13" t="s">
        <v>83</v>
      </c>
      <c r="AW193" s="13" t="s">
        <v>4</v>
      </c>
      <c r="AX193" s="13" t="s">
        <v>81</v>
      </c>
      <c r="AY193" s="260" t="s">
        <v>156</v>
      </c>
    </row>
    <row r="194" s="2" customFormat="1" ht="21.75" customHeight="1">
      <c r="A194" s="39"/>
      <c r="B194" s="40"/>
      <c r="C194" s="235" t="s">
        <v>248</v>
      </c>
      <c r="D194" s="235" t="s">
        <v>158</v>
      </c>
      <c r="E194" s="236" t="s">
        <v>220</v>
      </c>
      <c r="F194" s="237" t="s">
        <v>221</v>
      </c>
      <c r="G194" s="238" t="s">
        <v>192</v>
      </c>
      <c r="H194" s="239">
        <v>212.71299999999999</v>
      </c>
      <c r="I194" s="240"/>
      <c r="J194" s="241">
        <f>ROUND(I194*H194,2)</f>
        <v>0</v>
      </c>
      <c r="K194" s="242"/>
      <c r="L194" s="45"/>
      <c r="M194" s="243" t="s">
        <v>1</v>
      </c>
      <c r="N194" s="244" t="s">
        <v>38</v>
      </c>
      <c r="O194" s="92"/>
      <c r="P194" s="245">
        <f>O194*H194</f>
        <v>0</v>
      </c>
      <c r="Q194" s="245">
        <v>0</v>
      </c>
      <c r="R194" s="245">
        <f>Q194*H194</f>
        <v>0</v>
      </c>
      <c r="S194" s="245">
        <v>0</v>
      </c>
      <c r="T194" s="24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7" t="s">
        <v>162</v>
      </c>
      <c r="AT194" s="247" t="s">
        <v>158</v>
      </c>
      <c r="AU194" s="247" t="s">
        <v>83</v>
      </c>
      <c r="AY194" s="18" t="s">
        <v>156</v>
      </c>
      <c r="BE194" s="248">
        <f>IF(N194="základní",J194,0)</f>
        <v>0</v>
      </c>
      <c r="BF194" s="248">
        <f>IF(N194="snížená",J194,0)</f>
        <v>0</v>
      </c>
      <c r="BG194" s="248">
        <f>IF(N194="zákl. přenesená",J194,0)</f>
        <v>0</v>
      </c>
      <c r="BH194" s="248">
        <f>IF(N194="sníž. přenesená",J194,0)</f>
        <v>0</v>
      </c>
      <c r="BI194" s="248">
        <f>IF(N194="nulová",J194,0)</f>
        <v>0</v>
      </c>
      <c r="BJ194" s="18" t="s">
        <v>81</v>
      </c>
      <c r="BK194" s="248">
        <f>ROUND(I194*H194,2)</f>
        <v>0</v>
      </c>
      <c r="BL194" s="18" t="s">
        <v>162</v>
      </c>
      <c r="BM194" s="247" t="s">
        <v>1126</v>
      </c>
    </row>
    <row r="195" s="13" customFormat="1">
      <c r="A195" s="13"/>
      <c r="B195" s="249"/>
      <c r="C195" s="250"/>
      <c r="D195" s="251" t="s">
        <v>164</v>
      </c>
      <c r="E195" s="252" t="s">
        <v>1</v>
      </c>
      <c r="F195" s="253" t="s">
        <v>1127</v>
      </c>
      <c r="G195" s="250"/>
      <c r="H195" s="254">
        <v>11.628</v>
      </c>
      <c r="I195" s="255"/>
      <c r="J195" s="250"/>
      <c r="K195" s="250"/>
      <c r="L195" s="256"/>
      <c r="M195" s="257"/>
      <c r="N195" s="258"/>
      <c r="O195" s="258"/>
      <c r="P195" s="258"/>
      <c r="Q195" s="258"/>
      <c r="R195" s="258"/>
      <c r="S195" s="258"/>
      <c r="T195" s="25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0" t="s">
        <v>164</v>
      </c>
      <c r="AU195" s="260" t="s">
        <v>83</v>
      </c>
      <c r="AV195" s="13" t="s">
        <v>83</v>
      </c>
      <c r="AW195" s="13" t="s">
        <v>30</v>
      </c>
      <c r="AX195" s="13" t="s">
        <v>73</v>
      </c>
      <c r="AY195" s="260" t="s">
        <v>156</v>
      </c>
    </row>
    <row r="196" s="13" customFormat="1">
      <c r="A196" s="13"/>
      <c r="B196" s="249"/>
      <c r="C196" s="250"/>
      <c r="D196" s="251" t="s">
        <v>164</v>
      </c>
      <c r="E196" s="252" t="s">
        <v>1</v>
      </c>
      <c r="F196" s="253" t="s">
        <v>1128</v>
      </c>
      <c r="G196" s="250"/>
      <c r="H196" s="254">
        <v>6.5</v>
      </c>
      <c r="I196" s="255"/>
      <c r="J196" s="250"/>
      <c r="K196" s="250"/>
      <c r="L196" s="256"/>
      <c r="M196" s="257"/>
      <c r="N196" s="258"/>
      <c r="O196" s="258"/>
      <c r="P196" s="258"/>
      <c r="Q196" s="258"/>
      <c r="R196" s="258"/>
      <c r="S196" s="258"/>
      <c r="T196" s="25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0" t="s">
        <v>164</v>
      </c>
      <c r="AU196" s="260" t="s">
        <v>83</v>
      </c>
      <c r="AV196" s="13" t="s">
        <v>83</v>
      </c>
      <c r="AW196" s="13" t="s">
        <v>30</v>
      </c>
      <c r="AX196" s="13" t="s">
        <v>73</v>
      </c>
      <c r="AY196" s="260" t="s">
        <v>156</v>
      </c>
    </row>
    <row r="197" s="13" customFormat="1">
      <c r="A197" s="13"/>
      <c r="B197" s="249"/>
      <c r="C197" s="250"/>
      <c r="D197" s="251" t="s">
        <v>164</v>
      </c>
      <c r="E197" s="252" t="s">
        <v>1</v>
      </c>
      <c r="F197" s="253" t="s">
        <v>1129</v>
      </c>
      <c r="G197" s="250"/>
      <c r="H197" s="254">
        <v>6.5999999999999996</v>
      </c>
      <c r="I197" s="255"/>
      <c r="J197" s="250"/>
      <c r="K197" s="250"/>
      <c r="L197" s="256"/>
      <c r="M197" s="257"/>
      <c r="N197" s="258"/>
      <c r="O197" s="258"/>
      <c r="P197" s="258"/>
      <c r="Q197" s="258"/>
      <c r="R197" s="258"/>
      <c r="S197" s="258"/>
      <c r="T197" s="25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0" t="s">
        <v>164</v>
      </c>
      <c r="AU197" s="260" t="s">
        <v>83</v>
      </c>
      <c r="AV197" s="13" t="s">
        <v>83</v>
      </c>
      <c r="AW197" s="13" t="s">
        <v>30</v>
      </c>
      <c r="AX197" s="13" t="s">
        <v>73</v>
      </c>
      <c r="AY197" s="260" t="s">
        <v>156</v>
      </c>
    </row>
    <row r="198" s="13" customFormat="1">
      <c r="A198" s="13"/>
      <c r="B198" s="249"/>
      <c r="C198" s="250"/>
      <c r="D198" s="251" t="s">
        <v>164</v>
      </c>
      <c r="E198" s="252" t="s">
        <v>1</v>
      </c>
      <c r="F198" s="253" t="s">
        <v>1130</v>
      </c>
      <c r="G198" s="250"/>
      <c r="H198" s="254">
        <v>68.283000000000001</v>
      </c>
      <c r="I198" s="255"/>
      <c r="J198" s="250"/>
      <c r="K198" s="250"/>
      <c r="L198" s="256"/>
      <c r="M198" s="257"/>
      <c r="N198" s="258"/>
      <c r="O198" s="258"/>
      <c r="P198" s="258"/>
      <c r="Q198" s="258"/>
      <c r="R198" s="258"/>
      <c r="S198" s="258"/>
      <c r="T198" s="25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60" t="s">
        <v>164</v>
      </c>
      <c r="AU198" s="260" t="s">
        <v>83</v>
      </c>
      <c r="AV198" s="13" t="s">
        <v>83</v>
      </c>
      <c r="AW198" s="13" t="s">
        <v>30</v>
      </c>
      <c r="AX198" s="13" t="s">
        <v>73</v>
      </c>
      <c r="AY198" s="260" t="s">
        <v>156</v>
      </c>
    </row>
    <row r="199" s="13" customFormat="1">
      <c r="A199" s="13"/>
      <c r="B199" s="249"/>
      <c r="C199" s="250"/>
      <c r="D199" s="251" t="s">
        <v>164</v>
      </c>
      <c r="E199" s="252" t="s">
        <v>1</v>
      </c>
      <c r="F199" s="253" t="s">
        <v>1131</v>
      </c>
      <c r="G199" s="250"/>
      <c r="H199" s="254">
        <v>66.825000000000003</v>
      </c>
      <c r="I199" s="255"/>
      <c r="J199" s="250"/>
      <c r="K199" s="250"/>
      <c r="L199" s="256"/>
      <c r="M199" s="257"/>
      <c r="N199" s="258"/>
      <c r="O199" s="258"/>
      <c r="P199" s="258"/>
      <c r="Q199" s="258"/>
      <c r="R199" s="258"/>
      <c r="S199" s="258"/>
      <c r="T199" s="25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0" t="s">
        <v>164</v>
      </c>
      <c r="AU199" s="260" t="s">
        <v>83</v>
      </c>
      <c r="AV199" s="13" t="s">
        <v>83</v>
      </c>
      <c r="AW199" s="13" t="s">
        <v>30</v>
      </c>
      <c r="AX199" s="13" t="s">
        <v>73</v>
      </c>
      <c r="AY199" s="260" t="s">
        <v>156</v>
      </c>
    </row>
    <row r="200" s="13" customFormat="1">
      <c r="A200" s="13"/>
      <c r="B200" s="249"/>
      <c r="C200" s="250"/>
      <c r="D200" s="251" t="s">
        <v>164</v>
      </c>
      <c r="E200" s="252" t="s">
        <v>1</v>
      </c>
      <c r="F200" s="253" t="s">
        <v>1132</v>
      </c>
      <c r="G200" s="250"/>
      <c r="H200" s="254">
        <v>27.640000000000001</v>
      </c>
      <c r="I200" s="255"/>
      <c r="J200" s="250"/>
      <c r="K200" s="250"/>
      <c r="L200" s="256"/>
      <c r="M200" s="257"/>
      <c r="N200" s="258"/>
      <c r="O200" s="258"/>
      <c r="P200" s="258"/>
      <c r="Q200" s="258"/>
      <c r="R200" s="258"/>
      <c r="S200" s="258"/>
      <c r="T200" s="25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0" t="s">
        <v>164</v>
      </c>
      <c r="AU200" s="260" t="s">
        <v>83</v>
      </c>
      <c r="AV200" s="13" t="s">
        <v>83</v>
      </c>
      <c r="AW200" s="13" t="s">
        <v>30</v>
      </c>
      <c r="AX200" s="13" t="s">
        <v>73</v>
      </c>
      <c r="AY200" s="260" t="s">
        <v>156</v>
      </c>
    </row>
    <row r="201" s="13" customFormat="1">
      <c r="A201" s="13"/>
      <c r="B201" s="249"/>
      <c r="C201" s="250"/>
      <c r="D201" s="251" t="s">
        <v>164</v>
      </c>
      <c r="E201" s="252" t="s">
        <v>1</v>
      </c>
      <c r="F201" s="253" t="s">
        <v>1133</v>
      </c>
      <c r="G201" s="250"/>
      <c r="H201" s="254">
        <v>25.236999999999998</v>
      </c>
      <c r="I201" s="255"/>
      <c r="J201" s="250"/>
      <c r="K201" s="250"/>
      <c r="L201" s="256"/>
      <c r="M201" s="257"/>
      <c r="N201" s="258"/>
      <c r="O201" s="258"/>
      <c r="P201" s="258"/>
      <c r="Q201" s="258"/>
      <c r="R201" s="258"/>
      <c r="S201" s="258"/>
      <c r="T201" s="25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0" t="s">
        <v>164</v>
      </c>
      <c r="AU201" s="260" t="s">
        <v>83</v>
      </c>
      <c r="AV201" s="13" t="s">
        <v>83</v>
      </c>
      <c r="AW201" s="13" t="s">
        <v>30</v>
      </c>
      <c r="AX201" s="13" t="s">
        <v>73</v>
      </c>
      <c r="AY201" s="260" t="s">
        <v>156</v>
      </c>
    </row>
    <row r="202" s="14" customFormat="1">
      <c r="A202" s="14"/>
      <c r="B202" s="261"/>
      <c r="C202" s="262"/>
      <c r="D202" s="251" t="s">
        <v>164</v>
      </c>
      <c r="E202" s="263" t="s">
        <v>1</v>
      </c>
      <c r="F202" s="264" t="s">
        <v>166</v>
      </c>
      <c r="G202" s="262"/>
      <c r="H202" s="265">
        <v>212.71299999999999</v>
      </c>
      <c r="I202" s="266"/>
      <c r="J202" s="262"/>
      <c r="K202" s="262"/>
      <c r="L202" s="267"/>
      <c r="M202" s="268"/>
      <c r="N202" s="269"/>
      <c r="O202" s="269"/>
      <c r="P202" s="269"/>
      <c r="Q202" s="269"/>
      <c r="R202" s="269"/>
      <c r="S202" s="269"/>
      <c r="T202" s="27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1" t="s">
        <v>164</v>
      </c>
      <c r="AU202" s="271" t="s">
        <v>83</v>
      </c>
      <c r="AV202" s="14" t="s">
        <v>162</v>
      </c>
      <c r="AW202" s="14" t="s">
        <v>30</v>
      </c>
      <c r="AX202" s="14" t="s">
        <v>81</v>
      </c>
      <c r="AY202" s="271" t="s">
        <v>156</v>
      </c>
    </row>
    <row r="203" s="2" customFormat="1" ht="16.5" customHeight="1">
      <c r="A203" s="39"/>
      <c r="B203" s="40"/>
      <c r="C203" s="283" t="s">
        <v>664</v>
      </c>
      <c r="D203" s="283" t="s">
        <v>226</v>
      </c>
      <c r="E203" s="284" t="s">
        <v>227</v>
      </c>
      <c r="F203" s="285" t="s">
        <v>228</v>
      </c>
      <c r="G203" s="286" t="s">
        <v>216</v>
      </c>
      <c r="H203" s="287">
        <v>71.103999999999999</v>
      </c>
      <c r="I203" s="288"/>
      <c r="J203" s="289">
        <f>ROUND(I203*H203,2)</f>
        <v>0</v>
      </c>
      <c r="K203" s="290"/>
      <c r="L203" s="291"/>
      <c r="M203" s="292" t="s">
        <v>1</v>
      </c>
      <c r="N203" s="293" t="s">
        <v>38</v>
      </c>
      <c r="O203" s="92"/>
      <c r="P203" s="245">
        <f>O203*H203</f>
        <v>0</v>
      </c>
      <c r="Q203" s="245">
        <v>1</v>
      </c>
      <c r="R203" s="245">
        <f>Q203*H203</f>
        <v>71.103999999999999</v>
      </c>
      <c r="S203" s="245">
        <v>0</v>
      </c>
      <c r="T203" s="246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7" t="s">
        <v>203</v>
      </c>
      <c r="AT203" s="247" t="s">
        <v>226</v>
      </c>
      <c r="AU203" s="247" t="s">
        <v>83</v>
      </c>
      <c r="AY203" s="18" t="s">
        <v>156</v>
      </c>
      <c r="BE203" s="248">
        <f>IF(N203="základní",J203,0)</f>
        <v>0</v>
      </c>
      <c r="BF203" s="248">
        <f>IF(N203="snížená",J203,0)</f>
        <v>0</v>
      </c>
      <c r="BG203" s="248">
        <f>IF(N203="zákl. přenesená",J203,0)</f>
        <v>0</v>
      </c>
      <c r="BH203" s="248">
        <f>IF(N203="sníž. přenesená",J203,0)</f>
        <v>0</v>
      </c>
      <c r="BI203" s="248">
        <f>IF(N203="nulová",J203,0)</f>
        <v>0</v>
      </c>
      <c r="BJ203" s="18" t="s">
        <v>81</v>
      </c>
      <c r="BK203" s="248">
        <f>ROUND(I203*H203,2)</f>
        <v>0</v>
      </c>
      <c r="BL203" s="18" t="s">
        <v>162</v>
      </c>
      <c r="BM203" s="247" t="s">
        <v>1134</v>
      </c>
    </row>
    <row r="204" s="13" customFormat="1">
      <c r="A204" s="13"/>
      <c r="B204" s="249"/>
      <c r="C204" s="250"/>
      <c r="D204" s="251" t="s">
        <v>164</v>
      </c>
      <c r="E204" s="252" t="s">
        <v>1</v>
      </c>
      <c r="F204" s="253" t="s">
        <v>1135</v>
      </c>
      <c r="G204" s="250"/>
      <c r="H204" s="254">
        <v>5.8140000000000001</v>
      </c>
      <c r="I204" s="255"/>
      <c r="J204" s="250"/>
      <c r="K204" s="250"/>
      <c r="L204" s="256"/>
      <c r="M204" s="257"/>
      <c r="N204" s="258"/>
      <c r="O204" s="258"/>
      <c r="P204" s="258"/>
      <c r="Q204" s="258"/>
      <c r="R204" s="258"/>
      <c r="S204" s="258"/>
      <c r="T204" s="25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0" t="s">
        <v>164</v>
      </c>
      <c r="AU204" s="260" t="s">
        <v>83</v>
      </c>
      <c r="AV204" s="13" t="s">
        <v>83</v>
      </c>
      <c r="AW204" s="13" t="s">
        <v>30</v>
      </c>
      <c r="AX204" s="13" t="s">
        <v>73</v>
      </c>
      <c r="AY204" s="260" t="s">
        <v>156</v>
      </c>
    </row>
    <row r="205" s="13" customFormat="1">
      <c r="A205" s="13"/>
      <c r="B205" s="249"/>
      <c r="C205" s="250"/>
      <c r="D205" s="251" t="s">
        <v>164</v>
      </c>
      <c r="E205" s="252" t="s">
        <v>1</v>
      </c>
      <c r="F205" s="253" t="s">
        <v>1136</v>
      </c>
      <c r="G205" s="250"/>
      <c r="H205" s="254">
        <v>3.2999999999999998</v>
      </c>
      <c r="I205" s="255"/>
      <c r="J205" s="250"/>
      <c r="K205" s="250"/>
      <c r="L205" s="256"/>
      <c r="M205" s="257"/>
      <c r="N205" s="258"/>
      <c r="O205" s="258"/>
      <c r="P205" s="258"/>
      <c r="Q205" s="258"/>
      <c r="R205" s="258"/>
      <c r="S205" s="258"/>
      <c r="T205" s="25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0" t="s">
        <v>164</v>
      </c>
      <c r="AU205" s="260" t="s">
        <v>83</v>
      </c>
      <c r="AV205" s="13" t="s">
        <v>83</v>
      </c>
      <c r="AW205" s="13" t="s">
        <v>30</v>
      </c>
      <c r="AX205" s="13" t="s">
        <v>73</v>
      </c>
      <c r="AY205" s="260" t="s">
        <v>156</v>
      </c>
    </row>
    <row r="206" s="13" customFormat="1">
      <c r="A206" s="13"/>
      <c r="B206" s="249"/>
      <c r="C206" s="250"/>
      <c r="D206" s="251" t="s">
        <v>164</v>
      </c>
      <c r="E206" s="252" t="s">
        <v>1</v>
      </c>
      <c r="F206" s="253" t="s">
        <v>1137</v>
      </c>
      <c r="G206" s="250"/>
      <c r="H206" s="254">
        <v>13.82</v>
      </c>
      <c r="I206" s="255"/>
      <c r="J206" s="250"/>
      <c r="K206" s="250"/>
      <c r="L206" s="256"/>
      <c r="M206" s="257"/>
      <c r="N206" s="258"/>
      <c r="O206" s="258"/>
      <c r="P206" s="258"/>
      <c r="Q206" s="258"/>
      <c r="R206" s="258"/>
      <c r="S206" s="258"/>
      <c r="T206" s="25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0" t="s">
        <v>164</v>
      </c>
      <c r="AU206" s="260" t="s">
        <v>83</v>
      </c>
      <c r="AV206" s="13" t="s">
        <v>83</v>
      </c>
      <c r="AW206" s="13" t="s">
        <v>30</v>
      </c>
      <c r="AX206" s="13" t="s">
        <v>73</v>
      </c>
      <c r="AY206" s="260" t="s">
        <v>156</v>
      </c>
    </row>
    <row r="207" s="13" customFormat="1">
      <c r="A207" s="13"/>
      <c r="B207" s="249"/>
      <c r="C207" s="250"/>
      <c r="D207" s="251" t="s">
        <v>164</v>
      </c>
      <c r="E207" s="252" t="s">
        <v>1</v>
      </c>
      <c r="F207" s="253" t="s">
        <v>1138</v>
      </c>
      <c r="G207" s="250"/>
      <c r="H207" s="254">
        <v>12.618</v>
      </c>
      <c r="I207" s="255"/>
      <c r="J207" s="250"/>
      <c r="K207" s="250"/>
      <c r="L207" s="256"/>
      <c r="M207" s="257"/>
      <c r="N207" s="258"/>
      <c r="O207" s="258"/>
      <c r="P207" s="258"/>
      <c r="Q207" s="258"/>
      <c r="R207" s="258"/>
      <c r="S207" s="258"/>
      <c r="T207" s="25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0" t="s">
        <v>164</v>
      </c>
      <c r="AU207" s="260" t="s">
        <v>83</v>
      </c>
      <c r="AV207" s="13" t="s">
        <v>83</v>
      </c>
      <c r="AW207" s="13" t="s">
        <v>30</v>
      </c>
      <c r="AX207" s="13" t="s">
        <v>73</v>
      </c>
      <c r="AY207" s="260" t="s">
        <v>156</v>
      </c>
    </row>
    <row r="208" s="14" customFormat="1">
      <c r="A208" s="14"/>
      <c r="B208" s="261"/>
      <c r="C208" s="262"/>
      <c r="D208" s="251" t="s">
        <v>164</v>
      </c>
      <c r="E208" s="263" t="s">
        <v>1</v>
      </c>
      <c r="F208" s="264" t="s">
        <v>166</v>
      </c>
      <c r="G208" s="262"/>
      <c r="H208" s="265">
        <v>35.552</v>
      </c>
      <c r="I208" s="266"/>
      <c r="J208" s="262"/>
      <c r="K208" s="262"/>
      <c r="L208" s="267"/>
      <c r="M208" s="268"/>
      <c r="N208" s="269"/>
      <c r="O208" s="269"/>
      <c r="P208" s="269"/>
      <c r="Q208" s="269"/>
      <c r="R208" s="269"/>
      <c r="S208" s="269"/>
      <c r="T208" s="27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71" t="s">
        <v>164</v>
      </c>
      <c r="AU208" s="271" t="s">
        <v>83</v>
      </c>
      <c r="AV208" s="14" t="s">
        <v>162</v>
      </c>
      <c r="AW208" s="14" t="s">
        <v>30</v>
      </c>
      <c r="AX208" s="14" t="s">
        <v>81</v>
      </c>
      <c r="AY208" s="271" t="s">
        <v>156</v>
      </c>
    </row>
    <row r="209" s="13" customFormat="1">
      <c r="A209" s="13"/>
      <c r="B209" s="249"/>
      <c r="C209" s="250"/>
      <c r="D209" s="251" t="s">
        <v>164</v>
      </c>
      <c r="E209" s="250"/>
      <c r="F209" s="253" t="s">
        <v>1139</v>
      </c>
      <c r="G209" s="250"/>
      <c r="H209" s="254">
        <v>71.103999999999999</v>
      </c>
      <c r="I209" s="255"/>
      <c r="J209" s="250"/>
      <c r="K209" s="250"/>
      <c r="L209" s="256"/>
      <c r="M209" s="257"/>
      <c r="N209" s="258"/>
      <c r="O209" s="258"/>
      <c r="P209" s="258"/>
      <c r="Q209" s="258"/>
      <c r="R209" s="258"/>
      <c r="S209" s="258"/>
      <c r="T209" s="25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60" t="s">
        <v>164</v>
      </c>
      <c r="AU209" s="260" t="s">
        <v>83</v>
      </c>
      <c r="AV209" s="13" t="s">
        <v>83</v>
      </c>
      <c r="AW209" s="13" t="s">
        <v>4</v>
      </c>
      <c r="AX209" s="13" t="s">
        <v>81</v>
      </c>
      <c r="AY209" s="260" t="s">
        <v>156</v>
      </c>
    </row>
    <row r="210" s="2" customFormat="1" ht="16.5" customHeight="1">
      <c r="A210" s="39"/>
      <c r="B210" s="40"/>
      <c r="C210" s="283" t="s">
        <v>256</v>
      </c>
      <c r="D210" s="283" t="s">
        <v>226</v>
      </c>
      <c r="E210" s="284" t="s">
        <v>231</v>
      </c>
      <c r="F210" s="285" t="s">
        <v>232</v>
      </c>
      <c r="G210" s="286" t="s">
        <v>216</v>
      </c>
      <c r="H210" s="287">
        <v>71.103999999999999</v>
      </c>
      <c r="I210" s="288"/>
      <c r="J210" s="289">
        <f>ROUND(I210*H210,2)</f>
        <v>0</v>
      </c>
      <c r="K210" s="290"/>
      <c r="L210" s="291"/>
      <c r="M210" s="292" t="s">
        <v>1</v>
      </c>
      <c r="N210" s="293" t="s">
        <v>38</v>
      </c>
      <c r="O210" s="92"/>
      <c r="P210" s="245">
        <f>O210*H210</f>
        <v>0</v>
      </c>
      <c r="Q210" s="245">
        <v>1</v>
      </c>
      <c r="R210" s="245">
        <f>Q210*H210</f>
        <v>71.103999999999999</v>
      </c>
      <c r="S210" s="245">
        <v>0</v>
      </c>
      <c r="T210" s="24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7" t="s">
        <v>203</v>
      </c>
      <c r="AT210" s="247" t="s">
        <v>226</v>
      </c>
      <c r="AU210" s="247" t="s">
        <v>83</v>
      </c>
      <c r="AY210" s="18" t="s">
        <v>156</v>
      </c>
      <c r="BE210" s="248">
        <f>IF(N210="základní",J210,0)</f>
        <v>0</v>
      </c>
      <c r="BF210" s="248">
        <f>IF(N210="snížená",J210,0)</f>
        <v>0</v>
      </c>
      <c r="BG210" s="248">
        <f>IF(N210="zákl. přenesená",J210,0)</f>
        <v>0</v>
      </c>
      <c r="BH210" s="248">
        <f>IF(N210="sníž. přenesená",J210,0)</f>
        <v>0</v>
      </c>
      <c r="BI210" s="248">
        <f>IF(N210="nulová",J210,0)</f>
        <v>0</v>
      </c>
      <c r="BJ210" s="18" t="s">
        <v>81</v>
      </c>
      <c r="BK210" s="248">
        <f>ROUND(I210*H210,2)</f>
        <v>0</v>
      </c>
      <c r="BL210" s="18" t="s">
        <v>162</v>
      </c>
      <c r="BM210" s="247" t="s">
        <v>1140</v>
      </c>
    </row>
    <row r="211" s="2" customFormat="1" ht="21.75" customHeight="1">
      <c r="A211" s="39"/>
      <c r="B211" s="40"/>
      <c r="C211" s="235" t="s">
        <v>263</v>
      </c>
      <c r="D211" s="235" t="s">
        <v>158</v>
      </c>
      <c r="E211" s="236" t="s">
        <v>238</v>
      </c>
      <c r="F211" s="237" t="s">
        <v>239</v>
      </c>
      <c r="G211" s="238" t="s">
        <v>192</v>
      </c>
      <c r="H211" s="239">
        <v>61.170000000000002</v>
      </c>
      <c r="I211" s="240"/>
      <c r="J211" s="241">
        <f>ROUND(I211*H211,2)</f>
        <v>0</v>
      </c>
      <c r="K211" s="242"/>
      <c r="L211" s="45"/>
      <c r="M211" s="243" t="s">
        <v>1</v>
      </c>
      <c r="N211" s="244" t="s">
        <v>38</v>
      </c>
      <c r="O211" s="92"/>
      <c r="P211" s="245">
        <f>O211*H211</f>
        <v>0</v>
      </c>
      <c r="Q211" s="245">
        <v>0</v>
      </c>
      <c r="R211" s="245">
        <f>Q211*H211</f>
        <v>0</v>
      </c>
      <c r="S211" s="245">
        <v>0</v>
      </c>
      <c r="T211" s="24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7" t="s">
        <v>162</v>
      </c>
      <c r="AT211" s="247" t="s">
        <v>158</v>
      </c>
      <c r="AU211" s="247" t="s">
        <v>83</v>
      </c>
      <c r="AY211" s="18" t="s">
        <v>156</v>
      </c>
      <c r="BE211" s="248">
        <f>IF(N211="základní",J211,0)</f>
        <v>0</v>
      </c>
      <c r="BF211" s="248">
        <f>IF(N211="snížená",J211,0)</f>
        <v>0</v>
      </c>
      <c r="BG211" s="248">
        <f>IF(N211="zákl. přenesená",J211,0)</f>
        <v>0</v>
      </c>
      <c r="BH211" s="248">
        <f>IF(N211="sníž. přenesená",J211,0)</f>
        <v>0</v>
      </c>
      <c r="BI211" s="248">
        <f>IF(N211="nulová",J211,0)</f>
        <v>0</v>
      </c>
      <c r="BJ211" s="18" t="s">
        <v>81</v>
      </c>
      <c r="BK211" s="248">
        <f>ROUND(I211*H211,2)</f>
        <v>0</v>
      </c>
      <c r="BL211" s="18" t="s">
        <v>162</v>
      </c>
      <c r="BM211" s="247" t="s">
        <v>1141</v>
      </c>
    </row>
    <row r="212" s="13" customFormat="1">
      <c r="A212" s="13"/>
      <c r="B212" s="249"/>
      <c r="C212" s="250"/>
      <c r="D212" s="251" t="s">
        <v>164</v>
      </c>
      <c r="E212" s="252" t="s">
        <v>1</v>
      </c>
      <c r="F212" s="253" t="s">
        <v>1142</v>
      </c>
      <c r="G212" s="250"/>
      <c r="H212" s="254">
        <v>53.210999999999999</v>
      </c>
      <c r="I212" s="255"/>
      <c r="J212" s="250"/>
      <c r="K212" s="250"/>
      <c r="L212" s="256"/>
      <c r="M212" s="257"/>
      <c r="N212" s="258"/>
      <c r="O212" s="258"/>
      <c r="P212" s="258"/>
      <c r="Q212" s="258"/>
      <c r="R212" s="258"/>
      <c r="S212" s="258"/>
      <c r="T212" s="25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0" t="s">
        <v>164</v>
      </c>
      <c r="AU212" s="260" t="s">
        <v>83</v>
      </c>
      <c r="AV212" s="13" t="s">
        <v>83</v>
      </c>
      <c r="AW212" s="13" t="s">
        <v>30</v>
      </c>
      <c r="AX212" s="13" t="s">
        <v>73</v>
      </c>
      <c r="AY212" s="260" t="s">
        <v>156</v>
      </c>
    </row>
    <row r="213" s="13" customFormat="1">
      <c r="A213" s="13"/>
      <c r="B213" s="249"/>
      <c r="C213" s="250"/>
      <c r="D213" s="251" t="s">
        <v>164</v>
      </c>
      <c r="E213" s="252" t="s">
        <v>1</v>
      </c>
      <c r="F213" s="253" t="s">
        <v>1143</v>
      </c>
      <c r="G213" s="250"/>
      <c r="H213" s="254">
        <v>7.9589999999999996</v>
      </c>
      <c r="I213" s="255"/>
      <c r="J213" s="250"/>
      <c r="K213" s="250"/>
      <c r="L213" s="256"/>
      <c r="M213" s="257"/>
      <c r="N213" s="258"/>
      <c r="O213" s="258"/>
      <c r="P213" s="258"/>
      <c r="Q213" s="258"/>
      <c r="R213" s="258"/>
      <c r="S213" s="258"/>
      <c r="T213" s="25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60" t="s">
        <v>164</v>
      </c>
      <c r="AU213" s="260" t="s">
        <v>83</v>
      </c>
      <c r="AV213" s="13" t="s">
        <v>83</v>
      </c>
      <c r="AW213" s="13" t="s">
        <v>30</v>
      </c>
      <c r="AX213" s="13" t="s">
        <v>73</v>
      </c>
      <c r="AY213" s="260" t="s">
        <v>156</v>
      </c>
    </row>
    <row r="214" s="14" customFormat="1">
      <c r="A214" s="14"/>
      <c r="B214" s="261"/>
      <c r="C214" s="262"/>
      <c r="D214" s="251" t="s">
        <v>164</v>
      </c>
      <c r="E214" s="263" t="s">
        <v>1</v>
      </c>
      <c r="F214" s="264" t="s">
        <v>166</v>
      </c>
      <c r="G214" s="262"/>
      <c r="H214" s="265">
        <v>61.170000000000002</v>
      </c>
      <c r="I214" s="266"/>
      <c r="J214" s="262"/>
      <c r="K214" s="262"/>
      <c r="L214" s="267"/>
      <c r="M214" s="268"/>
      <c r="N214" s="269"/>
      <c r="O214" s="269"/>
      <c r="P214" s="269"/>
      <c r="Q214" s="269"/>
      <c r="R214" s="269"/>
      <c r="S214" s="269"/>
      <c r="T214" s="27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71" t="s">
        <v>164</v>
      </c>
      <c r="AU214" s="271" t="s">
        <v>83</v>
      </c>
      <c r="AV214" s="14" t="s">
        <v>162</v>
      </c>
      <c r="AW214" s="14" t="s">
        <v>30</v>
      </c>
      <c r="AX214" s="14" t="s">
        <v>81</v>
      </c>
      <c r="AY214" s="271" t="s">
        <v>156</v>
      </c>
    </row>
    <row r="215" s="2" customFormat="1" ht="16.5" customHeight="1">
      <c r="A215" s="39"/>
      <c r="B215" s="40"/>
      <c r="C215" s="283" t="s">
        <v>267</v>
      </c>
      <c r="D215" s="283" t="s">
        <v>226</v>
      </c>
      <c r="E215" s="284" t="s">
        <v>243</v>
      </c>
      <c r="F215" s="285" t="s">
        <v>244</v>
      </c>
      <c r="G215" s="286" t="s">
        <v>216</v>
      </c>
      <c r="H215" s="287">
        <v>122.34</v>
      </c>
      <c r="I215" s="288"/>
      <c r="J215" s="289">
        <f>ROUND(I215*H215,2)</f>
        <v>0</v>
      </c>
      <c r="K215" s="290"/>
      <c r="L215" s="291"/>
      <c r="M215" s="292" t="s">
        <v>1</v>
      </c>
      <c r="N215" s="293" t="s">
        <v>38</v>
      </c>
      <c r="O215" s="92"/>
      <c r="P215" s="245">
        <f>O215*H215</f>
        <v>0</v>
      </c>
      <c r="Q215" s="245">
        <v>1</v>
      </c>
      <c r="R215" s="245">
        <f>Q215*H215</f>
        <v>122.34</v>
      </c>
      <c r="S215" s="245">
        <v>0</v>
      </c>
      <c r="T215" s="24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7" t="s">
        <v>203</v>
      </c>
      <c r="AT215" s="247" t="s">
        <v>226</v>
      </c>
      <c r="AU215" s="247" t="s">
        <v>83</v>
      </c>
      <c r="AY215" s="18" t="s">
        <v>156</v>
      </c>
      <c r="BE215" s="248">
        <f>IF(N215="základní",J215,0)</f>
        <v>0</v>
      </c>
      <c r="BF215" s="248">
        <f>IF(N215="snížená",J215,0)</f>
        <v>0</v>
      </c>
      <c r="BG215" s="248">
        <f>IF(N215="zákl. přenesená",J215,0)</f>
        <v>0</v>
      </c>
      <c r="BH215" s="248">
        <f>IF(N215="sníž. přenesená",J215,0)</f>
        <v>0</v>
      </c>
      <c r="BI215" s="248">
        <f>IF(N215="nulová",J215,0)</f>
        <v>0</v>
      </c>
      <c r="BJ215" s="18" t="s">
        <v>81</v>
      </c>
      <c r="BK215" s="248">
        <f>ROUND(I215*H215,2)</f>
        <v>0</v>
      </c>
      <c r="BL215" s="18" t="s">
        <v>162</v>
      </c>
      <c r="BM215" s="247" t="s">
        <v>1144</v>
      </c>
    </row>
    <row r="216" s="13" customFormat="1">
      <c r="A216" s="13"/>
      <c r="B216" s="249"/>
      <c r="C216" s="250"/>
      <c r="D216" s="251" t="s">
        <v>164</v>
      </c>
      <c r="E216" s="250"/>
      <c r="F216" s="253" t="s">
        <v>1145</v>
      </c>
      <c r="G216" s="250"/>
      <c r="H216" s="254">
        <v>122.34</v>
      </c>
      <c r="I216" s="255"/>
      <c r="J216" s="250"/>
      <c r="K216" s="250"/>
      <c r="L216" s="256"/>
      <c r="M216" s="257"/>
      <c r="N216" s="258"/>
      <c r="O216" s="258"/>
      <c r="P216" s="258"/>
      <c r="Q216" s="258"/>
      <c r="R216" s="258"/>
      <c r="S216" s="258"/>
      <c r="T216" s="25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0" t="s">
        <v>164</v>
      </c>
      <c r="AU216" s="260" t="s">
        <v>83</v>
      </c>
      <c r="AV216" s="13" t="s">
        <v>83</v>
      </c>
      <c r="AW216" s="13" t="s">
        <v>4</v>
      </c>
      <c r="AX216" s="13" t="s">
        <v>81</v>
      </c>
      <c r="AY216" s="260" t="s">
        <v>156</v>
      </c>
    </row>
    <row r="217" s="2" customFormat="1" ht="21.75" customHeight="1">
      <c r="A217" s="39"/>
      <c r="B217" s="40"/>
      <c r="C217" s="235" t="s">
        <v>7</v>
      </c>
      <c r="D217" s="235" t="s">
        <v>158</v>
      </c>
      <c r="E217" s="236" t="s">
        <v>1146</v>
      </c>
      <c r="F217" s="237" t="s">
        <v>1147</v>
      </c>
      <c r="G217" s="238" t="s">
        <v>291</v>
      </c>
      <c r="H217" s="239">
        <v>3</v>
      </c>
      <c r="I217" s="240"/>
      <c r="J217" s="241">
        <f>ROUND(I217*H217,2)</f>
        <v>0</v>
      </c>
      <c r="K217" s="242"/>
      <c r="L217" s="45"/>
      <c r="M217" s="243" t="s">
        <v>1</v>
      </c>
      <c r="N217" s="244" t="s">
        <v>38</v>
      </c>
      <c r="O217" s="92"/>
      <c r="P217" s="245">
        <f>O217*H217</f>
        <v>0</v>
      </c>
      <c r="Q217" s="245">
        <v>0</v>
      </c>
      <c r="R217" s="245">
        <f>Q217*H217</f>
        <v>0</v>
      </c>
      <c r="S217" s="245">
        <v>0</v>
      </c>
      <c r="T217" s="24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7" t="s">
        <v>162</v>
      </c>
      <c r="AT217" s="247" t="s">
        <v>158</v>
      </c>
      <c r="AU217" s="247" t="s">
        <v>83</v>
      </c>
      <c r="AY217" s="18" t="s">
        <v>156</v>
      </c>
      <c r="BE217" s="248">
        <f>IF(N217="základní",J217,0)</f>
        <v>0</v>
      </c>
      <c r="BF217" s="248">
        <f>IF(N217="snížená",J217,0)</f>
        <v>0</v>
      </c>
      <c r="BG217" s="248">
        <f>IF(N217="zákl. přenesená",J217,0)</f>
        <v>0</v>
      </c>
      <c r="BH217" s="248">
        <f>IF(N217="sníž. přenesená",J217,0)</f>
        <v>0</v>
      </c>
      <c r="BI217" s="248">
        <f>IF(N217="nulová",J217,0)</f>
        <v>0</v>
      </c>
      <c r="BJ217" s="18" t="s">
        <v>81</v>
      </c>
      <c r="BK217" s="248">
        <f>ROUND(I217*H217,2)</f>
        <v>0</v>
      </c>
      <c r="BL217" s="18" t="s">
        <v>162</v>
      </c>
      <c r="BM217" s="247" t="s">
        <v>1148</v>
      </c>
    </row>
    <row r="218" s="2" customFormat="1" ht="21.75" customHeight="1">
      <c r="A218" s="39"/>
      <c r="B218" s="40"/>
      <c r="C218" s="235" t="s">
        <v>274</v>
      </c>
      <c r="D218" s="235" t="s">
        <v>158</v>
      </c>
      <c r="E218" s="236" t="s">
        <v>1149</v>
      </c>
      <c r="F218" s="237" t="s">
        <v>1150</v>
      </c>
      <c r="G218" s="238" t="s">
        <v>291</v>
      </c>
      <c r="H218" s="239">
        <v>3</v>
      </c>
      <c r="I218" s="240"/>
      <c r="J218" s="241">
        <f>ROUND(I218*H218,2)</f>
        <v>0</v>
      </c>
      <c r="K218" s="242"/>
      <c r="L218" s="45"/>
      <c r="M218" s="243" t="s">
        <v>1</v>
      </c>
      <c r="N218" s="244" t="s">
        <v>38</v>
      </c>
      <c r="O218" s="92"/>
      <c r="P218" s="245">
        <f>O218*H218</f>
        <v>0</v>
      </c>
      <c r="Q218" s="245">
        <v>0</v>
      </c>
      <c r="R218" s="245">
        <f>Q218*H218</f>
        <v>0</v>
      </c>
      <c r="S218" s="245">
        <v>0</v>
      </c>
      <c r="T218" s="24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7" t="s">
        <v>162</v>
      </c>
      <c r="AT218" s="247" t="s">
        <v>158</v>
      </c>
      <c r="AU218" s="247" t="s">
        <v>83</v>
      </c>
      <c r="AY218" s="18" t="s">
        <v>156</v>
      </c>
      <c r="BE218" s="248">
        <f>IF(N218="základní",J218,0)</f>
        <v>0</v>
      </c>
      <c r="BF218" s="248">
        <f>IF(N218="snížená",J218,0)</f>
        <v>0</v>
      </c>
      <c r="BG218" s="248">
        <f>IF(N218="zákl. přenesená",J218,0)</f>
        <v>0</v>
      </c>
      <c r="BH218" s="248">
        <f>IF(N218="sníž. přenesená",J218,0)</f>
        <v>0</v>
      </c>
      <c r="BI218" s="248">
        <f>IF(N218="nulová",J218,0)</f>
        <v>0</v>
      </c>
      <c r="BJ218" s="18" t="s">
        <v>81</v>
      </c>
      <c r="BK218" s="248">
        <f>ROUND(I218*H218,2)</f>
        <v>0</v>
      </c>
      <c r="BL218" s="18" t="s">
        <v>162</v>
      </c>
      <c r="BM218" s="247" t="s">
        <v>1151</v>
      </c>
    </row>
    <row r="219" s="2" customFormat="1" ht="16.5" customHeight="1">
      <c r="A219" s="39"/>
      <c r="B219" s="40"/>
      <c r="C219" s="283" t="s">
        <v>278</v>
      </c>
      <c r="D219" s="283" t="s">
        <v>226</v>
      </c>
      <c r="E219" s="284" t="s">
        <v>1152</v>
      </c>
      <c r="F219" s="285" t="s">
        <v>1153</v>
      </c>
      <c r="G219" s="286" t="s">
        <v>291</v>
      </c>
      <c r="H219" s="287">
        <v>3</v>
      </c>
      <c r="I219" s="288"/>
      <c r="J219" s="289">
        <f>ROUND(I219*H219,2)</f>
        <v>0</v>
      </c>
      <c r="K219" s="290"/>
      <c r="L219" s="291"/>
      <c r="M219" s="292" t="s">
        <v>1</v>
      </c>
      <c r="N219" s="293" t="s">
        <v>38</v>
      </c>
      <c r="O219" s="92"/>
      <c r="P219" s="245">
        <f>O219*H219</f>
        <v>0</v>
      </c>
      <c r="Q219" s="245">
        <v>4.0000000000000003E-05</v>
      </c>
      <c r="R219" s="245">
        <f>Q219*H219</f>
        <v>0.00012000000000000002</v>
      </c>
      <c r="S219" s="245">
        <v>0</v>
      </c>
      <c r="T219" s="24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7" t="s">
        <v>203</v>
      </c>
      <c r="AT219" s="247" t="s">
        <v>226</v>
      </c>
      <c r="AU219" s="247" t="s">
        <v>83</v>
      </c>
      <c r="AY219" s="18" t="s">
        <v>156</v>
      </c>
      <c r="BE219" s="248">
        <f>IF(N219="základní",J219,0)</f>
        <v>0</v>
      </c>
      <c r="BF219" s="248">
        <f>IF(N219="snížená",J219,0)</f>
        <v>0</v>
      </c>
      <c r="BG219" s="248">
        <f>IF(N219="zákl. přenesená",J219,0)</f>
        <v>0</v>
      </c>
      <c r="BH219" s="248">
        <f>IF(N219="sníž. přenesená",J219,0)</f>
        <v>0</v>
      </c>
      <c r="BI219" s="248">
        <f>IF(N219="nulová",J219,0)</f>
        <v>0</v>
      </c>
      <c r="BJ219" s="18" t="s">
        <v>81</v>
      </c>
      <c r="BK219" s="248">
        <f>ROUND(I219*H219,2)</f>
        <v>0</v>
      </c>
      <c r="BL219" s="18" t="s">
        <v>162</v>
      </c>
      <c r="BM219" s="247" t="s">
        <v>1154</v>
      </c>
    </row>
    <row r="220" s="12" customFormat="1" ht="22.8" customHeight="1">
      <c r="A220" s="12"/>
      <c r="B220" s="219"/>
      <c r="C220" s="220"/>
      <c r="D220" s="221" t="s">
        <v>72</v>
      </c>
      <c r="E220" s="233" t="s">
        <v>83</v>
      </c>
      <c r="F220" s="233" t="s">
        <v>247</v>
      </c>
      <c r="G220" s="220"/>
      <c r="H220" s="220"/>
      <c r="I220" s="223"/>
      <c r="J220" s="234">
        <f>BK220</f>
        <v>0</v>
      </c>
      <c r="K220" s="220"/>
      <c r="L220" s="225"/>
      <c r="M220" s="226"/>
      <c r="N220" s="227"/>
      <c r="O220" s="227"/>
      <c r="P220" s="228">
        <f>SUM(P221:P222)</f>
        <v>0</v>
      </c>
      <c r="Q220" s="227"/>
      <c r="R220" s="228">
        <f>SUM(R221:R222)</f>
        <v>0.41065387999999997</v>
      </c>
      <c r="S220" s="227"/>
      <c r="T220" s="229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30" t="s">
        <v>81</v>
      </c>
      <c r="AT220" s="231" t="s">
        <v>72</v>
      </c>
      <c r="AU220" s="231" t="s">
        <v>81</v>
      </c>
      <c r="AY220" s="230" t="s">
        <v>156</v>
      </c>
      <c r="BK220" s="232">
        <f>SUM(BK221:BK222)</f>
        <v>0</v>
      </c>
    </row>
    <row r="221" s="2" customFormat="1" ht="16.5" customHeight="1">
      <c r="A221" s="39"/>
      <c r="B221" s="40"/>
      <c r="C221" s="235" t="s">
        <v>283</v>
      </c>
      <c r="D221" s="235" t="s">
        <v>158</v>
      </c>
      <c r="E221" s="236" t="s">
        <v>926</v>
      </c>
      <c r="F221" s="237" t="s">
        <v>927</v>
      </c>
      <c r="G221" s="238" t="s">
        <v>192</v>
      </c>
      <c r="H221" s="239">
        <v>0.182</v>
      </c>
      <c r="I221" s="240"/>
      <c r="J221" s="241">
        <f>ROUND(I221*H221,2)</f>
        <v>0</v>
      </c>
      <c r="K221" s="242"/>
      <c r="L221" s="45"/>
      <c r="M221" s="243" t="s">
        <v>1</v>
      </c>
      <c r="N221" s="244" t="s">
        <v>38</v>
      </c>
      <c r="O221" s="92"/>
      <c r="P221" s="245">
        <f>O221*H221</f>
        <v>0</v>
      </c>
      <c r="Q221" s="245">
        <v>2.2563399999999998</v>
      </c>
      <c r="R221" s="245">
        <f>Q221*H221</f>
        <v>0.41065387999999997</v>
      </c>
      <c r="S221" s="245">
        <v>0</v>
      </c>
      <c r="T221" s="24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7" t="s">
        <v>162</v>
      </c>
      <c r="AT221" s="247" t="s">
        <v>158</v>
      </c>
      <c r="AU221" s="247" t="s">
        <v>83</v>
      </c>
      <c r="AY221" s="18" t="s">
        <v>156</v>
      </c>
      <c r="BE221" s="248">
        <f>IF(N221="základní",J221,0)</f>
        <v>0</v>
      </c>
      <c r="BF221" s="248">
        <f>IF(N221="snížená",J221,0)</f>
        <v>0</v>
      </c>
      <c r="BG221" s="248">
        <f>IF(N221="zákl. přenesená",J221,0)</f>
        <v>0</v>
      </c>
      <c r="BH221" s="248">
        <f>IF(N221="sníž. přenesená",J221,0)</f>
        <v>0</v>
      </c>
      <c r="BI221" s="248">
        <f>IF(N221="nulová",J221,0)</f>
        <v>0</v>
      </c>
      <c r="BJ221" s="18" t="s">
        <v>81</v>
      </c>
      <c r="BK221" s="248">
        <f>ROUND(I221*H221,2)</f>
        <v>0</v>
      </c>
      <c r="BL221" s="18" t="s">
        <v>162</v>
      </c>
      <c r="BM221" s="247" t="s">
        <v>1155</v>
      </c>
    </row>
    <row r="222" s="13" customFormat="1">
      <c r="A222" s="13"/>
      <c r="B222" s="249"/>
      <c r="C222" s="250"/>
      <c r="D222" s="251" t="s">
        <v>164</v>
      </c>
      <c r="E222" s="252" t="s">
        <v>1</v>
      </c>
      <c r="F222" s="253" t="s">
        <v>1156</v>
      </c>
      <c r="G222" s="250"/>
      <c r="H222" s="254">
        <v>0.182</v>
      </c>
      <c r="I222" s="255"/>
      <c r="J222" s="250"/>
      <c r="K222" s="250"/>
      <c r="L222" s="256"/>
      <c r="M222" s="257"/>
      <c r="N222" s="258"/>
      <c r="O222" s="258"/>
      <c r="P222" s="258"/>
      <c r="Q222" s="258"/>
      <c r="R222" s="258"/>
      <c r="S222" s="258"/>
      <c r="T222" s="25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60" t="s">
        <v>164</v>
      </c>
      <c r="AU222" s="260" t="s">
        <v>83</v>
      </c>
      <c r="AV222" s="13" t="s">
        <v>83</v>
      </c>
      <c r="AW222" s="13" t="s">
        <v>30</v>
      </c>
      <c r="AX222" s="13" t="s">
        <v>81</v>
      </c>
      <c r="AY222" s="260" t="s">
        <v>156</v>
      </c>
    </row>
    <row r="223" s="12" customFormat="1" ht="22.8" customHeight="1">
      <c r="A223" s="12"/>
      <c r="B223" s="219"/>
      <c r="C223" s="220"/>
      <c r="D223" s="221" t="s">
        <v>72</v>
      </c>
      <c r="E223" s="233" t="s">
        <v>162</v>
      </c>
      <c r="F223" s="233" t="s">
        <v>255</v>
      </c>
      <c r="G223" s="220"/>
      <c r="H223" s="220"/>
      <c r="I223" s="223"/>
      <c r="J223" s="234">
        <f>BK223</f>
        <v>0</v>
      </c>
      <c r="K223" s="220"/>
      <c r="L223" s="225"/>
      <c r="M223" s="226"/>
      <c r="N223" s="227"/>
      <c r="O223" s="227"/>
      <c r="P223" s="228">
        <f>SUM(P224:P227)</f>
        <v>0</v>
      </c>
      <c r="Q223" s="227"/>
      <c r="R223" s="228">
        <f>SUM(R224:R227)</f>
        <v>23.029578600000001</v>
      </c>
      <c r="S223" s="227"/>
      <c r="T223" s="229">
        <f>SUM(T224:T227)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30" t="s">
        <v>81</v>
      </c>
      <c r="AT223" s="231" t="s">
        <v>72</v>
      </c>
      <c r="AU223" s="231" t="s">
        <v>81</v>
      </c>
      <c r="AY223" s="230" t="s">
        <v>156</v>
      </c>
      <c r="BK223" s="232">
        <f>SUM(BK224:BK227)</f>
        <v>0</v>
      </c>
    </row>
    <row r="224" s="2" customFormat="1" ht="16.5" customHeight="1">
      <c r="A224" s="39"/>
      <c r="B224" s="40"/>
      <c r="C224" s="235" t="s">
        <v>293</v>
      </c>
      <c r="D224" s="235" t="s">
        <v>158</v>
      </c>
      <c r="E224" s="236" t="s">
        <v>257</v>
      </c>
      <c r="F224" s="237" t="s">
        <v>258</v>
      </c>
      <c r="G224" s="238" t="s">
        <v>192</v>
      </c>
      <c r="H224" s="239">
        <v>12.18</v>
      </c>
      <c r="I224" s="240"/>
      <c r="J224" s="241">
        <f>ROUND(I224*H224,2)</f>
        <v>0</v>
      </c>
      <c r="K224" s="242"/>
      <c r="L224" s="45"/>
      <c r="M224" s="243" t="s">
        <v>1</v>
      </c>
      <c r="N224" s="244" t="s">
        <v>38</v>
      </c>
      <c r="O224" s="92"/>
      <c r="P224" s="245">
        <f>O224*H224</f>
        <v>0</v>
      </c>
      <c r="Q224" s="245">
        <v>1.8907700000000001</v>
      </c>
      <c r="R224" s="245">
        <f>Q224*H224</f>
        <v>23.029578600000001</v>
      </c>
      <c r="S224" s="245">
        <v>0</v>
      </c>
      <c r="T224" s="24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7" t="s">
        <v>162</v>
      </c>
      <c r="AT224" s="247" t="s">
        <v>158</v>
      </c>
      <c r="AU224" s="247" t="s">
        <v>83</v>
      </c>
      <c r="AY224" s="18" t="s">
        <v>156</v>
      </c>
      <c r="BE224" s="248">
        <f>IF(N224="základní",J224,0)</f>
        <v>0</v>
      </c>
      <c r="BF224" s="248">
        <f>IF(N224="snížená",J224,0)</f>
        <v>0</v>
      </c>
      <c r="BG224" s="248">
        <f>IF(N224="zákl. přenesená",J224,0)</f>
        <v>0</v>
      </c>
      <c r="BH224" s="248">
        <f>IF(N224="sníž. přenesená",J224,0)</f>
        <v>0</v>
      </c>
      <c r="BI224" s="248">
        <f>IF(N224="nulová",J224,0)</f>
        <v>0</v>
      </c>
      <c r="BJ224" s="18" t="s">
        <v>81</v>
      </c>
      <c r="BK224" s="248">
        <f>ROUND(I224*H224,2)</f>
        <v>0</v>
      </c>
      <c r="BL224" s="18" t="s">
        <v>162</v>
      </c>
      <c r="BM224" s="247" t="s">
        <v>1157</v>
      </c>
    </row>
    <row r="225" s="13" customFormat="1">
      <c r="A225" s="13"/>
      <c r="B225" s="249"/>
      <c r="C225" s="250"/>
      <c r="D225" s="251" t="s">
        <v>164</v>
      </c>
      <c r="E225" s="252" t="s">
        <v>1</v>
      </c>
      <c r="F225" s="253" t="s">
        <v>1158</v>
      </c>
      <c r="G225" s="250"/>
      <c r="H225" s="254">
        <v>10.4</v>
      </c>
      <c r="I225" s="255"/>
      <c r="J225" s="250"/>
      <c r="K225" s="250"/>
      <c r="L225" s="256"/>
      <c r="M225" s="257"/>
      <c r="N225" s="258"/>
      <c r="O225" s="258"/>
      <c r="P225" s="258"/>
      <c r="Q225" s="258"/>
      <c r="R225" s="258"/>
      <c r="S225" s="258"/>
      <c r="T225" s="25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0" t="s">
        <v>164</v>
      </c>
      <c r="AU225" s="260" t="s">
        <v>83</v>
      </c>
      <c r="AV225" s="13" t="s">
        <v>83</v>
      </c>
      <c r="AW225" s="13" t="s">
        <v>30</v>
      </c>
      <c r="AX225" s="13" t="s">
        <v>73</v>
      </c>
      <c r="AY225" s="260" t="s">
        <v>156</v>
      </c>
    </row>
    <row r="226" s="13" customFormat="1">
      <c r="A226" s="13"/>
      <c r="B226" s="249"/>
      <c r="C226" s="250"/>
      <c r="D226" s="251" t="s">
        <v>164</v>
      </c>
      <c r="E226" s="252" t="s">
        <v>1</v>
      </c>
      <c r="F226" s="253" t="s">
        <v>1159</v>
      </c>
      <c r="G226" s="250"/>
      <c r="H226" s="254">
        <v>1.78</v>
      </c>
      <c r="I226" s="255"/>
      <c r="J226" s="250"/>
      <c r="K226" s="250"/>
      <c r="L226" s="256"/>
      <c r="M226" s="257"/>
      <c r="N226" s="258"/>
      <c r="O226" s="258"/>
      <c r="P226" s="258"/>
      <c r="Q226" s="258"/>
      <c r="R226" s="258"/>
      <c r="S226" s="258"/>
      <c r="T226" s="25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0" t="s">
        <v>164</v>
      </c>
      <c r="AU226" s="260" t="s">
        <v>83</v>
      </c>
      <c r="AV226" s="13" t="s">
        <v>83</v>
      </c>
      <c r="AW226" s="13" t="s">
        <v>30</v>
      </c>
      <c r="AX226" s="13" t="s">
        <v>73</v>
      </c>
      <c r="AY226" s="260" t="s">
        <v>156</v>
      </c>
    </row>
    <row r="227" s="14" customFormat="1">
      <c r="A227" s="14"/>
      <c r="B227" s="261"/>
      <c r="C227" s="262"/>
      <c r="D227" s="251" t="s">
        <v>164</v>
      </c>
      <c r="E227" s="263" t="s">
        <v>1</v>
      </c>
      <c r="F227" s="264" t="s">
        <v>166</v>
      </c>
      <c r="G227" s="262"/>
      <c r="H227" s="265">
        <v>12.18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1" t="s">
        <v>164</v>
      </c>
      <c r="AU227" s="271" t="s">
        <v>83</v>
      </c>
      <c r="AV227" s="14" t="s">
        <v>162</v>
      </c>
      <c r="AW227" s="14" t="s">
        <v>30</v>
      </c>
      <c r="AX227" s="14" t="s">
        <v>81</v>
      </c>
      <c r="AY227" s="271" t="s">
        <v>156</v>
      </c>
    </row>
    <row r="228" s="12" customFormat="1" ht="22.8" customHeight="1">
      <c r="A228" s="12"/>
      <c r="B228" s="219"/>
      <c r="C228" s="220"/>
      <c r="D228" s="221" t="s">
        <v>72</v>
      </c>
      <c r="E228" s="233" t="s">
        <v>183</v>
      </c>
      <c r="F228" s="233" t="s">
        <v>262</v>
      </c>
      <c r="G228" s="220"/>
      <c r="H228" s="220"/>
      <c r="I228" s="223"/>
      <c r="J228" s="234">
        <f>BK228</f>
        <v>0</v>
      </c>
      <c r="K228" s="220"/>
      <c r="L228" s="225"/>
      <c r="M228" s="226"/>
      <c r="N228" s="227"/>
      <c r="O228" s="227"/>
      <c r="P228" s="228">
        <f>SUM(P229:P247)</f>
        <v>0</v>
      </c>
      <c r="Q228" s="227"/>
      <c r="R228" s="228">
        <f>SUM(R229:R247)</f>
        <v>56.908436999999999</v>
      </c>
      <c r="S228" s="227"/>
      <c r="T228" s="229">
        <f>SUM(T229:T247)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30" t="s">
        <v>81</v>
      </c>
      <c r="AT228" s="231" t="s">
        <v>72</v>
      </c>
      <c r="AU228" s="231" t="s">
        <v>81</v>
      </c>
      <c r="AY228" s="230" t="s">
        <v>156</v>
      </c>
      <c r="BK228" s="232">
        <f>SUM(BK229:BK247)</f>
        <v>0</v>
      </c>
    </row>
    <row r="229" s="2" customFormat="1" ht="21.75" customHeight="1">
      <c r="A229" s="39"/>
      <c r="B229" s="40"/>
      <c r="C229" s="235" t="s">
        <v>297</v>
      </c>
      <c r="D229" s="235" t="s">
        <v>158</v>
      </c>
      <c r="E229" s="236" t="s">
        <v>264</v>
      </c>
      <c r="F229" s="237" t="s">
        <v>265</v>
      </c>
      <c r="G229" s="238" t="s">
        <v>161</v>
      </c>
      <c r="H229" s="239">
        <v>5.1600000000000001</v>
      </c>
      <c r="I229" s="240"/>
      <c r="J229" s="241">
        <f>ROUND(I229*H229,2)</f>
        <v>0</v>
      </c>
      <c r="K229" s="242"/>
      <c r="L229" s="45"/>
      <c r="M229" s="243" t="s">
        <v>1</v>
      </c>
      <c r="N229" s="244" t="s">
        <v>38</v>
      </c>
      <c r="O229" s="92"/>
      <c r="P229" s="245">
        <f>O229*H229</f>
        <v>0</v>
      </c>
      <c r="Q229" s="245">
        <v>0.498</v>
      </c>
      <c r="R229" s="245">
        <f>Q229*H229</f>
        <v>2.56968</v>
      </c>
      <c r="S229" s="245">
        <v>0</v>
      </c>
      <c r="T229" s="246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7" t="s">
        <v>162</v>
      </c>
      <c r="AT229" s="247" t="s">
        <v>158</v>
      </c>
      <c r="AU229" s="247" t="s">
        <v>83</v>
      </c>
      <c r="AY229" s="18" t="s">
        <v>156</v>
      </c>
      <c r="BE229" s="248">
        <f>IF(N229="základní",J229,0)</f>
        <v>0</v>
      </c>
      <c r="BF229" s="248">
        <f>IF(N229="snížená",J229,0)</f>
        <v>0</v>
      </c>
      <c r="BG229" s="248">
        <f>IF(N229="zákl. přenesená",J229,0)</f>
        <v>0</v>
      </c>
      <c r="BH229" s="248">
        <f>IF(N229="sníž. přenesená",J229,0)</f>
        <v>0</v>
      </c>
      <c r="BI229" s="248">
        <f>IF(N229="nulová",J229,0)</f>
        <v>0</v>
      </c>
      <c r="BJ229" s="18" t="s">
        <v>81</v>
      </c>
      <c r="BK229" s="248">
        <f>ROUND(I229*H229,2)</f>
        <v>0</v>
      </c>
      <c r="BL229" s="18" t="s">
        <v>162</v>
      </c>
      <c r="BM229" s="247" t="s">
        <v>1160</v>
      </c>
    </row>
    <row r="230" s="13" customFormat="1">
      <c r="A230" s="13"/>
      <c r="B230" s="249"/>
      <c r="C230" s="250"/>
      <c r="D230" s="251" t="s">
        <v>164</v>
      </c>
      <c r="E230" s="252" t="s">
        <v>1</v>
      </c>
      <c r="F230" s="253" t="s">
        <v>1093</v>
      </c>
      <c r="G230" s="250"/>
      <c r="H230" s="254">
        <v>4.1600000000000001</v>
      </c>
      <c r="I230" s="255"/>
      <c r="J230" s="250"/>
      <c r="K230" s="250"/>
      <c r="L230" s="256"/>
      <c r="M230" s="257"/>
      <c r="N230" s="258"/>
      <c r="O230" s="258"/>
      <c r="P230" s="258"/>
      <c r="Q230" s="258"/>
      <c r="R230" s="258"/>
      <c r="S230" s="258"/>
      <c r="T230" s="25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0" t="s">
        <v>164</v>
      </c>
      <c r="AU230" s="260" t="s">
        <v>83</v>
      </c>
      <c r="AV230" s="13" t="s">
        <v>83</v>
      </c>
      <c r="AW230" s="13" t="s">
        <v>30</v>
      </c>
      <c r="AX230" s="13" t="s">
        <v>73</v>
      </c>
      <c r="AY230" s="260" t="s">
        <v>156</v>
      </c>
    </row>
    <row r="231" s="13" customFormat="1">
      <c r="A231" s="13"/>
      <c r="B231" s="249"/>
      <c r="C231" s="250"/>
      <c r="D231" s="251" t="s">
        <v>164</v>
      </c>
      <c r="E231" s="252" t="s">
        <v>1</v>
      </c>
      <c r="F231" s="253" t="s">
        <v>1094</v>
      </c>
      <c r="G231" s="250"/>
      <c r="H231" s="254">
        <v>1</v>
      </c>
      <c r="I231" s="255"/>
      <c r="J231" s="250"/>
      <c r="K231" s="250"/>
      <c r="L231" s="256"/>
      <c r="M231" s="257"/>
      <c r="N231" s="258"/>
      <c r="O231" s="258"/>
      <c r="P231" s="258"/>
      <c r="Q231" s="258"/>
      <c r="R231" s="258"/>
      <c r="S231" s="258"/>
      <c r="T231" s="25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0" t="s">
        <v>164</v>
      </c>
      <c r="AU231" s="260" t="s">
        <v>83</v>
      </c>
      <c r="AV231" s="13" t="s">
        <v>83</v>
      </c>
      <c r="AW231" s="13" t="s">
        <v>30</v>
      </c>
      <c r="AX231" s="13" t="s">
        <v>73</v>
      </c>
      <c r="AY231" s="260" t="s">
        <v>156</v>
      </c>
    </row>
    <row r="232" s="14" customFormat="1">
      <c r="A232" s="14"/>
      <c r="B232" s="261"/>
      <c r="C232" s="262"/>
      <c r="D232" s="251" t="s">
        <v>164</v>
      </c>
      <c r="E232" s="263" t="s">
        <v>1</v>
      </c>
      <c r="F232" s="264" t="s">
        <v>166</v>
      </c>
      <c r="G232" s="262"/>
      <c r="H232" s="265">
        <v>5.1600000000000001</v>
      </c>
      <c r="I232" s="266"/>
      <c r="J232" s="262"/>
      <c r="K232" s="262"/>
      <c r="L232" s="267"/>
      <c r="M232" s="268"/>
      <c r="N232" s="269"/>
      <c r="O232" s="269"/>
      <c r="P232" s="269"/>
      <c r="Q232" s="269"/>
      <c r="R232" s="269"/>
      <c r="S232" s="269"/>
      <c r="T232" s="27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1" t="s">
        <v>164</v>
      </c>
      <c r="AU232" s="271" t="s">
        <v>83</v>
      </c>
      <c r="AV232" s="14" t="s">
        <v>162</v>
      </c>
      <c r="AW232" s="14" t="s">
        <v>30</v>
      </c>
      <c r="AX232" s="14" t="s">
        <v>81</v>
      </c>
      <c r="AY232" s="271" t="s">
        <v>156</v>
      </c>
    </row>
    <row r="233" s="2" customFormat="1" ht="16.5" customHeight="1">
      <c r="A233" s="39"/>
      <c r="B233" s="40"/>
      <c r="C233" s="235" t="s">
        <v>685</v>
      </c>
      <c r="D233" s="235" t="s">
        <v>158</v>
      </c>
      <c r="E233" s="236" t="s">
        <v>268</v>
      </c>
      <c r="F233" s="237" t="s">
        <v>269</v>
      </c>
      <c r="G233" s="238" t="s">
        <v>161</v>
      </c>
      <c r="H233" s="239">
        <v>65.650000000000006</v>
      </c>
      <c r="I233" s="240"/>
      <c r="J233" s="241">
        <f>ROUND(I233*H233,2)</f>
        <v>0</v>
      </c>
      <c r="K233" s="242"/>
      <c r="L233" s="45"/>
      <c r="M233" s="243" t="s">
        <v>1</v>
      </c>
      <c r="N233" s="244" t="s">
        <v>38</v>
      </c>
      <c r="O233" s="92"/>
      <c r="P233" s="245">
        <f>O233*H233</f>
        <v>0</v>
      </c>
      <c r="Q233" s="245">
        <v>0.57499999999999996</v>
      </c>
      <c r="R233" s="245">
        <f>Q233*H233</f>
        <v>37.748750000000001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162</v>
      </c>
      <c r="AT233" s="247" t="s">
        <v>158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1161</v>
      </c>
    </row>
    <row r="234" s="13" customFormat="1">
      <c r="A234" s="13"/>
      <c r="B234" s="249"/>
      <c r="C234" s="250"/>
      <c r="D234" s="251" t="s">
        <v>164</v>
      </c>
      <c r="E234" s="252" t="s">
        <v>1</v>
      </c>
      <c r="F234" s="253" t="s">
        <v>1096</v>
      </c>
      <c r="G234" s="250"/>
      <c r="H234" s="254">
        <v>5.9199999999999999</v>
      </c>
      <c r="I234" s="255"/>
      <c r="J234" s="250"/>
      <c r="K234" s="250"/>
      <c r="L234" s="256"/>
      <c r="M234" s="257"/>
      <c r="N234" s="258"/>
      <c r="O234" s="258"/>
      <c r="P234" s="258"/>
      <c r="Q234" s="258"/>
      <c r="R234" s="258"/>
      <c r="S234" s="258"/>
      <c r="T234" s="25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0" t="s">
        <v>164</v>
      </c>
      <c r="AU234" s="260" t="s">
        <v>83</v>
      </c>
      <c r="AV234" s="13" t="s">
        <v>83</v>
      </c>
      <c r="AW234" s="13" t="s">
        <v>30</v>
      </c>
      <c r="AX234" s="13" t="s">
        <v>73</v>
      </c>
      <c r="AY234" s="260" t="s">
        <v>156</v>
      </c>
    </row>
    <row r="235" s="13" customFormat="1">
      <c r="A235" s="13"/>
      <c r="B235" s="249"/>
      <c r="C235" s="250"/>
      <c r="D235" s="251" t="s">
        <v>164</v>
      </c>
      <c r="E235" s="252" t="s">
        <v>1</v>
      </c>
      <c r="F235" s="253" t="s">
        <v>1097</v>
      </c>
      <c r="G235" s="250"/>
      <c r="H235" s="254">
        <v>53.130000000000003</v>
      </c>
      <c r="I235" s="255"/>
      <c r="J235" s="250"/>
      <c r="K235" s="250"/>
      <c r="L235" s="256"/>
      <c r="M235" s="257"/>
      <c r="N235" s="258"/>
      <c r="O235" s="258"/>
      <c r="P235" s="258"/>
      <c r="Q235" s="258"/>
      <c r="R235" s="258"/>
      <c r="S235" s="258"/>
      <c r="T235" s="25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0" t="s">
        <v>164</v>
      </c>
      <c r="AU235" s="260" t="s">
        <v>83</v>
      </c>
      <c r="AV235" s="13" t="s">
        <v>83</v>
      </c>
      <c r="AW235" s="13" t="s">
        <v>30</v>
      </c>
      <c r="AX235" s="13" t="s">
        <v>73</v>
      </c>
      <c r="AY235" s="260" t="s">
        <v>156</v>
      </c>
    </row>
    <row r="236" s="13" customFormat="1">
      <c r="A236" s="13"/>
      <c r="B236" s="249"/>
      <c r="C236" s="250"/>
      <c r="D236" s="251" t="s">
        <v>164</v>
      </c>
      <c r="E236" s="252" t="s">
        <v>1</v>
      </c>
      <c r="F236" s="253" t="s">
        <v>1098</v>
      </c>
      <c r="G236" s="250"/>
      <c r="H236" s="254">
        <v>6.5999999999999996</v>
      </c>
      <c r="I236" s="255"/>
      <c r="J236" s="250"/>
      <c r="K236" s="250"/>
      <c r="L236" s="256"/>
      <c r="M236" s="257"/>
      <c r="N236" s="258"/>
      <c r="O236" s="258"/>
      <c r="P236" s="258"/>
      <c r="Q236" s="258"/>
      <c r="R236" s="258"/>
      <c r="S236" s="258"/>
      <c r="T236" s="25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0" t="s">
        <v>164</v>
      </c>
      <c r="AU236" s="260" t="s">
        <v>83</v>
      </c>
      <c r="AV236" s="13" t="s">
        <v>83</v>
      </c>
      <c r="AW236" s="13" t="s">
        <v>30</v>
      </c>
      <c r="AX236" s="13" t="s">
        <v>73</v>
      </c>
      <c r="AY236" s="260" t="s">
        <v>156</v>
      </c>
    </row>
    <row r="237" s="14" customFormat="1">
      <c r="A237" s="14"/>
      <c r="B237" s="261"/>
      <c r="C237" s="262"/>
      <c r="D237" s="251" t="s">
        <v>164</v>
      </c>
      <c r="E237" s="263" t="s">
        <v>1</v>
      </c>
      <c r="F237" s="264" t="s">
        <v>166</v>
      </c>
      <c r="G237" s="262"/>
      <c r="H237" s="265">
        <v>65.650000000000006</v>
      </c>
      <c r="I237" s="266"/>
      <c r="J237" s="262"/>
      <c r="K237" s="262"/>
      <c r="L237" s="267"/>
      <c r="M237" s="268"/>
      <c r="N237" s="269"/>
      <c r="O237" s="269"/>
      <c r="P237" s="269"/>
      <c r="Q237" s="269"/>
      <c r="R237" s="269"/>
      <c r="S237" s="269"/>
      <c r="T237" s="27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71" t="s">
        <v>164</v>
      </c>
      <c r="AU237" s="271" t="s">
        <v>83</v>
      </c>
      <c r="AV237" s="14" t="s">
        <v>162</v>
      </c>
      <c r="AW237" s="14" t="s">
        <v>30</v>
      </c>
      <c r="AX237" s="14" t="s">
        <v>81</v>
      </c>
      <c r="AY237" s="271" t="s">
        <v>156</v>
      </c>
    </row>
    <row r="238" s="2" customFormat="1" ht="33" customHeight="1">
      <c r="A238" s="39"/>
      <c r="B238" s="40"/>
      <c r="C238" s="235" t="s">
        <v>690</v>
      </c>
      <c r="D238" s="235" t="s">
        <v>158</v>
      </c>
      <c r="E238" s="236" t="s">
        <v>271</v>
      </c>
      <c r="F238" s="237" t="s">
        <v>272</v>
      </c>
      <c r="G238" s="238" t="s">
        <v>161</v>
      </c>
      <c r="H238" s="239">
        <v>59.049999999999997</v>
      </c>
      <c r="I238" s="240"/>
      <c r="J238" s="241">
        <f>ROUND(I238*H238,2)</f>
        <v>0</v>
      </c>
      <c r="K238" s="242"/>
      <c r="L238" s="45"/>
      <c r="M238" s="243" t="s">
        <v>1</v>
      </c>
      <c r="N238" s="244" t="s">
        <v>38</v>
      </c>
      <c r="O238" s="92"/>
      <c r="P238" s="245">
        <f>O238*H238</f>
        <v>0</v>
      </c>
      <c r="Q238" s="245">
        <v>0.13188</v>
      </c>
      <c r="R238" s="245">
        <f>Q238*H238</f>
        <v>7.7875139999999998</v>
      </c>
      <c r="S238" s="245">
        <v>0</v>
      </c>
      <c r="T238" s="24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7" t="s">
        <v>162</v>
      </c>
      <c r="AT238" s="247" t="s">
        <v>158</v>
      </c>
      <c r="AU238" s="247" t="s">
        <v>83</v>
      </c>
      <c r="AY238" s="18" t="s">
        <v>156</v>
      </c>
      <c r="BE238" s="248">
        <f>IF(N238="základní",J238,0)</f>
        <v>0</v>
      </c>
      <c r="BF238" s="248">
        <f>IF(N238="snížená",J238,0)</f>
        <v>0</v>
      </c>
      <c r="BG238" s="248">
        <f>IF(N238="zákl. přenesená",J238,0)</f>
        <v>0</v>
      </c>
      <c r="BH238" s="248">
        <f>IF(N238="sníž. přenesená",J238,0)</f>
        <v>0</v>
      </c>
      <c r="BI238" s="248">
        <f>IF(N238="nulová",J238,0)</f>
        <v>0</v>
      </c>
      <c r="BJ238" s="18" t="s">
        <v>81</v>
      </c>
      <c r="BK238" s="248">
        <f>ROUND(I238*H238,2)</f>
        <v>0</v>
      </c>
      <c r="BL238" s="18" t="s">
        <v>162</v>
      </c>
      <c r="BM238" s="247" t="s">
        <v>1162</v>
      </c>
    </row>
    <row r="239" s="13" customFormat="1">
      <c r="A239" s="13"/>
      <c r="B239" s="249"/>
      <c r="C239" s="250"/>
      <c r="D239" s="251" t="s">
        <v>164</v>
      </c>
      <c r="E239" s="252" t="s">
        <v>1</v>
      </c>
      <c r="F239" s="253" t="s">
        <v>1096</v>
      </c>
      <c r="G239" s="250"/>
      <c r="H239" s="254">
        <v>5.9199999999999999</v>
      </c>
      <c r="I239" s="255"/>
      <c r="J239" s="250"/>
      <c r="K239" s="250"/>
      <c r="L239" s="256"/>
      <c r="M239" s="257"/>
      <c r="N239" s="258"/>
      <c r="O239" s="258"/>
      <c r="P239" s="258"/>
      <c r="Q239" s="258"/>
      <c r="R239" s="258"/>
      <c r="S239" s="258"/>
      <c r="T239" s="25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0" t="s">
        <v>164</v>
      </c>
      <c r="AU239" s="260" t="s">
        <v>83</v>
      </c>
      <c r="AV239" s="13" t="s">
        <v>83</v>
      </c>
      <c r="AW239" s="13" t="s">
        <v>30</v>
      </c>
      <c r="AX239" s="13" t="s">
        <v>73</v>
      </c>
      <c r="AY239" s="260" t="s">
        <v>156</v>
      </c>
    </row>
    <row r="240" s="13" customFormat="1">
      <c r="A240" s="13"/>
      <c r="B240" s="249"/>
      <c r="C240" s="250"/>
      <c r="D240" s="251" t="s">
        <v>164</v>
      </c>
      <c r="E240" s="252" t="s">
        <v>1</v>
      </c>
      <c r="F240" s="253" t="s">
        <v>1100</v>
      </c>
      <c r="G240" s="250"/>
      <c r="H240" s="254">
        <v>53.130000000000003</v>
      </c>
      <c r="I240" s="255"/>
      <c r="J240" s="250"/>
      <c r="K240" s="250"/>
      <c r="L240" s="256"/>
      <c r="M240" s="257"/>
      <c r="N240" s="258"/>
      <c r="O240" s="258"/>
      <c r="P240" s="258"/>
      <c r="Q240" s="258"/>
      <c r="R240" s="258"/>
      <c r="S240" s="258"/>
      <c r="T240" s="25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0" t="s">
        <v>164</v>
      </c>
      <c r="AU240" s="260" t="s">
        <v>83</v>
      </c>
      <c r="AV240" s="13" t="s">
        <v>83</v>
      </c>
      <c r="AW240" s="13" t="s">
        <v>30</v>
      </c>
      <c r="AX240" s="13" t="s">
        <v>73</v>
      </c>
      <c r="AY240" s="260" t="s">
        <v>156</v>
      </c>
    </row>
    <row r="241" s="14" customFormat="1">
      <c r="A241" s="14"/>
      <c r="B241" s="261"/>
      <c r="C241" s="262"/>
      <c r="D241" s="251" t="s">
        <v>164</v>
      </c>
      <c r="E241" s="263" t="s">
        <v>1</v>
      </c>
      <c r="F241" s="264" t="s">
        <v>166</v>
      </c>
      <c r="G241" s="262"/>
      <c r="H241" s="265">
        <v>59.049999999999997</v>
      </c>
      <c r="I241" s="266"/>
      <c r="J241" s="262"/>
      <c r="K241" s="262"/>
      <c r="L241" s="267"/>
      <c r="M241" s="268"/>
      <c r="N241" s="269"/>
      <c r="O241" s="269"/>
      <c r="P241" s="269"/>
      <c r="Q241" s="269"/>
      <c r="R241" s="269"/>
      <c r="S241" s="269"/>
      <c r="T241" s="27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71" t="s">
        <v>164</v>
      </c>
      <c r="AU241" s="271" t="s">
        <v>83</v>
      </c>
      <c r="AV241" s="14" t="s">
        <v>162</v>
      </c>
      <c r="AW241" s="14" t="s">
        <v>30</v>
      </c>
      <c r="AX241" s="14" t="s">
        <v>81</v>
      </c>
      <c r="AY241" s="271" t="s">
        <v>156</v>
      </c>
    </row>
    <row r="242" s="2" customFormat="1" ht="21.75" customHeight="1">
      <c r="A242" s="39"/>
      <c r="B242" s="40"/>
      <c r="C242" s="235" t="s">
        <v>302</v>
      </c>
      <c r="D242" s="235" t="s">
        <v>158</v>
      </c>
      <c r="E242" s="236" t="s">
        <v>275</v>
      </c>
      <c r="F242" s="237" t="s">
        <v>276</v>
      </c>
      <c r="G242" s="238" t="s">
        <v>161</v>
      </c>
      <c r="H242" s="239">
        <v>59.049999999999997</v>
      </c>
      <c r="I242" s="240"/>
      <c r="J242" s="241">
        <f>ROUND(I242*H242,2)</f>
        <v>0</v>
      </c>
      <c r="K242" s="242"/>
      <c r="L242" s="45"/>
      <c r="M242" s="243" t="s">
        <v>1</v>
      </c>
      <c r="N242" s="244" t="s">
        <v>38</v>
      </c>
      <c r="O242" s="92"/>
      <c r="P242" s="245">
        <f>O242*H242</f>
        <v>0</v>
      </c>
      <c r="Q242" s="245">
        <v>0.12966</v>
      </c>
      <c r="R242" s="245">
        <f>Q242*H242</f>
        <v>7.6564229999999993</v>
      </c>
      <c r="S242" s="245">
        <v>0</v>
      </c>
      <c r="T242" s="24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7" t="s">
        <v>162</v>
      </c>
      <c r="AT242" s="247" t="s">
        <v>158</v>
      </c>
      <c r="AU242" s="247" t="s">
        <v>83</v>
      </c>
      <c r="AY242" s="18" t="s">
        <v>156</v>
      </c>
      <c r="BE242" s="248">
        <f>IF(N242="základní",J242,0)</f>
        <v>0</v>
      </c>
      <c r="BF242" s="248">
        <f>IF(N242="snížená",J242,0)</f>
        <v>0</v>
      </c>
      <c r="BG242" s="248">
        <f>IF(N242="zákl. přenesená",J242,0)</f>
        <v>0</v>
      </c>
      <c r="BH242" s="248">
        <f>IF(N242="sníž. přenesená",J242,0)</f>
        <v>0</v>
      </c>
      <c r="BI242" s="248">
        <f>IF(N242="nulová",J242,0)</f>
        <v>0</v>
      </c>
      <c r="BJ242" s="18" t="s">
        <v>81</v>
      </c>
      <c r="BK242" s="248">
        <f>ROUND(I242*H242,2)</f>
        <v>0</v>
      </c>
      <c r="BL242" s="18" t="s">
        <v>162</v>
      </c>
      <c r="BM242" s="247" t="s">
        <v>1163</v>
      </c>
    </row>
    <row r="243" s="2" customFormat="1" ht="33" customHeight="1">
      <c r="A243" s="39"/>
      <c r="B243" s="40"/>
      <c r="C243" s="235" t="s">
        <v>306</v>
      </c>
      <c r="D243" s="235" t="s">
        <v>158</v>
      </c>
      <c r="E243" s="236" t="s">
        <v>279</v>
      </c>
      <c r="F243" s="237" t="s">
        <v>280</v>
      </c>
      <c r="G243" s="238" t="s">
        <v>161</v>
      </c>
      <c r="H243" s="239">
        <v>5.1600000000000001</v>
      </c>
      <c r="I243" s="240"/>
      <c r="J243" s="241">
        <f>ROUND(I243*H243,2)</f>
        <v>0</v>
      </c>
      <c r="K243" s="242"/>
      <c r="L243" s="45"/>
      <c r="M243" s="243" t="s">
        <v>1</v>
      </c>
      <c r="N243" s="244" t="s">
        <v>38</v>
      </c>
      <c r="O243" s="92"/>
      <c r="P243" s="245">
        <f>O243*H243</f>
        <v>0</v>
      </c>
      <c r="Q243" s="245">
        <v>0.10100000000000001</v>
      </c>
      <c r="R243" s="245">
        <f>Q243*H243</f>
        <v>0.52116000000000007</v>
      </c>
      <c r="S243" s="245">
        <v>0</v>
      </c>
      <c r="T243" s="24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7" t="s">
        <v>162</v>
      </c>
      <c r="AT243" s="247" t="s">
        <v>158</v>
      </c>
      <c r="AU243" s="247" t="s">
        <v>83</v>
      </c>
      <c r="AY243" s="18" t="s">
        <v>156</v>
      </c>
      <c r="BE243" s="248">
        <f>IF(N243="základní",J243,0)</f>
        <v>0</v>
      </c>
      <c r="BF243" s="248">
        <f>IF(N243="snížená",J243,0)</f>
        <v>0</v>
      </c>
      <c r="BG243" s="248">
        <f>IF(N243="zákl. přenesená",J243,0)</f>
        <v>0</v>
      </c>
      <c r="BH243" s="248">
        <f>IF(N243="sníž. přenesená",J243,0)</f>
        <v>0</v>
      </c>
      <c r="BI243" s="248">
        <f>IF(N243="nulová",J243,0)</f>
        <v>0</v>
      </c>
      <c r="BJ243" s="18" t="s">
        <v>81</v>
      </c>
      <c r="BK243" s="248">
        <f>ROUND(I243*H243,2)</f>
        <v>0</v>
      </c>
      <c r="BL243" s="18" t="s">
        <v>162</v>
      </c>
      <c r="BM243" s="247" t="s">
        <v>1164</v>
      </c>
    </row>
    <row r="244" s="13" customFormat="1">
      <c r="A244" s="13"/>
      <c r="B244" s="249"/>
      <c r="C244" s="250"/>
      <c r="D244" s="251" t="s">
        <v>164</v>
      </c>
      <c r="E244" s="252" t="s">
        <v>1</v>
      </c>
      <c r="F244" s="253" t="s">
        <v>1093</v>
      </c>
      <c r="G244" s="250"/>
      <c r="H244" s="254">
        <v>4.1600000000000001</v>
      </c>
      <c r="I244" s="255"/>
      <c r="J244" s="250"/>
      <c r="K244" s="250"/>
      <c r="L244" s="256"/>
      <c r="M244" s="257"/>
      <c r="N244" s="258"/>
      <c r="O244" s="258"/>
      <c r="P244" s="258"/>
      <c r="Q244" s="258"/>
      <c r="R244" s="258"/>
      <c r="S244" s="258"/>
      <c r="T244" s="25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0" t="s">
        <v>164</v>
      </c>
      <c r="AU244" s="260" t="s">
        <v>83</v>
      </c>
      <c r="AV244" s="13" t="s">
        <v>83</v>
      </c>
      <c r="AW244" s="13" t="s">
        <v>30</v>
      </c>
      <c r="AX244" s="13" t="s">
        <v>73</v>
      </c>
      <c r="AY244" s="260" t="s">
        <v>156</v>
      </c>
    </row>
    <row r="245" s="13" customFormat="1">
      <c r="A245" s="13"/>
      <c r="B245" s="249"/>
      <c r="C245" s="250"/>
      <c r="D245" s="251" t="s">
        <v>164</v>
      </c>
      <c r="E245" s="252" t="s">
        <v>1</v>
      </c>
      <c r="F245" s="253" t="s">
        <v>1094</v>
      </c>
      <c r="G245" s="250"/>
      <c r="H245" s="254">
        <v>1</v>
      </c>
      <c r="I245" s="255"/>
      <c r="J245" s="250"/>
      <c r="K245" s="250"/>
      <c r="L245" s="256"/>
      <c r="M245" s="257"/>
      <c r="N245" s="258"/>
      <c r="O245" s="258"/>
      <c r="P245" s="258"/>
      <c r="Q245" s="258"/>
      <c r="R245" s="258"/>
      <c r="S245" s="258"/>
      <c r="T245" s="25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0" t="s">
        <v>164</v>
      </c>
      <c r="AU245" s="260" t="s">
        <v>83</v>
      </c>
      <c r="AV245" s="13" t="s">
        <v>83</v>
      </c>
      <c r="AW245" s="13" t="s">
        <v>30</v>
      </c>
      <c r="AX245" s="13" t="s">
        <v>73</v>
      </c>
      <c r="AY245" s="260" t="s">
        <v>156</v>
      </c>
    </row>
    <row r="246" s="14" customFormat="1">
      <c r="A246" s="14"/>
      <c r="B246" s="261"/>
      <c r="C246" s="262"/>
      <c r="D246" s="251" t="s">
        <v>164</v>
      </c>
      <c r="E246" s="263" t="s">
        <v>1</v>
      </c>
      <c r="F246" s="264" t="s">
        <v>166</v>
      </c>
      <c r="G246" s="262"/>
      <c r="H246" s="265">
        <v>5.1600000000000001</v>
      </c>
      <c r="I246" s="266"/>
      <c r="J246" s="262"/>
      <c r="K246" s="262"/>
      <c r="L246" s="267"/>
      <c r="M246" s="268"/>
      <c r="N246" s="269"/>
      <c r="O246" s="269"/>
      <c r="P246" s="269"/>
      <c r="Q246" s="269"/>
      <c r="R246" s="269"/>
      <c r="S246" s="269"/>
      <c r="T246" s="27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71" t="s">
        <v>164</v>
      </c>
      <c r="AU246" s="271" t="s">
        <v>83</v>
      </c>
      <c r="AV246" s="14" t="s">
        <v>162</v>
      </c>
      <c r="AW246" s="14" t="s">
        <v>30</v>
      </c>
      <c r="AX246" s="14" t="s">
        <v>81</v>
      </c>
      <c r="AY246" s="271" t="s">
        <v>156</v>
      </c>
    </row>
    <row r="247" s="2" customFormat="1" ht="21.75" customHeight="1">
      <c r="A247" s="39"/>
      <c r="B247" s="40"/>
      <c r="C247" s="283" t="s">
        <v>312</v>
      </c>
      <c r="D247" s="283" t="s">
        <v>226</v>
      </c>
      <c r="E247" s="284" t="s">
        <v>284</v>
      </c>
      <c r="F247" s="285" t="s">
        <v>285</v>
      </c>
      <c r="G247" s="286" t="s">
        <v>161</v>
      </c>
      <c r="H247" s="287">
        <v>5.4340000000000002</v>
      </c>
      <c r="I247" s="288"/>
      <c r="J247" s="289">
        <f>ROUND(I247*H247,2)</f>
        <v>0</v>
      </c>
      <c r="K247" s="290"/>
      <c r="L247" s="291"/>
      <c r="M247" s="292" t="s">
        <v>1</v>
      </c>
      <c r="N247" s="293" t="s">
        <v>38</v>
      </c>
      <c r="O247" s="92"/>
      <c r="P247" s="245">
        <f>O247*H247</f>
        <v>0</v>
      </c>
      <c r="Q247" s="245">
        <v>0.11500000000000001</v>
      </c>
      <c r="R247" s="245">
        <f>Q247*H247</f>
        <v>0.62491000000000008</v>
      </c>
      <c r="S247" s="245">
        <v>0</v>
      </c>
      <c r="T247" s="24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7" t="s">
        <v>203</v>
      </c>
      <c r="AT247" s="247" t="s">
        <v>226</v>
      </c>
      <c r="AU247" s="247" t="s">
        <v>83</v>
      </c>
      <c r="AY247" s="18" t="s">
        <v>156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8" t="s">
        <v>81</v>
      </c>
      <c r="BK247" s="248">
        <f>ROUND(I247*H247,2)</f>
        <v>0</v>
      </c>
      <c r="BL247" s="18" t="s">
        <v>162</v>
      </c>
      <c r="BM247" s="247" t="s">
        <v>1165</v>
      </c>
    </row>
    <row r="248" s="12" customFormat="1" ht="22.8" customHeight="1">
      <c r="A248" s="12"/>
      <c r="B248" s="219"/>
      <c r="C248" s="220"/>
      <c r="D248" s="221" t="s">
        <v>72</v>
      </c>
      <c r="E248" s="233" t="s">
        <v>203</v>
      </c>
      <c r="F248" s="233" t="s">
        <v>287</v>
      </c>
      <c r="G248" s="220"/>
      <c r="H248" s="220"/>
      <c r="I248" s="223"/>
      <c r="J248" s="234">
        <f>BK248</f>
        <v>0</v>
      </c>
      <c r="K248" s="220"/>
      <c r="L248" s="225"/>
      <c r="M248" s="226"/>
      <c r="N248" s="227"/>
      <c r="O248" s="227"/>
      <c r="P248" s="228">
        <f>SUM(P249:P308)</f>
        <v>0</v>
      </c>
      <c r="Q248" s="227"/>
      <c r="R248" s="228">
        <f>SUM(R249:R308)</f>
        <v>10.012712500000001</v>
      </c>
      <c r="S248" s="227"/>
      <c r="T248" s="229">
        <f>SUM(T249:T308)</f>
        <v>52.485999999999997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30" t="s">
        <v>81</v>
      </c>
      <c r="AT248" s="231" t="s">
        <v>72</v>
      </c>
      <c r="AU248" s="231" t="s">
        <v>81</v>
      </c>
      <c r="AY248" s="230" t="s">
        <v>156</v>
      </c>
      <c r="BK248" s="232">
        <f>SUM(BK249:BK308)</f>
        <v>0</v>
      </c>
    </row>
    <row r="249" s="2" customFormat="1" ht="21.75" customHeight="1">
      <c r="A249" s="39"/>
      <c r="B249" s="40"/>
      <c r="C249" s="235" t="s">
        <v>556</v>
      </c>
      <c r="D249" s="235" t="s">
        <v>158</v>
      </c>
      <c r="E249" s="236" t="s">
        <v>941</v>
      </c>
      <c r="F249" s="237" t="s">
        <v>942</v>
      </c>
      <c r="G249" s="238" t="s">
        <v>180</v>
      </c>
      <c r="H249" s="239">
        <v>130</v>
      </c>
      <c r="I249" s="240"/>
      <c r="J249" s="241">
        <f>ROUND(I249*H249,2)</f>
        <v>0</v>
      </c>
      <c r="K249" s="242"/>
      <c r="L249" s="45"/>
      <c r="M249" s="243" t="s">
        <v>1</v>
      </c>
      <c r="N249" s="244" t="s">
        <v>38</v>
      </c>
      <c r="O249" s="92"/>
      <c r="P249" s="245">
        <f>O249*H249</f>
        <v>0</v>
      </c>
      <c r="Q249" s="245">
        <v>0</v>
      </c>
      <c r="R249" s="245">
        <f>Q249*H249</f>
        <v>0</v>
      </c>
      <c r="S249" s="245">
        <v>0.32000000000000001</v>
      </c>
      <c r="T249" s="246">
        <f>S249*H249</f>
        <v>41.600000000000001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7" t="s">
        <v>162</v>
      </c>
      <c r="AT249" s="247" t="s">
        <v>158</v>
      </c>
      <c r="AU249" s="247" t="s">
        <v>83</v>
      </c>
      <c r="AY249" s="18" t="s">
        <v>156</v>
      </c>
      <c r="BE249" s="248">
        <f>IF(N249="základní",J249,0)</f>
        <v>0</v>
      </c>
      <c r="BF249" s="248">
        <f>IF(N249="snížená",J249,0)</f>
        <v>0</v>
      </c>
      <c r="BG249" s="248">
        <f>IF(N249="zákl. přenesená",J249,0)</f>
        <v>0</v>
      </c>
      <c r="BH249" s="248">
        <f>IF(N249="sníž. přenesená",J249,0)</f>
        <v>0</v>
      </c>
      <c r="BI249" s="248">
        <f>IF(N249="nulová",J249,0)</f>
        <v>0</v>
      </c>
      <c r="BJ249" s="18" t="s">
        <v>81</v>
      </c>
      <c r="BK249" s="248">
        <f>ROUND(I249*H249,2)</f>
        <v>0</v>
      </c>
      <c r="BL249" s="18" t="s">
        <v>162</v>
      </c>
      <c r="BM249" s="247" t="s">
        <v>1166</v>
      </c>
    </row>
    <row r="250" s="13" customFormat="1">
      <c r="A250" s="13"/>
      <c r="B250" s="249"/>
      <c r="C250" s="250"/>
      <c r="D250" s="251" t="s">
        <v>164</v>
      </c>
      <c r="E250" s="252" t="s">
        <v>1</v>
      </c>
      <c r="F250" s="253" t="s">
        <v>1167</v>
      </c>
      <c r="G250" s="250"/>
      <c r="H250" s="254">
        <v>130</v>
      </c>
      <c r="I250" s="255"/>
      <c r="J250" s="250"/>
      <c r="K250" s="250"/>
      <c r="L250" s="256"/>
      <c r="M250" s="257"/>
      <c r="N250" s="258"/>
      <c r="O250" s="258"/>
      <c r="P250" s="258"/>
      <c r="Q250" s="258"/>
      <c r="R250" s="258"/>
      <c r="S250" s="258"/>
      <c r="T250" s="25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0" t="s">
        <v>164</v>
      </c>
      <c r="AU250" s="260" t="s">
        <v>83</v>
      </c>
      <c r="AV250" s="13" t="s">
        <v>83</v>
      </c>
      <c r="AW250" s="13" t="s">
        <v>30</v>
      </c>
      <c r="AX250" s="13" t="s">
        <v>73</v>
      </c>
      <c r="AY250" s="260" t="s">
        <v>156</v>
      </c>
    </row>
    <row r="251" s="14" customFormat="1">
      <c r="A251" s="14"/>
      <c r="B251" s="261"/>
      <c r="C251" s="262"/>
      <c r="D251" s="251" t="s">
        <v>164</v>
      </c>
      <c r="E251" s="263" t="s">
        <v>1</v>
      </c>
      <c r="F251" s="264" t="s">
        <v>166</v>
      </c>
      <c r="G251" s="262"/>
      <c r="H251" s="265">
        <v>130</v>
      </c>
      <c r="I251" s="266"/>
      <c r="J251" s="262"/>
      <c r="K251" s="262"/>
      <c r="L251" s="267"/>
      <c r="M251" s="268"/>
      <c r="N251" s="269"/>
      <c r="O251" s="269"/>
      <c r="P251" s="269"/>
      <c r="Q251" s="269"/>
      <c r="R251" s="269"/>
      <c r="S251" s="269"/>
      <c r="T251" s="27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71" t="s">
        <v>164</v>
      </c>
      <c r="AU251" s="271" t="s">
        <v>83</v>
      </c>
      <c r="AV251" s="14" t="s">
        <v>162</v>
      </c>
      <c r="AW251" s="14" t="s">
        <v>30</v>
      </c>
      <c r="AX251" s="14" t="s">
        <v>81</v>
      </c>
      <c r="AY251" s="271" t="s">
        <v>156</v>
      </c>
    </row>
    <row r="252" s="2" customFormat="1" ht="33" customHeight="1">
      <c r="A252" s="39"/>
      <c r="B252" s="40"/>
      <c r="C252" s="235" t="s">
        <v>718</v>
      </c>
      <c r="D252" s="235" t="s">
        <v>158</v>
      </c>
      <c r="E252" s="236" t="s">
        <v>1168</v>
      </c>
      <c r="F252" s="237" t="s">
        <v>1169</v>
      </c>
      <c r="G252" s="238" t="s">
        <v>180</v>
      </c>
      <c r="H252" s="239">
        <v>23.25</v>
      </c>
      <c r="I252" s="240"/>
      <c r="J252" s="241">
        <f>ROUND(I252*H252,2)</f>
        <v>0</v>
      </c>
      <c r="K252" s="242"/>
      <c r="L252" s="45"/>
      <c r="M252" s="243" t="s">
        <v>1</v>
      </c>
      <c r="N252" s="244" t="s">
        <v>38</v>
      </c>
      <c r="O252" s="92"/>
      <c r="P252" s="245">
        <f>O252*H252</f>
        <v>0</v>
      </c>
      <c r="Q252" s="245">
        <v>1.0000000000000001E-05</v>
      </c>
      <c r="R252" s="245">
        <f>Q252*H252</f>
        <v>0.00023250000000000001</v>
      </c>
      <c r="S252" s="245">
        <v>0</v>
      </c>
      <c r="T252" s="24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7" t="s">
        <v>162</v>
      </c>
      <c r="AT252" s="247" t="s">
        <v>158</v>
      </c>
      <c r="AU252" s="247" t="s">
        <v>83</v>
      </c>
      <c r="AY252" s="18" t="s">
        <v>156</v>
      </c>
      <c r="BE252" s="248">
        <f>IF(N252="základní",J252,0)</f>
        <v>0</v>
      </c>
      <c r="BF252" s="248">
        <f>IF(N252="snížená",J252,0)</f>
        <v>0</v>
      </c>
      <c r="BG252" s="248">
        <f>IF(N252="zákl. přenesená",J252,0)</f>
        <v>0</v>
      </c>
      <c r="BH252" s="248">
        <f>IF(N252="sníž. přenesená",J252,0)</f>
        <v>0</v>
      </c>
      <c r="BI252" s="248">
        <f>IF(N252="nulová",J252,0)</f>
        <v>0</v>
      </c>
      <c r="BJ252" s="18" t="s">
        <v>81</v>
      </c>
      <c r="BK252" s="248">
        <f>ROUND(I252*H252,2)</f>
        <v>0</v>
      </c>
      <c r="BL252" s="18" t="s">
        <v>162</v>
      </c>
      <c r="BM252" s="247" t="s">
        <v>1170</v>
      </c>
    </row>
    <row r="253" s="13" customFormat="1">
      <c r="A253" s="13"/>
      <c r="B253" s="249"/>
      <c r="C253" s="250"/>
      <c r="D253" s="251" t="s">
        <v>164</v>
      </c>
      <c r="E253" s="252" t="s">
        <v>1</v>
      </c>
      <c r="F253" s="253" t="s">
        <v>1171</v>
      </c>
      <c r="G253" s="250"/>
      <c r="H253" s="254">
        <v>23.25</v>
      </c>
      <c r="I253" s="255"/>
      <c r="J253" s="250"/>
      <c r="K253" s="250"/>
      <c r="L253" s="256"/>
      <c r="M253" s="257"/>
      <c r="N253" s="258"/>
      <c r="O253" s="258"/>
      <c r="P253" s="258"/>
      <c r="Q253" s="258"/>
      <c r="R253" s="258"/>
      <c r="S253" s="258"/>
      <c r="T253" s="25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60" t="s">
        <v>164</v>
      </c>
      <c r="AU253" s="260" t="s">
        <v>83</v>
      </c>
      <c r="AV253" s="13" t="s">
        <v>83</v>
      </c>
      <c r="AW253" s="13" t="s">
        <v>30</v>
      </c>
      <c r="AX253" s="13" t="s">
        <v>73</v>
      </c>
      <c r="AY253" s="260" t="s">
        <v>156</v>
      </c>
    </row>
    <row r="254" s="14" customFormat="1">
      <c r="A254" s="14"/>
      <c r="B254" s="261"/>
      <c r="C254" s="262"/>
      <c r="D254" s="251" t="s">
        <v>164</v>
      </c>
      <c r="E254" s="263" t="s">
        <v>1</v>
      </c>
      <c r="F254" s="264" t="s">
        <v>166</v>
      </c>
      <c r="G254" s="262"/>
      <c r="H254" s="265">
        <v>23.25</v>
      </c>
      <c r="I254" s="266"/>
      <c r="J254" s="262"/>
      <c r="K254" s="262"/>
      <c r="L254" s="267"/>
      <c r="M254" s="268"/>
      <c r="N254" s="269"/>
      <c r="O254" s="269"/>
      <c r="P254" s="269"/>
      <c r="Q254" s="269"/>
      <c r="R254" s="269"/>
      <c r="S254" s="269"/>
      <c r="T254" s="270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71" t="s">
        <v>164</v>
      </c>
      <c r="AU254" s="271" t="s">
        <v>83</v>
      </c>
      <c r="AV254" s="14" t="s">
        <v>162</v>
      </c>
      <c r="AW254" s="14" t="s">
        <v>30</v>
      </c>
      <c r="AX254" s="14" t="s">
        <v>81</v>
      </c>
      <c r="AY254" s="271" t="s">
        <v>156</v>
      </c>
    </row>
    <row r="255" s="2" customFormat="1" ht="21.75" customHeight="1">
      <c r="A255" s="39"/>
      <c r="B255" s="40"/>
      <c r="C255" s="283" t="s">
        <v>720</v>
      </c>
      <c r="D255" s="283" t="s">
        <v>226</v>
      </c>
      <c r="E255" s="284" t="s">
        <v>1172</v>
      </c>
      <c r="F255" s="285" t="s">
        <v>1173</v>
      </c>
      <c r="G255" s="286" t="s">
        <v>291</v>
      </c>
      <c r="H255" s="287">
        <v>5</v>
      </c>
      <c r="I255" s="288"/>
      <c r="J255" s="289">
        <f>ROUND(I255*H255,2)</f>
        <v>0</v>
      </c>
      <c r="K255" s="290"/>
      <c r="L255" s="291"/>
      <c r="M255" s="292" t="s">
        <v>1</v>
      </c>
      <c r="N255" s="293" t="s">
        <v>38</v>
      </c>
      <c r="O255" s="92"/>
      <c r="P255" s="245">
        <f>O255*H255</f>
        <v>0</v>
      </c>
      <c r="Q255" s="245">
        <v>0.059900000000000002</v>
      </c>
      <c r="R255" s="245">
        <f>Q255*H255</f>
        <v>0.29949999999999999</v>
      </c>
      <c r="S255" s="245">
        <v>0</v>
      </c>
      <c r="T255" s="24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7" t="s">
        <v>203</v>
      </c>
      <c r="AT255" s="247" t="s">
        <v>226</v>
      </c>
      <c r="AU255" s="247" t="s">
        <v>83</v>
      </c>
      <c r="AY255" s="18" t="s">
        <v>156</v>
      </c>
      <c r="BE255" s="248">
        <f>IF(N255="základní",J255,0)</f>
        <v>0</v>
      </c>
      <c r="BF255" s="248">
        <f>IF(N255="snížená",J255,0)</f>
        <v>0</v>
      </c>
      <c r="BG255" s="248">
        <f>IF(N255="zákl. přenesená",J255,0)</f>
        <v>0</v>
      </c>
      <c r="BH255" s="248">
        <f>IF(N255="sníž. přenesená",J255,0)</f>
        <v>0</v>
      </c>
      <c r="BI255" s="248">
        <f>IF(N255="nulová",J255,0)</f>
        <v>0</v>
      </c>
      <c r="BJ255" s="18" t="s">
        <v>81</v>
      </c>
      <c r="BK255" s="248">
        <f>ROUND(I255*H255,2)</f>
        <v>0</v>
      </c>
      <c r="BL255" s="18" t="s">
        <v>162</v>
      </c>
      <c r="BM255" s="247" t="s">
        <v>1174</v>
      </c>
    </row>
    <row r="256" s="13" customFormat="1">
      <c r="A256" s="13"/>
      <c r="B256" s="249"/>
      <c r="C256" s="250"/>
      <c r="D256" s="251" t="s">
        <v>164</v>
      </c>
      <c r="E256" s="250"/>
      <c r="F256" s="253" t="s">
        <v>1175</v>
      </c>
      <c r="G256" s="250"/>
      <c r="H256" s="254">
        <v>5</v>
      </c>
      <c r="I256" s="255"/>
      <c r="J256" s="250"/>
      <c r="K256" s="250"/>
      <c r="L256" s="256"/>
      <c r="M256" s="257"/>
      <c r="N256" s="258"/>
      <c r="O256" s="258"/>
      <c r="P256" s="258"/>
      <c r="Q256" s="258"/>
      <c r="R256" s="258"/>
      <c r="S256" s="258"/>
      <c r="T256" s="25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0" t="s">
        <v>164</v>
      </c>
      <c r="AU256" s="260" t="s">
        <v>83</v>
      </c>
      <c r="AV256" s="13" t="s">
        <v>83</v>
      </c>
      <c r="AW256" s="13" t="s">
        <v>4</v>
      </c>
      <c r="AX256" s="13" t="s">
        <v>81</v>
      </c>
      <c r="AY256" s="260" t="s">
        <v>156</v>
      </c>
    </row>
    <row r="257" s="2" customFormat="1" ht="33" customHeight="1">
      <c r="A257" s="39"/>
      <c r="B257" s="40"/>
      <c r="C257" s="235" t="s">
        <v>330</v>
      </c>
      <c r="D257" s="235" t="s">
        <v>158</v>
      </c>
      <c r="E257" s="236" t="s">
        <v>953</v>
      </c>
      <c r="F257" s="237" t="s">
        <v>954</v>
      </c>
      <c r="G257" s="238" t="s">
        <v>180</v>
      </c>
      <c r="H257" s="239">
        <v>130</v>
      </c>
      <c r="I257" s="240"/>
      <c r="J257" s="241">
        <f>ROUND(I257*H257,2)</f>
        <v>0</v>
      </c>
      <c r="K257" s="242"/>
      <c r="L257" s="45"/>
      <c r="M257" s="243" t="s">
        <v>1</v>
      </c>
      <c r="N257" s="244" t="s">
        <v>38</v>
      </c>
      <c r="O257" s="92"/>
      <c r="P257" s="245">
        <f>O257*H257</f>
        <v>0</v>
      </c>
      <c r="Q257" s="245">
        <v>2.0000000000000002E-05</v>
      </c>
      <c r="R257" s="245">
        <f>Q257*H257</f>
        <v>0.0026000000000000003</v>
      </c>
      <c r="S257" s="245">
        <v>0</v>
      </c>
      <c r="T257" s="246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7" t="s">
        <v>162</v>
      </c>
      <c r="AT257" s="247" t="s">
        <v>158</v>
      </c>
      <c r="AU257" s="247" t="s">
        <v>83</v>
      </c>
      <c r="AY257" s="18" t="s">
        <v>156</v>
      </c>
      <c r="BE257" s="248">
        <f>IF(N257="základní",J257,0)</f>
        <v>0</v>
      </c>
      <c r="BF257" s="248">
        <f>IF(N257="snížená",J257,0)</f>
        <v>0</v>
      </c>
      <c r="BG257" s="248">
        <f>IF(N257="zákl. přenesená",J257,0)</f>
        <v>0</v>
      </c>
      <c r="BH257" s="248">
        <f>IF(N257="sníž. přenesená",J257,0)</f>
        <v>0</v>
      </c>
      <c r="BI257" s="248">
        <f>IF(N257="nulová",J257,0)</f>
        <v>0</v>
      </c>
      <c r="BJ257" s="18" t="s">
        <v>81</v>
      </c>
      <c r="BK257" s="248">
        <f>ROUND(I257*H257,2)</f>
        <v>0</v>
      </c>
      <c r="BL257" s="18" t="s">
        <v>162</v>
      </c>
      <c r="BM257" s="247" t="s">
        <v>1176</v>
      </c>
    </row>
    <row r="258" s="13" customFormat="1">
      <c r="A258" s="13"/>
      <c r="B258" s="249"/>
      <c r="C258" s="250"/>
      <c r="D258" s="251" t="s">
        <v>164</v>
      </c>
      <c r="E258" s="252" t="s">
        <v>1</v>
      </c>
      <c r="F258" s="253" t="s">
        <v>1177</v>
      </c>
      <c r="G258" s="250"/>
      <c r="H258" s="254">
        <v>130</v>
      </c>
      <c r="I258" s="255"/>
      <c r="J258" s="250"/>
      <c r="K258" s="250"/>
      <c r="L258" s="256"/>
      <c r="M258" s="257"/>
      <c r="N258" s="258"/>
      <c r="O258" s="258"/>
      <c r="P258" s="258"/>
      <c r="Q258" s="258"/>
      <c r="R258" s="258"/>
      <c r="S258" s="258"/>
      <c r="T258" s="25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0" t="s">
        <v>164</v>
      </c>
      <c r="AU258" s="260" t="s">
        <v>83</v>
      </c>
      <c r="AV258" s="13" t="s">
        <v>83</v>
      </c>
      <c r="AW258" s="13" t="s">
        <v>30</v>
      </c>
      <c r="AX258" s="13" t="s">
        <v>81</v>
      </c>
      <c r="AY258" s="260" t="s">
        <v>156</v>
      </c>
    </row>
    <row r="259" s="2" customFormat="1" ht="21.75" customHeight="1">
      <c r="A259" s="39"/>
      <c r="B259" s="40"/>
      <c r="C259" s="283" t="s">
        <v>727</v>
      </c>
      <c r="D259" s="283" t="s">
        <v>226</v>
      </c>
      <c r="E259" s="284" t="s">
        <v>957</v>
      </c>
      <c r="F259" s="285" t="s">
        <v>958</v>
      </c>
      <c r="G259" s="286" t="s">
        <v>180</v>
      </c>
      <c r="H259" s="287">
        <v>132</v>
      </c>
      <c r="I259" s="288"/>
      <c r="J259" s="289">
        <f>ROUND(I259*H259,2)</f>
        <v>0</v>
      </c>
      <c r="K259" s="290"/>
      <c r="L259" s="291"/>
      <c r="M259" s="292" t="s">
        <v>1</v>
      </c>
      <c r="N259" s="293" t="s">
        <v>38</v>
      </c>
      <c r="O259" s="92"/>
      <c r="P259" s="245">
        <f>O259*H259</f>
        <v>0</v>
      </c>
      <c r="Q259" s="245">
        <v>0.016619999999999999</v>
      </c>
      <c r="R259" s="245">
        <f>Q259*H259</f>
        <v>2.1938399999999998</v>
      </c>
      <c r="S259" s="245">
        <v>0</v>
      </c>
      <c r="T259" s="24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7" t="s">
        <v>203</v>
      </c>
      <c r="AT259" s="247" t="s">
        <v>226</v>
      </c>
      <c r="AU259" s="247" t="s">
        <v>83</v>
      </c>
      <c r="AY259" s="18" t="s">
        <v>156</v>
      </c>
      <c r="BE259" s="248">
        <f>IF(N259="základní",J259,0)</f>
        <v>0</v>
      </c>
      <c r="BF259" s="248">
        <f>IF(N259="snížená",J259,0)</f>
        <v>0</v>
      </c>
      <c r="BG259" s="248">
        <f>IF(N259="zákl. přenesená",J259,0)</f>
        <v>0</v>
      </c>
      <c r="BH259" s="248">
        <f>IF(N259="sníž. přenesená",J259,0)</f>
        <v>0</v>
      </c>
      <c r="BI259" s="248">
        <f>IF(N259="nulová",J259,0)</f>
        <v>0</v>
      </c>
      <c r="BJ259" s="18" t="s">
        <v>81</v>
      </c>
      <c r="BK259" s="248">
        <f>ROUND(I259*H259,2)</f>
        <v>0</v>
      </c>
      <c r="BL259" s="18" t="s">
        <v>162</v>
      </c>
      <c r="BM259" s="247" t="s">
        <v>1178</v>
      </c>
    </row>
    <row r="260" s="13" customFormat="1">
      <c r="A260" s="13"/>
      <c r="B260" s="249"/>
      <c r="C260" s="250"/>
      <c r="D260" s="251" t="s">
        <v>164</v>
      </c>
      <c r="E260" s="250"/>
      <c r="F260" s="253" t="s">
        <v>1179</v>
      </c>
      <c r="G260" s="250"/>
      <c r="H260" s="254">
        <v>132</v>
      </c>
      <c r="I260" s="255"/>
      <c r="J260" s="250"/>
      <c r="K260" s="250"/>
      <c r="L260" s="256"/>
      <c r="M260" s="257"/>
      <c r="N260" s="258"/>
      <c r="O260" s="258"/>
      <c r="P260" s="258"/>
      <c r="Q260" s="258"/>
      <c r="R260" s="258"/>
      <c r="S260" s="258"/>
      <c r="T260" s="25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0" t="s">
        <v>164</v>
      </c>
      <c r="AU260" s="260" t="s">
        <v>83</v>
      </c>
      <c r="AV260" s="13" t="s">
        <v>83</v>
      </c>
      <c r="AW260" s="13" t="s">
        <v>4</v>
      </c>
      <c r="AX260" s="13" t="s">
        <v>81</v>
      </c>
      <c r="AY260" s="260" t="s">
        <v>156</v>
      </c>
    </row>
    <row r="261" s="2" customFormat="1" ht="21.75" customHeight="1">
      <c r="A261" s="39"/>
      <c r="B261" s="40"/>
      <c r="C261" s="235" t="s">
        <v>976</v>
      </c>
      <c r="D261" s="235" t="s">
        <v>158</v>
      </c>
      <c r="E261" s="236" t="s">
        <v>1180</v>
      </c>
      <c r="F261" s="237" t="s">
        <v>1181</v>
      </c>
      <c r="G261" s="238" t="s">
        <v>291</v>
      </c>
      <c r="H261" s="239">
        <v>7</v>
      </c>
      <c r="I261" s="240"/>
      <c r="J261" s="241">
        <f>ROUND(I261*H261,2)</f>
        <v>0</v>
      </c>
      <c r="K261" s="242"/>
      <c r="L261" s="45"/>
      <c r="M261" s="243" t="s">
        <v>1</v>
      </c>
      <c r="N261" s="244" t="s">
        <v>38</v>
      </c>
      <c r="O261" s="92"/>
      <c r="P261" s="245">
        <f>O261*H261</f>
        <v>0</v>
      </c>
      <c r="Q261" s="245">
        <v>0.00010000000000000001</v>
      </c>
      <c r="R261" s="245">
        <f>Q261*H261</f>
        <v>0.00069999999999999999</v>
      </c>
      <c r="S261" s="245">
        <v>0</v>
      </c>
      <c r="T261" s="246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7" t="s">
        <v>162</v>
      </c>
      <c r="AT261" s="247" t="s">
        <v>158</v>
      </c>
      <c r="AU261" s="247" t="s">
        <v>83</v>
      </c>
      <c r="AY261" s="18" t="s">
        <v>156</v>
      </c>
      <c r="BE261" s="248">
        <f>IF(N261="základní",J261,0)</f>
        <v>0</v>
      </c>
      <c r="BF261" s="248">
        <f>IF(N261="snížená",J261,0)</f>
        <v>0</v>
      </c>
      <c r="BG261" s="248">
        <f>IF(N261="zákl. přenesená",J261,0)</f>
        <v>0</v>
      </c>
      <c r="BH261" s="248">
        <f>IF(N261="sníž. přenesená",J261,0)</f>
        <v>0</v>
      </c>
      <c r="BI261" s="248">
        <f>IF(N261="nulová",J261,0)</f>
        <v>0</v>
      </c>
      <c r="BJ261" s="18" t="s">
        <v>81</v>
      </c>
      <c r="BK261" s="248">
        <f>ROUND(I261*H261,2)</f>
        <v>0</v>
      </c>
      <c r="BL261" s="18" t="s">
        <v>162</v>
      </c>
      <c r="BM261" s="247" t="s">
        <v>1182</v>
      </c>
    </row>
    <row r="262" s="2" customFormat="1" ht="21.75" customHeight="1">
      <c r="A262" s="39"/>
      <c r="B262" s="40"/>
      <c r="C262" s="283" t="s">
        <v>1183</v>
      </c>
      <c r="D262" s="283" t="s">
        <v>226</v>
      </c>
      <c r="E262" s="284" t="s">
        <v>1184</v>
      </c>
      <c r="F262" s="285" t="s">
        <v>1185</v>
      </c>
      <c r="G262" s="286" t="s">
        <v>291</v>
      </c>
      <c r="H262" s="287">
        <v>7</v>
      </c>
      <c r="I262" s="288"/>
      <c r="J262" s="289">
        <f>ROUND(I262*H262,2)</f>
        <v>0</v>
      </c>
      <c r="K262" s="290"/>
      <c r="L262" s="291"/>
      <c r="M262" s="292" t="s">
        <v>1</v>
      </c>
      <c r="N262" s="293" t="s">
        <v>38</v>
      </c>
      <c r="O262" s="92"/>
      <c r="P262" s="245">
        <f>O262*H262</f>
        <v>0</v>
      </c>
      <c r="Q262" s="245">
        <v>0.0064000000000000003</v>
      </c>
      <c r="R262" s="245">
        <f>Q262*H262</f>
        <v>0.0448</v>
      </c>
      <c r="S262" s="245">
        <v>0</v>
      </c>
      <c r="T262" s="24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7" t="s">
        <v>203</v>
      </c>
      <c r="AT262" s="247" t="s">
        <v>226</v>
      </c>
      <c r="AU262" s="247" t="s">
        <v>83</v>
      </c>
      <c r="AY262" s="18" t="s">
        <v>156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8" t="s">
        <v>81</v>
      </c>
      <c r="BK262" s="248">
        <f>ROUND(I262*H262,2)</f>
        <v>0</v>
      </c>
      <c r="BL262" s="18" t="s">
        <v>162</v>
      </c>
      <c r="BM262" s="247" t="s">
        <v>1186</v>
      </c>
    </row>
    <row r="263" s="2" customFormat="1" ht="16.5" customHeight="1">
      <c r="A263" s="39"/>
      <c r="B263" s="40"/>
      <c r="C263" s="235" t="s">
        <v>572</v>
      </c>
      <c r="D263" s="235" t="s">
        <v>158</v>
      </c>
      <c r="E263" s="236" t="s">
        <v>573</v>
      </c>
      <c r="F263" s="237" t="s">
        <v>969</v>
      </c>
      <c r="G263" s="238" t="s">
        <v>291</v>
      </c>
      <c r="H263" s="239">
        <v>5</v>
      </c>
      <c r="I263" s="240"/>
      <c r="J263" s="241">
        <f>ROUND(I263*H263,2)</f>
        <v>0</v>
      </c>
      <c r="K263" s="242"/>
      <c r="L263" s="45"/>
      <c r="M263" s="243" t="s">
        <v>1</v>
      </c>
      <c r="N263" s="244" t="s">
        <v>38</v>
      </c>
      <c r="O263" s="92"/>
      <c r="P263" s="245">
        <f>O263*H263</f>
        <v>0</v>
      </c>
      <c r="Q263" s="245">
        <v>0.00012</v>
      </c>
      <c r="R263" s="245">
        <f>Q263*H263</f>
        <v>0.00060000000000000006</v>
      </c>
      <c r="S263" s="245">
        <v>0</v>
      </c>
      <c r="T263" s="246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7" t="s">
        <v>162</v>
      </c>
      <c r="AT263" s="247" t="s">
        <v>158</v>
      </c>
      <c r="AU263" s="247" t="s">
        <v>83</v>
      </c>
      <c r="AY263" s="18" t="s">
        <v>156</v>
      </c>
      <c r="BE263" s="248">
        <f>IF(N263="základní",J263,0)</f>
        <v>0</v>
      </c>
      <c r="BF263" s="248">
        <f>IF(N263="snížená",J263,0)</f>
        <v>0</v>
      </c>
      <c r="BG263" s="248">
        <f>IF(N263="zákl. přenesená",J263,0)</f>
        <v>0</v>
      </c>
      <c r="BH263" s="248">
        <f>IF(N263="sníž. přenesená",J263,0)</f>
        <v>0</v>
      </c>
      <c r="BI263" s="248">
        <f>IF(N263="nulová",J263,0)</f>
        <v>0</v>
      </c>
      <c r="BJ263" s="18" t="s">
        <v>81</v>
      </c>
      <c r="BK263" s="248">
        <f>ROUND(I263*H263,2)</f>
        <v>0</v>
      </c>
      <c r="BL263" s="18" t="s">
        <v>162</v>
      </c>
      <c r="BM263" s="247" t="s">
        <v>1187</v>
      </c>
    </row>
    <row r="264" s="13" customFormat="1">
      <c r="A264" s="13"/>
      <c r="B264" s="249"/>
      <c r="C264" s="250"/>
      <c r="D264" s="251" t="s">
        <v>164</v>
      </c>
      <c r="E264" s="252" t="s">
        <v>1</v>
      </c>
      <c r="F264" s="253" t="s">
        <v>1188</v>
      </c>
      <c r="G264" s="250"/>
      <c r="H264" s="254">
        <v>1</v>
      </c>
      <c r="I264" s="255"/>
      <c r="J264" s="250"/>
      <c r="K264" s="250"/>
      <c r="L264" s="256"/>
      <c r="M264" s="257"/>
      <c r="N264" s="258"/>
      <c r="O264" s="258"/>
      <c r="P264" s="258"/>
      <c r="Q264" s="258"/>
      <c r="R264" s="258"/>
      <c r="S264" s="258"/>
      <c r="T264" s="25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0" t="s">
        <v>164</v>
      </c>
      <c r="AU264" s="260" t="s">
        <v>83</v>
      </c>
      <c r="AV264" s="13" t="s">
        <v>83</v>
      </c>
      <c r="AW264" s="13" t="s">
        <v>30</v>
      </c>
      <c r="AX264" s="13" t="s">
        <v>73</v>
      </c>
      <c r="AY264" s="260" t="s">
        <v>156</v>
      </c>
    </row>
    <row r="265" s="15" customFormat="1">
      <c r="A265" s="15"/>
      <c r="B265" s="272"/>
      <c r="C265" s="273"/>
      <c r="D265" s="251" t="s">
        <v>164</v>
      </c>
      <c r="E265" s="274" t="s">
        <v>1</v>
      </c>
      <c r="F265" s="275" t="s">
        <v>201</v>
      </c>
      <c r="G265" s="273"/>
      <c r="H265" s="276">
        <v>1</v>
      </c>
      <c r="I265" s="277"/>
      <c r="J265" s="273"/>
      <c r="K265" s="273"/>
      <c r="L265" s="278"/>
      <c r="M265" s="279"/>
      <c r="N265" s="280"/>
      <c r="O265" s="280"/>
      <c r="P265" s="280"/>
      <c r="Q265" s="280"/>
      <c r="R265" s="280"/>
      <c r="S265" s="280"/>
      <c r="T265" s="28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82" t="s">
        <v>164</v>
      </c>
      <c r="AU265" s="282" t="s">
        <v>83</v>
      </c>
      <c r="AV265" s="15" t="s">
        <v>172</v>
      </c>
      <c r="AW265" s="15" t="s">
        <v>30</v>
      </c>
      <c r="AX265" s="15" t="s">
        <v>73</v>
      </c>
      <c r="AY265" s="282" t="s">
        <v>156</v>
      </c>
    </row>
    <row r="266" s="13" customFormat="1">
      <c r="A266" s="13"/>
      <c r="B266" s="249"/>
      <c r="C266" s="250"/>
      <c r="D266" s="251" t="s">
        <v>164</v>
      </c>
      <c r="E266" s="252" t="s">
        <v>1</v>
      </c>
      <c r="F266" s="253" t="s">
        <v>1189</v>
      </c>
      <c r="G266" s="250"/>
      <c r="H266" s="254">
        <v>4</v>
      </c>
      <c r="I266" s="255"/>
      <c r="J266" s="250"/>
      <c r="K266" s="250"/>
      <c r="L266" s="256"/>
      <c r="M266" s="257"/>
      <c r="N266" s="258"/>
      <c r="O266" s="258"/>
      <c r="P266" s="258"/>
      <c r="Q266" s="258"/>
      <c r="R266" s="258"/>
      <c r="S266" s="258"/>
      <c r="T266" s="25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0" t="s">
        <v>164</v>
      </c>
      <c r="AU266" s="260" t="s">
        <v>83</v>
      </c>
      <c r="AV266" s="13" t="s">
        <v>83</v>
      </c>
      <c r="AW266" s="13" t="s">
        <v>30</v>
      </c>
      <c r="AX266" s="13" t="s">
        <v>73</v>
      </c>
      <c r="AY266" s="260" t="s">
        <v>156</v>
      </c>
    </row>
    <row r="267" s="15" customFormat="1">
      <c r="A267" s="15"/>
      <c r="B267" s="272"/>
      <c r="C267" s="273"/>
      <c r="D267" s="251" t="s">
        <v>164</v>
      </c>
      <c r="E267" s="274" t="s">
        <v>1</v>
      </c>
      <c r="F267" s="275" t="s">
        <v>201</v>
      </c>
      <c r="G267" s="273"/>
      <c r="H267" s="276">
        <v>4</v>
      </c>
      <c r="I267" s="277"/>
      <c r="J267" s="273"/>
      <c r="K267" s="273"/>
      <c r="L267" s="278"/>
      <c r="M267" s="279"/>
      <c r="N267" s="280"/>
      <c r="O267" s="280"/>
      <c r="P267" s="280"/>
      <c r="Q267" s="280"/>
      <c r="R267" s="280"/>
      <c r="S267" s="280"/>
      <c r="T267" s="28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82" t="s">
        <v>164</v>
      </c>
      <c r="AU267" s="282" t="s">
        <v>83</v>
      </c>
      <c r="AV267" s="15" t="s">
        <v>172</v>
      </c>
      <c r="AW267" s="15" t="s">
        <v>30</v>
      </c>
      <c r="AX267" s="15" t="s">
        <v>73</v>
      </c>
      <c r="AY267" s="282" t="s">
        <v>156</v>
      </c>
    </row>
    <row r="268" s="14" customFormat="1">
      <c r="A268" s="14"/>
      <c r="B268" s="261"/>
      <c r="C268" s="262"/>
      <c r="D268" s="251" t="s">
        <v>164</v>
      </c>
      <c r="E268" s="263" t="s">
        <v>1</v>
      </c>
      <c r="F268" s="264" t="s">
        <v>166</v>
      </c>
      <c r="G268" s="262"/>
      <c r="H268" s="265">
        <v>5</v>
      </c>
      <c r="I268" s="266"/>
      <c r="J268" s="262"/>
      <c r="K268" s="262"/>
      <c r="L268" s="267"/>
      <c r="M268" s="268"/>
      <c r="N268" s="269"/>
      <c r="O268" s="269"/>
      <c r="P268" s="269"/>
      <c r="Q268" s="269"/>
      <c r="R268" s="269"/>
      <c r="S268" s="269"/>
      <c r="T268" s="27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71" t="s">
        <v>164</v>
      </c>
      <c r="AU268" s="271" t="s">
        <v>83</v>
      </c>
      <c r="AV268" s="14" t="s">
        <v>162</v>
      </c>
      <c r="AW268" s="14" t="s">
        <v>30</v>
      </c>
      <c r="AX268" s="14" t="s">
        <v>81</v>
      </c>
      <c r="AY268" s="271" t="s">
        <v>156</v>
      </c>
    </row>
    <row r="269" s="2" customFormat="1" ht="21.75" customHeight="1">
      <c r="A269" s="39"/>
      <c r="B269" s="40"/>
      <c r="C269" s="235" t="s">
        <v>334</v>
      </c>
      <c r="D269" s="235" t="s">
        <v>158</v>
      </c>
      <c r="E269" s="236" t="s">
        <v>980</v>
      </c>
      <c r="F269" s="237" t="s">
        <v>981</v>
      </c>
      <c r="G269" s="238" t="s">
        <v>192</v>
      </c>
      <c r="H269" s="239">
        <v>6.0999999999999996</v>
      </c>
      <c r="I269" s="240"/>
      <c r="J269" s="241">
        <f>ROUND(I269*H269,2)</f>
        <v>0</v>
      </c>
      <c r="K269" s="242"/>
      <c r="L269" s="45"/>
      <c r="M269" s="243" t="s">
        <v>1</v>
      </c>
      <c r="N269" s="244" t="s">
        <v>38</v>
      </c>
      <c r="O269" s="92"/>
      <c r="P269" s="245">
        <f>O269*H269</f>
        <v>0</v>
      </c>
      <c r="Q269" s="245">
        <v>0</v>
      </c>
      <c r="R269" s="245">
        <f>Q269*H269</f>
        <v>0</v>
      </c>
      <c r="S269" s="245">
        <v>1.76</v>
      </c>
      <c r="T269" s="246">
        <f>S269*H269</f>
        <v>10.735999999999999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7" t="s">
        <v>162</v>
      </c>
      <c r="AT269" s="247" t="s">
        <v>158</v>
      </c>
      <c r="AU269" s="247" t="s">
        <v>83</v>
      </c>
      <c r="AY269" s="18" t="s">
        <v>156</v>
      </c>
      <c r="BE269" s="248">
        <f>IF(N269="základní",J269,0)</f>
        <v>0</v>
      </c>
      <c r="BF269" s="248">
        <f>IF(N269="snížená",J269,0)</f>
        <v>0</v>
      </c>
      <c r="BG269" s="248">
        <f>IF(N269="zákl. přenesená",J269,0)</f>
        <v>0</v>
      </c>
      <c r="BH269" s="248">
        <f>IF(N269="sníž. přenesená",J269,0)</f>
        <v>0</v>
      </c>
      <c r="BI269" s="248">
        <f>IF(N269="nulová",J269,0)</f>
        <v>0</v>
      </c>
      <c r="BJ269" s="18" t="s">
        <v>81</v>
      </c>
      <c r="BK269" s="248">
        <f>ROUND(I269*H269,2)</f>
        <v>0</v>
      </c>
      <c r="BL269" s="18" t="s">
        <v>162</v>
      </c>
      <c r="BM269" s="247" t="s">
        <v>1190</v>
      </c>
    </row>
    <row r="270" s="16" customFormat="1">
      <c r="A270" s="16"/>
      <c r="B270" s="299"/>
      <c r="C270" s="300"/>
      <c r="D270" s="251" t="s">
        <v>164</v>
      </c>
      <c r="E270" s="301" t="s">
        <v>1</v>
      </c>
      <c r="F270" s="302" t="s">
        <v>983</v>
      </c>
      <c r="G270" s="300"/>
      <c r="H270" s="301" t="s">
        <v>1</v>
      </c>
      <c r="I270" s="303"/>
      <c r="J270" s="300"/>
      <c r="K270" s="300"/>
      <c r="L270" s="304"/>
      <c r="M270" s="305"/>
      <c r="N270" s="306"/>
      <c r="O270" s="306"/>
      <c r="P270" s="306"/>
      <c r="Q270" s="306"/>
      <c r="R270" s="306"/>
      <c r="S270" s="306"/>
      <c r="T270" s="307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308" t="s">
        <v>164</v>
      </c>
      <c r="AU270" s="308" t="s">
        <v>83</v>
      </c>
      <c r="AV270" s="16" t="s">
        <v>81</v>
      </c>
      <c r="AW270" s="16" t="s">
        <v>30</v>
      </c>
      <c r="AX270" s="16" t="s">
        <v>73</v>
      </c>
      <c r="AY270" s="308" t="s">
        <v>156</v>
      </c>
    </row>
    <row r="271" s="13" customFormat="1">
      <c r="A271" s="13"/>
      <c r="B271" s="249"/>
      <c r="C271" s="250"/>
      <c r="D271" s="251" t="s">
        <v>164</v>
      </c>
      <c r="E271" s="252" t="s">
        <v>1</v>
      </c>
      <c r="F271" s="253" t="s">
        <v>1191</v>
      </c>
      <c r="G271" s="250"/>
      <c r="H271" s="254">
        <v>5.5999999999999996</v>
      </c>
      <c r="I271" s="255"/>
      <c r="J271" s="250"/>
      <c r="K271" s="250"/>
      <c r="L271" s="256"/>
      <c r="M271" s="257"/>
      <c r="N271" s="258"/>
      <c r="O271" s="258"/>
      <c r="P271" s="258"/>
      <c r="Q271" s="258"/>
      <c r="R271" s="258"/>
      <c r="S271" s="258"/>
      <c r="T271" s="259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0" t="s">
        <v>164</v>
      </c>
      <c r="AU271" s="260" t="s">
        <v>83</v>
      </c>
      <c r="AV271" s="13" t="s">
        <v>83</v>
      </c>
      <c r="AW271" s="13" t="s">
        <v>30</v>
      </c>
      <c r="AX271" s="13" t="s">
        <v>73</v>
      </c>
      <c r="AY271" s="260" t="s">
        <v>156</v>
      </c>
    </row>
    <row r="272" s="15" customFormat="1">
      <c r="A272" s="15"/>
      <c r="B272" s="272"/>
      <c r="C272" s="273"/>
      <c r="D272" s="251" t="s">
        <v>164</v>
      </c>
      <c r="E272" s="274" t="s">
        <v>1</v>
      </c>
      <c r="F272" s="275" t="s">
        <v>201</v>
      </c>
      <c r="G272" s="273"/>
      <c r="H272" s="276">
        <v>5.5999999999999996</v>
      </c>
      <c r="I272" s="277"/>
      <c r="J272" s="273"/>
      <c r="K272" s="273"/>
      <c r="L272" s="278"/>
      <c r="M272" s="279"/>
      <c r="N272" s="280"/>
      <c r="O272" s="280"/>
      <c r="P272" s="280"/>
      <c r="Q272" s="280"/>
      <c r="R272" s="280"/>
      <c r="S272" s="280"/>
      <c r="T272" s="281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82" t="s">
        <v>164</v>
      </c>
      <c r="AU272" s="282" t="s">
        <v>83</v>
      </c>
      <c r="AV272" s="15" t="s">
        <v>172</v>
      </c>
      <c r="AW272" s="15" t="s">
        <v>30</v>
      </c>
      <c r="AX272" s="15" t="s">
        <v>73</v>
      </c>
      <c r="AY272" s="282" t="s">
        <v>156</v>
      </c>
    </row>
    <row r="273" s="13" customFormat="1">
      <c r="A273" s="13"/>
      <c r="B273" s="249"/>
      <c r="C273" s="250"/>
      <c r="D273" s="251" t="s">
        <v>164</v>
      </c>
      <c r="E273" s="252" t="s">
        <v>1</v>
      </c>
      <c r="F273" s="253" t="s">
        <v>1192</v>
      </c>
      <c r="G273" s="250"/>
      <c r="H273" s="254">
        <v>0.5</v>
      </c>
      <c r="I273" s="255"/>
      <c r="J273" s="250"/>
      <c r="K273" s="250"/>
      <c r="L273" s="256"/>
      <c r="M273" s="257"/>
      <c r="N273" s="258"/>
      <c r="O273" s="258"/>
      <c r="P273" s="258"/>
      <c r="Q273" s="258"/>
      <c r="R273" s="258"/>
      <c r="S273" s="258"/>
      <c r="T273" s="25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60" t="s">
        <v>164</v>
      </c>
      <c r="AU273" s="260" t="s">
        <v>83</v>
      </c>
      <c r="AV273" s="13" t="s">
        <v>83</v>
      </c>
      <c r="AW273" s="13" t="s">
        <v>30</v>
      </c>
      <c r="AX273" s="13" t="s">
        <v>73</v>
      </c>
      <c r="AY273" s="260" t="s">
        <v>156</v>
      </c>
    </row>
    <row r="274" s="15" customFormat="1">
      <c r="A274" s="15"/>
      <c r="B274" s="272"/>
      <c r="C274" s="273"/>
      <c r="D274" s="251" t="s">
        <v>164</v>
      </c>
      <c r="E274" s="274" t="s">
        <v>1</v>
      </c>
      <c r="F274" s="275" t="s">
        <v>201</v>
      </c>
      <c r="G274" s="273"/>
      <c r="H274" s="276">
        <v>0.5</v>
      </c>
      <c r="I274" s="277"/>
      <c r="J274" s="273"/>
      <c r="K274" s="273"/>
      <c r="L274" s="278"/>
      <c r="M274" s="279"/>
      <c r="N274" s="280"/>
      <c r="O274" s="280"/>
      <c r="P274" s="280"/>
      <c r="Q274" s="280"/>
      <c r="R274" s="280"/>
      <c r="S274" s="280"/>
      <c r="T274" s="281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82" t="s">
        <v>164</v>
      </c>
      <c r="AU274" s="282" t="s">
        <v>83</v>
      </c>
      <c r="AV274" s="15" t="s">
        <v>172</v>
      </c>
      <c r="AW274" s="15" t="s">
        <v>30</v>
      </c>
      <c r="AX274" s="15" t="s">
        <v>73</v>
      </c>
      <c r="AY274" s="282" t="s">
        <v>156</v>
      </c>
    </row>
    <row r="275" s="14" customFormat="1">
      <c r="A275" s="14"/>
      <c r="B275" s="261"/>
      <c r="C275" s="262"/>
      <c r="D275" s="251" t="s">
        <v>164</v>
      </c>
      <c r="E275" s="263" t="s">
        <v>1</v>
      </c>
      <c r="F275" s="264" t="s">
        <v>166</v>
      </c>
      <c r="G275" s="262"/>
      <c r="H275" s="265">
        <v>6.0999999999999996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1" t="s">
        <v>164</v>
      </c>
      <c r="AU275" s="271" t="s">
        <v>83</v>
      </c>
      <c r="AV275" s="14" t="s">
        <v>162</v>
      </c>
      <c r="AW275" s="14" t="s">
        <v>30</v>
      </c>
      <c r="AX275" s="14" t="s">
        <v>81</v>
      </c>
      <c r="AY275" s="271" t="s">
        <v>156</v>
      </c>
    </row>
    <row r="276" s="2" customFormat="1" ht="21.75" customHeight="1">
      <c r="A276" s="39"/>
      <c r="B276" s="40"/>
      <c r="C276" s="235" t="s">
        <v>737</v>
      </c>
      <c r="D276" s="235" t="s">
        <v>158</v>
      </c>
      <c r="E276" s="236" t="s">
        <v>1193</v>
      </c>
      <c r="F276" s="237" t="s">
        <v>1194</v>
      </c>
      <c r="G276" s="238" t="s">
        <v>180</v>
      </c>
      <c r="H276" s="239">
        <v>23.25</v>
      </c>
      <c r="I276" s="240"/>
      <c r="J276" s="241">
        <f>ROUND(I276*H276,2)</f>
        <v>0</v>
      </c>
      <c r="K276" s="242"/>
      <c r="L276" s="45"/>
      <c r="M276" s="243" t="s">
        <v>1</v>
      </c>
      <c r="N276" s="244" t="s">
        <v>38</v>
      </c>
      <c r="O276" s="92"/>
      <c r="P276" s="245">
        <f>O276*H276</f>
        <v>0</v>
      </c>
      <c r="Q276" s="245">
        <v>0</v>
      </c>
      <c r="R276" s="245">
        <f>Q276*H276</f>
        <v>0</v>
      </c>
      <c r="S276" s="245">
        <v>0</v>
      </c>
      <c r="T276" s="246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7" t="s">
        <v>162</v>
      </c>
      <c r="AT276" s="247" t="s">
        <v>158</v>
      </c>
      <c r="AU276" s="247" t="s">
        <v>83</v>
      </c>
      <c r="AY276" s="18" t="s">
        <v>156</v>
      </c>
      <c r="BE276" s="248">
        <f>IF(N276="základní",J276,0)</f>
        <v>0</v>
      </c>
      <c r="BF276" s="248">
        <f>IF(N276="snížená",J276,0)</f>
        <v>0</v>
      </c>
      <c r="BG276" s="248">
        <f>IF(N276="zákl. přenesená",J276,0)</f>
        <v>0</v>
      </c>
      <c r="BH276" s="248">
        <f>IF(N276="sníž. přenesená",J276,0)</f>
        <v>0</v>
      </c>
      <c r="BI276" s="248">
        <f>IF(N276="nulová",J276,0)</f>
        <v>0</v>
      </c>
      <c r="BJ276" s="18" t="s">
        <v>81</v>
      </c>
      <c r="BK276" s="248">
        <f>ROUND(I276*H276,2)</f>
        <v>0</v>
      </c>
      <c r="BL276" s="18" t="s">
        <v>162</v>
      </c>
      <c r="BM276" s="247" t="s">
        <v>1195</v>
      </c>
    </row>
    <row r="277" s="13" customFormat="1">
      <c r="A277" s="13"/>
      <c r="B277" s="249"/>
      <c r="C277" s="250"/>
      <c r="D277" s="251" t="s">
        <v>164</v>
      </c>
      <c r="E277" s="252" t="s">
        <v>1</v>
      </c>
      <c r="F277" s="253" t="s">
        <v>1196</v>
      </c>
      <c r="G277" s="250"/>
      <c r="H277" s="254">
        <v>23.25</v>
      </c>
      <c r="I277" s="255"/>
      <c r="J277" s="250"/>
      <c r="K277" s="250"/>
      <c r="L277" s="256"/>
      <c r="M277" s="257"/>
      <c r="N277" s="258"/>
      <c r="O277" s="258"/>
      <c r="P277" s="258"/>
      <c r="Q277" s="258"/>
      <c r="R277" s="258"/>
      <c r="S277" s="258"/>
      <c r="T277" s="25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0" t="s">
        <v>164</v>
      </c>
      <c r="AU277" s="260" t="s">
        <v>83</v>
      </c>
      <c r="AV277" s="13" t="s">
        <v>83</v>
      </c>
      <c r="AW277" s="13" t="s">
        <v>30</v>
      </c>
      <c r="AX277" s="13" t="s">
        <v>81</v>
      </c>
      <c r="AY277" s="260" t="s">
        <v>156</v>
      </c>
    </row>
    <row r="278" s="2" customFormat="1" ht="21.75" customHeight="1">
      <c r="A278" s="39"/>
      <c r="B278" s="40"/>
      <c r="C278" s="235" t="s">
        <v>339</v>
      </c>
      <c r="D278" s="235" t="s">
        <v>158</v>
      </c>
      <c r="E278" s="236" t="s">
        <v>986</v>
      </c>
      <c r="F278" s="237" t="s">
        <v>987</v>
      </c>
      <c r="G278" s="238" t="s">
        <v>346</v>
      </c>
      <c r="H278" s="239">
        <v>1</v>
      </c>
      <c r="I278" s="240"/>
      <c r="J278" s="241">
        <f>ROUND(I278*H278,2)</f>
        <v>0</v>
      </c>
      <c r="K278" s="242"/>
      <c r="L278" s="45"/>
      <c r="M278" s="243" t="s">
        <v>1</v>
      </c>
      <c r="N278" s="244" t="s">
        <v>38</v>
      </c>
      <c r="O278" s="92"/>
      <c r="P278" s="245">
        <f>O278*H278</f>
        <v>0</v>
      </c>
      <c r="Q278" s="245">
        <v>0.00031</v>
      </c>
      <c r="R278" s="245">
        <f>Q278*H278</f>
        <v>0.00031</v>
      </c>
      <c r="S278" s="245">
        <v>0</v>
      </c>
      <c r="T278" s="246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7" t="s">
        <v>162</v>
      </c>
      <c r="AT278" s="247" t="s">
        <v>158</v>
      </c>
      <c r="AU278" s="247" t="s">
        <v>83</v>
      </c>
      <c r="AY278" s="18" t="s">
        <v>156</v>
      </c>
      <c r="BE278" s="248">
        <f>IF(N278="základní",J278,0)</f>
        <v>0</v>
      </c>
      <c r="BF278" s="248">
        <f>IF(N278="snížená",J278,0)</f>
        <v>0</v>
      </c>
      <c r="BG278" s="248">
        <f>IF(N278="zákl. přenesená",J278,0)</f>
        <v>0</v>
      </c>
      <c r="BH278" s="248">
        <f>IF(N278="sníž. přenesená",J278,0)</f>
        <v>0</v>
      </c>
      <c r="BI278" s="248">
        <f>IF(N278="nulová",J278,0)</f>
        <v>0</v>
      </c>
      <c r="BJ278" s="18" t="s">
        <v>81</v>
      </c>
      <c r="BK278" s="248">
        <f>ROUND(I278*H278,2)</f>
        <v>0</v>
      </c>
      <c r="BL278" s="18" t="s">
        <v>162</v>
      </c>
      <c r="BM278" s="247" t="s">
        <v>1197</v>
      </c>
    </row>
    <row r="279" s="2" customFormat="1" ht="21.75" customHeight="1">
      <c r="A279" s="39"/>
      <c r="B279" s="40"/>
      <c r="C279" s="235" t="s">
        <v>343</v>
      </c>
      <c r="D279" s="235" t="s">
        <v>158</v>
      </c>
      <c r="E279" s="236" t="s">
        <v>989</v>
      </c>
      <c r="F279" s="237" t="s">
        <v>990</v>
      </c>
      <c r="G279" s="238" t="s">
        <v>180</v>
      </c>
      <c r="H279" s="239">
        <v>130</v>
      </c>
      <c r="I279" s="240"/>
      <c r="J279" s="241">
        <f>ROUND(I279*H279,2)</f>
        <v>0</v>
      </c>
      <c r="K279" s="242"/>
      <c r="L279" s="45"/>
      <c r="M279" s="243" t="s">
        <v>1</v>
      </c>
      <c r="N279" s="244" t="s">
        <v>38</v>
      </c>
      <c r="O279" s="92"/>
      <c r="P279" s="245">
        <f>O279*H279</f>
        <v>0</v>
      </c>
      <c r="Q279" s="245">
        <v>0</v>
      </c>
      <c r="R279" s="245">
        <f>Q279*H279</f>
        <v>0</v>
      </c>
      <c r="S279" s="245">
        <v>0</v>
      </c>
      <c r="T279" s="24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7" t="s">
        <v>162</v>
      </c>
      <c r="AT279" s="247" t="s">
        <v>158</v>
      </c>
      <c r="AU279" s="247" t="s">
        <v>83</v>
      </c>
      <c r="AY279" s="18" t="s">
        <v>156</v>
      </c>
      <c r="BE279" s="248">
        <f>IF(N279="základní",J279,0)</f>
        <v>0</v>
      </c>
      <c r="BF279" s="248">
        <f>IF(N279="snížená",J279,0)</f>
        <v>0</v>
      </c>
      <c r="BG279" s="248">
        <f>IF(N279="zákl. přenesená",J279,0)</f>
        <v>0</v>
      </c>
      <c r="BH279" s="248">
        <f>IF(N279="sníž. přenesená",J279,0)</f>
        <v>0</v>
      </c>
      <c r="BI279" s="248">
        <f>IF(N279="nulová",J279,0)</f>
        <v>0</v>
      </c>
      <c r="BJ279" s="18" t="s">
        <v>81</v>
      </c>
      <c r="BK279" s="248">
        <f>ROUND(I279*H279,2)</f>
        <v>0</v>
      </c>
      <c r="BL279" s="18" t="s">
        <v>162</v>
      </c>
      <c r="BM279" s="247" t="s">
        <v>1198</v>
      </c>
    </row>
    <row r="280" s="2" customFormat="1" ht="21.75" customHeight="1">
      <c r="A280" s="39"/>
      <c r="B280" s="40"/>
      <c r="C280" s="235" t="s">
        <v>356</v>
      </c>
      <c r="D280" s="235" t="s">
        <v>158</v>
      </c>
      <c r="E280" s="236" t="s">
        <v>998</v>
      </c>
      <c r="F280" s="237" t="s">
        <v>999</v>
      </c>
      <c r="G280" s="238" t="s">
        <v>291</v>
      </c>
      <c r="H280" s="239">
        <v>2</v>
      </c>
      <c r="I280" s="240"/>
      <c r="J280" s="241">
        <f>ROUND(I280*H280,2)</f>
        <v>0</v>
      </c>
      <c r="K280" s="242"/>
      <c r="L280" s="45"/>
      <c r="M280" s="243" t="s">
        <v>1</v>
      </c>
      <c r="N280" s="244" t="s">
        <v>38</v>
      </c>
      <c r="O280" s="92"/>
      <c r="P280" s="245">
        <f>O280*H280</f>
        <v>0</v>
      </c>
      <c r="Q280" s="245">
        <v>0.0091800000000000007</v>
      </c>
      <c r="R280" s="245">
        <f>Q280*H280</f>
        <v>0.018360000000000001</v>
      </c>
      <c r="S280" s="245">
        <v>0</v>
      </c>
      <c r="T280" s="24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7" t="s">
        <v>162</v>
      </c>
      <c r="AT280" s="247" t="s">
        <v>158</v>
      </c>
      <c r="AU280" s="247" t="s">
        <v>83</v>
      </c>
      <c r="AY280" s="18" t="s">
        <v>156</v>
      </c>
      <c r="BE280" s="248">
        <f>IF(N280="základní",J280,0)</f>
        <v>0</v>
      </c>
      <c r="BF280" s="248">
        <f>IF(N280="snížená",J280,0)</f>
        <v>0</v>
      </c>
      <c r="BG280" s="248">
        <f>IF(N280="zákl. přenesená",J280,0)</f>
        <v>0</v>
      </c>
      <c r="BH280" s="248">
        <f>IF(N280="sníž. přenesená",J280,0)</f>
        <v>0</v>
      </c>
      <c r="BI280" s="248">
        <f>IF(N280="nulová",J280,0)</f>
        <v>0</v>
      </c>
      <c r="BJ280" s="18" t="s">
        <v>81</v>
      </c>
      <c r="BK280" s="248">
        <f>ROUND(I280*H280,2)</f>
        <v>0</v>
      </c>
      <c r="BL280" s="18" t="s">
        <v>162</v>
      </c>
      <c r="BM280" s="247" t="s">
        <v>1199</v>
      </c>
    </row>
    <row r="281" s="13" customFormat="1">
      <c r="A281" s="13"/>
      <c r="B281" s="249"/>
      <c r="C281" s="250"/>
      <c r="D281" s="251" t="s">
        <v>164</v>
      </c>
      <c r="E281" s="252" t="s">
        <v>1</v>
      </c>
      <c r="F281" s="253" t="s">
        <v>1200</v>
      </c>
      <c r="G281" s="250"/>
      <c r="H281" s="254">
        <v>2</v>
      </c>
      <c r="I281" s="255"/>
      <c r="J281" s="250"/>
      <c r="K281" s="250"/>
      <c r="L281" s="256"/>
      <c r="M281" s="257"/>
      <c r="N281" s="258"/>
      <c r="O281" s="258"/>
      <c r="P281" s="258"/>
      <c r="Q281" s="258"/>
      <c r="R281" s="258"/>
      <c r="S281" s="258"/>
      <c r="T281" s="25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60" t="s">
        <v>164</v>
      </c>
      <c r="AU281" s="260" t="s">
        <v>83</v>
      </c>
      <c r="AV281" s="13" t="s">
        <v>83</v>
      </c>
      <c r="AW281" s="13" t="s">
        <v>30</v>
      </c>
      <c r="AX281" s="13" t="s">
        <v>81</v>
      </c>
      <c r="AY281" s="260" t="s">
        <v>156</v>
      </c>
    </row>
    <row r="282" s="2" customFormat="1" ht="21.75" customHeight="1">
      <c r="A282" s="39"/>
      <c r="B282" s="40"/>
      <c r="C282" s="283" t="s">
        <v>584</v>
      </c>
      <c r="D282" s="283" t="s">
        <v>226</v>
      </c>
      <c r="E282" s="284" t="s">
        <v>1002</v>
      </c>
      <c r="F282" s="285" t="s">
        <v>1003</v>
      </c>
      <c r="G282" s="286" t="s">
        <v>291</v>
      </c>
      <c r="H282" s="287">
        <v>1</v>
      </c>
      <c r="I282" s="288"/>
      <c r="J282" s="289">
        <f>ROUND(I282*H282,2)</f>
        <v>0</v>
      </c>
      <c r="K282" s="290"/>
      <c r="L282" s="291"/>
      <c r="M282" s="292" t="s">
        <v>1</v>
      </c>
      <c r="N282" s="293" t="s">
        <v>38</v>
      </c>
      <c r="O282" s="92"/>
      <c r="P282" s="245">
        <f>O282*H282</f>
        <v>0</v>
      </c>
      <c r="Q282" s="245">
        <v>0.254</v>
      </c>
      <c r="R282" s="245">
        <f>Q282*H282</f>
        <v>0.254</v>
      </c>
      <c r="S282" s="245">
        <v>0</v>
      </c>
      <c r="T282" s="24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7" t="s">
        <v>203</v>
      </c>
      <c r="AT282" s="247" t="s">
        <v>226</v>
      </c>
      <c r="AU282" s="247" t="s">
        <v>83</v>
      </c>
      <c r="AY282" s="18" t="s">
        <v>156</v>
      </c>
      <c r="BE282" s="248">
        <f>IF(N282="základní",J282,0)</f>
        <v>0</v>
      </c>
      <c r="BF282" s="248">
        <f>IF(N282="snížená",J282,0)</f>
        <v>0</v>
      </c>
      <c r="BG282" s="248">
        <f>IF(N282="zákl. přenesená",J282,0)</f>
        <v>0</v>
      </c>
      <c r="BH282" s="248">
        <f>IF(N282="sníž. přenesená",J282,0)</f>
        <v>0</v>
      </c>
      <c r="BI282" s="248">
        <f>IF(N282="nulová",J282,0)</f>
        <v>0</v>
      </c>
      <c r="BJ282" s="18" t="s">
        <v>81</v>
      </c>
      <c r="BK282" s="248">
        <f>ROUND(I282*H282,2)</f>
        <v>0</v>
      </c>
      <c r="BL282" s="18" t="s">
        <v>162</v>
      </c>
      <c r="BM282" s="247" t="s">
        <v>1201</v>
      </c>
    </row>
    <row r="283" s="13" customFormat="1">
      <c r="A283" s="13"/>
      <c r="B283" s="249"/>
      <c r="C283" s="250"/>
      <c r="D283" s="251" t="s">
        <v>164</v>
      </c>
      <c r="E283" s="252" t="s">
        <v>1</v>
      </c>
      <c r="F283" s="253" t="s">
        <v>1202</v>
      </c>
      <c r="G283" s="250"/>
      <c r="H283" s="254">
        <v>1</v>
      </c>
      <c r="I283" s="255"/>
      <c r="J283" s="250"/>
      <c r="K283" s="250"/>
      <c r="L283" s="256"/>
      <c r="M283" s="257"/>
      <c r="N283" s="258"/>
      <c r="O283" s="258"/>
      <c r="P283" s="258"/>
      <c r="Q283" s="258"/>
      <c r="R283" s="258"/>
      <c r="S283" s="258"/>
      <c r="T283" s="25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0" t="s">
        <v>164</v>
      </c>
      <c r="AU283" s="260" t="s">
        <v>83</v>
      </c>
      <c r="AV283" s="13" t="s">
        <v>83</v>
      </c>
      <c r="AW283" s="13" t="s">
        <v>30</v>
      </c>
      <c r="AX283" s="13" t="s">
        <v>81</v>
      </c>
      <c r="AY283" s="260" t="s">
        <v>156</v>
      </c>
    </row>
    <row r="284" s="2" customFormat="1" ht="33" customHeight="1">
      <c r="A284" s="39"/>
      <c r="B284" s="40"/>
      <c r="C284" s="283" t="s">
        <v>820</v>
      </c>
      <c r="D284" s="283" t="s">
        <v>226</v>
      </c>
      <c r="E284" s="284" t="s">
        <v>1203</v>
      </c>
      <c r="F284" s="285" t="s">
        <v>1204</v>
      </c>
      <c r="G284" s="286" t="s">
        <v>291</v>
      </c>
      <c r="H284" s="287">
        <v>1</v>
      </c>
      <c r="I284" s="288"/>
      <c r="J284" s="289">
        <f>ROUND(I284*H284,2)</f>
        <v>0</v>
      </c>
      <c r="K284" s="290"/>
      <c r="L284" s="291"/>
      <c r="M284" s="292" t="s">
        <v>1</v>
      </c>
      <c r="N284" s="293" t="s">
        <v>38</v>
      </c>
      <c r="O284" s="92"/>
      <c r="P284" s="245">
        <f>O284*H284</f>
        <v>0</v>
      </c>
      <c r="Q284" s="245">
        <v>1.0129999999999999</v>
      </c>
      <c r="R284" s="245">
        <f>Q284*H284</f>
        <v>1.0129999999999999</v>
      </c>
      <c r="S284" s="245">
        <v>0</v>
      </c>
      <c r="T284" s="24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7" t="s">
        <v>203</v>
      </c>
      <c r="AT284" s="247" t="s">
        <v>226</v>
      </c>
      <c r="AU284" s="247" t="s">
        <v>83</v>
      </c>
      <c r="AY284" s="18" t="s">
        <v>156</v>
      </c>
      <c r="BE284" s="248">
        <f>IF(N284="základní",J284,0)</f>
        <v>0</v>
      </c>
      <c r="BF284" s="248">
        <f>IF(N284="snížená",J284,0)</f>
        <v>0</v>
      </c>
      <c r="BG284" s="248">
        <f>IF(N284="zákl. přenesená",J284,0)</f>
        <v>0</v>
      </c>
      <c r="BH284" s="248">
        <f>IF(N284="sníž. přenesená",J284,0)</f>
        <v>0</v>
      </c>
      <c r="BI284" s="248">
        <f>IF(N284="nulová",J284,0)</f>
        <v>0</v>
      </c>
      <c r="BJ284" s="18" t="s">
        <v>81</v>
      </c>
      <c r="BK284" s="248">
        <f>ROUND(I284*H284,2)</f>
        <v>0</v>
      </c>
      <c r="BL284" s="18" t="s">
        <v>162</v>
      </c>
      <c r="BM284" s="247" t="s">
        <v>1205</v>
      </c>
    </row>
    <row r="285" s="2" customFormat="1" ht="16.5" customHeight="1">
      <c r="A285" s="39"/>
      <c r="B285" s="40"/>
      <c r="C285" s="283" t="s">
        <v>368</v>
      </c>
      <c r="D285" s="283" t="s">
        <v>226</v>
      </c>
      <c r="E285" s="284" t="s">
        <v>1010</v>
      </c>
      <c r="F285" s="285" t="s">
        <v>1011</v>
      </c>
      <c r="G285" s="286" t="s">
        <v>291</v>
      </c>
      <c r="H285" s="287">
        <v>3</v>
      </c>
      <c r="I285" s="288"/>
      <c r="J285" s="289">
        <f>ROUND(I285*H285,2)</f>
        <v>0</v>
      </c>
      <c r="K285" s="290"/>
      <c r="L285" s="291"/>
      <c r="M285" s="292" t="s">
        <v>1</v>
      </c>
      <c r="N285" s="293" t="s">
        <v>38</v>
      </c>
      <c r="O285" s="92"/>
      <c r="P285" s="245">
        <f>O285*H285</f>
        <v>0</v>
      </c>
      <c r="Q285" s="245">
        <v>1.0129999999999999</v>
      </c>
      <c r="R285" s="245">
        <f>Q285*H285</f>
        <v>3.0389999999999997</v>
      </c>
      <c r="S285" s="245">
        <v>0</v>
      </c>
      <c r="T285" s="246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7" t="s">
        <v>203</v>
      </c>
      <c r="AT285" s="247" t="s">
        <v>226</v>
      </c>
      <c r="AU285" s="247" t="s">
        <v>83</v>
      </c>
      <c r="AY285" s="18" t="s">
        <v>156</v>
      </c>
      <c r="BE285" s="248">
        <f>IF(N285="základní",J285,0)</f>
        <v>0</v>
      </c>
      <c r="BF285" s="248">
        <f>IF(N285="snížená",J285,0)</f>
        <v>0</v>
      </c>
      <c r="BG285" s="248">
        <f>IF(N285="zákl. přenesená",J285,0)</f>
        <v>0</v>
      </c>
      <c r="BH285" s="248">
        <f>IF(N285="sníž. přenesená",J285,0)</f>
        <v>0</v>
      </c>
      <c r="BI285" s="248">
        <f>IF(N285="nulová",J285,0)</f>
        <v>0</v>
      </c>
      <c r="BJ285" s="18" t="s">
        <v>81</v>
      </c>
      <c r="BK285" s="248">
        <f>ROUND(I285*H285,2)</f>
        <v>0</v>
      </c>
      <c r="BL285" s="18" t="s">
        <v>162</v>
      </c>
      <c r="BM285" s="247" t="s">
        <v>1206</v>
      </c>
    </row>
    <row r="286" s="2" customFormat="1" ht="21.75" customHeight="1">
      <c r="A286" s="39"/>
      <c r="B286" s="40"/>
      <c r="C286" s="235" t="s">
        <v>360</v>
      </c>
      <c r="D286" s="235" t="s">
        <v>158</v>
      </c>
      <c r="E286" s="236" t="s">
        <v>1013</v>
      </c>
      <c r="F286" s="237" t="s">
        <v>1014</v>
      </c>
      <c r="G286" s="238" t="s">
        <v>291</v>
      </c>
      <c r="H286" s="239">
        <v>1</v>
      </c>
      <c r="I286" s="240"/>
      <c r="J286" s="241">
        <f>ROUND(I286*H286,2)</f>
        <v>0</v>
      </c>
      <c r="K286" s="242"/>
      <c r="L286" s="45"/>
      <c r="M286" s="243" t="s">
        <v>1</v>
      </c>
      <c r="N286" s="244" t="s">
        <v>38</v>
      </c>
      <c r="O286" s="92"/>
      <c r="P286" s="245">
        <f>O286*H286</f>
        <v>0</v>
      </c>
      <c r="Q286" s="245">
        <v>0.011469999999999999</v>
      </c>
      <c r="R286" s="245">
        <f>Q286*H286</f>
        <v>0.011469999999999999</v>
      </c>
      <c r="S286" s="245">
        <v>0</v>
      </c>
      <c r="T286" s="246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7" t="s">
        <v>162</v>
      </c>
      <c r="AT286" s="247" t="s">
        <v>158</v>
      </c>
      <c r="AU286" s="247" t="s">
        <v>83</v>
      </c>
      <c r="AY286" s="18" t="s">
        <v>156</v>
      </c>
      <c r="BE286" s="248">
        <f>IF(N286="základní",J286,0)</f>
        <v>0</v>
      </c>
      <c r="BF286" s="248">
        <f>IF(N286="snížená",J286,0)</f>
        <v>0</v>
      </c>
      <c r="BG286" s="248">
        <f>IF(N286="zákl. přenesená",J286,0)</f>
        <v>0</v>
      </c>
      <c r="BH286" s="248">
        <f>IF(N286="sníž. přenesená",J286,0)</f>
        <v>0</v>
      </c>
      <c r="BI286" s="248">
        <f>IF(N286="nulová",J286,0)</f>
        <v>0</v>
      </c>
      <c r="BJ286" s="18" t="s">
        <v>81</v>
      </c>
      <c r="BK286" s="248">
        <f>ROUND(I286*H286,2)</f>
        <v>0</v>
      </c>
      <c r="BL286" s="18" t="s">
        <v>162</v>
      </c>
      <c r="BM286" s="247" t="s">
        <v>1207</v>
      </c>
    </row>
    <row r="287" s="13" customFormat="1">
      <c r="A287" s="13"/>
      <c r="B287" s="249"/>
      <c r="C287" s="250"/>
      <c r="D287" s="251" t="s">
        <v>164</v>
      </c>
      <c r="E287" s="252" t="s">
        <v>1</v>
      </c>
      <c r="F287" s="253" t="s">
        <v>1208</v>
      </c>
      <c r="G287" s="250"/>
      <c r="H287" s="254">
        <v>1</v>
      </c>
      <c r="I287" s="255"/>
      <c r="J287" s="250"/>
      <c r="K287" s="250"/>
      <c r="L287" s="256"/>
      <c r="M287" s="257"/>
      <c r="N287" s="258"/>
      <c r="O287" s="258"/>
      <c r="P287" s="258"/>
      <c r="Q287" s="258"/>
      <c r="R287" s="258"/>
      <c r="S287" s="258"/>
      <c r="T287" s="25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60" t="s">
        <v>164</v>
      </c>
      <c r="AU287" s="260" t="s">
        <v>83</v>
      </c>
      <c r="AV287" s="13" t="s">
        <v>83</v>
      </c>
      <c r="AW287" s="13" t="s">
        <v>30</v>
      </c>
      <c r="AX287" s="13" t="s">
        <v>81</v>
      </c>
      <c r="AY287" s="260" t="s">
        <v>156</v>
      </c>
    </row>
    <row r="288" s="2" customFormat="1" ht="16.5" customHeight="1">
      <c r="A288" s="39"/>
      <c r="B288" s="40"/>
      <c r="C288" s="283" t="s">
        <v>364</v>
      </c>
      <c r="D288" s="283" t="s">
        <v>226</v>
      </c>
      <c r="E288" s="284" t="s">
        <v>1018</v>
      </c>
      <c r="F288" s="285" t="s">
        <v>1019</v>
      </c>
      <c r="G288" s="286" t="s">
        <v>291</v>
      </c>
      <c r="H288" s="287">
        <v>1</v>
      </c>
      <c r="I288" s="288"/>
      <c r="J288" s="289">
        <f>ROUND(I288*H288,2)</f>
        <v>0</v>
      </c>
      <c r="K288" s="290"/>
      <c r="L288" s="291"/>
      <c r="M288" s="292" t="s">
        <v>1</v>
      </c>
      <c r="N288" s="293" t="s">
        <v>38</v>
      </c>
      <c r="O288" s="92"/>
      <c r="P288" s="245">
        <f>O288*H288</f>
        <v>0</v>
      </c>
      <c r="Q288" s="245">
        <v>0.58499999999999996</v>
      </c>
      <c r="R288" s="245">
        <f>Q288*H288</f>
        <v>0.58499999999999996</v>
      </c>
      <c r="S288" s="245">
        <v>0</v>
      </c>
      <c r="T288" s="24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7" t="s">
        <v>203</v>
      </c>
      <c r="AT288" s="247" t="s">
        <v>226</v>
      </c>
      <c r="AU288" s="247" t="s">
        <v>83</v>
      </c>
      <c r="AY288" s="18" t="s">
        <v>156</v>
      </c>
      <c r="BE288" s="248">
        <f>IF(N288="základní",J288,0)</f>
        <v>0</v>
      </c>
      <c r="BF288" s="248">
        <f>IF(N288="snížená",J288,0)</f>
        <v>0</v>
      </c>
      <c r="BG288" s="248">
        <f>IF(N288="zákl. přenesená",J288,0)</f>
        <v>0</v>
      </c>
      <c r="BH288" s="248">
        <f>IF(N288="sníž. přenesená",J288,0)</f>
        <v>0</v>
      </c>
      <c r="BI288" s="248">
        <f>IF(N288="nulová",J288,0)</f>
        <v>0</v>
      </c>
      <c r="BJ288" s="18" t="s">
        <v>81</v>
      </c>
      <c r="BK288" s="248">
        <f>ROUND(I288*H288,2)</f>
        <v>0</v>
      </c>
      <c r="BL288" s="18" t="s">
        <v>162</v>
      </c>
      <c r="BM288" s="247" t="s">
        <v>1209</v>
      </c>
    </row>
    <row r="289" s="13" customFormat="1">
      <c r="A289" s="13"/>
      <c r="B289" s="249"/>
      <c r="C289" s="250"/>
      <c r="D289" s="251" t="s">
        <v>164</v>
      </c>
      <c r="E289" s="252" t="s">
        <v>1</v>
      </c>
      <c r="F289" s="253" t="s">
        <v>1210</v>
      </c>
      <c r="G289" s="250"/>
      <c r="H289" s="254">
        <v>1</v>
      </c>
      <c r="I289" s="255"/>
      <c r="J289" s="250"/>
      <c r="K289" s="250"/>
      <c r="L289" s="256"/>
      <c r="M289" s="257"/>
      <c r="N289" s="258"/>
      <c r="O289" s="258"/>
      <c r="P289" s="258"/>
      <c r="Q289" s="258"/>
      <c r="R289" s="258"/>
      <c r="S289" s="258"/>
      <c r="T289" s="259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0" t="s">
        <v>164</v>
      </c>
      <c r="AU289" s="260" t="s">
        <v>83</v>
      </c>
      <c r="AV289" s="13" t="s">
        <v>83</v>
      </c>
      <c r="AW289" s="13" t="s">
        <v>30</v>
      </c>
      <c r="AX289" s="13" t="s">
        <v>81</v>
      </c>
      <c r="AY289" s="260" t="s">
        <v>156</v>
      </c>
    </row>
    <row r="290" s="2" customFormat="1" ht="21.75" customHeight="1">
      <c r="A290" s="39"/>
      <c r="B290" s="40"/>
      <c r="C290" s="235" t="s">
        <v>765</v>
      </c>
      <c r="D290" s="235" t="s">
        <v>158</v>
      </c>
      <c r="E290" s="236" t="s">
        <v>1033</v>
      </c>
      <c r="F290" s="237" t="s">
        <v>1034</v>
      </c>
      <c r="G290" s="238" t="s">
        <v>291</v>
      </c>
      <c r="H290" s="239">
        <v>1</v>
      </c>
      <c r="I290" s="240"/>
      <c r="J290" s="241">
        <f>ROUND(I290*H290,2)</f>
        <v>0</v>
      </c>
      <c r="K290" s="242"/>
      <c r="L290" s="45"/>
      <c r="M290" s="243" t="s">
        <v>1</v>
      </c>
      <c r="N290" s="244" t="s">
        <v>38</v>
      </c>
      <c r="O290" s="92"/>
      <c r="P290" s="245">
        <f>O290*H290</f>
        <v>0</v>
      </c>
      <c r="Q290" s="245">
        <v>0.027529999999999999</v>
      </c>
      <c r="R290" s="245">
        <f>Q290*H290</f>
        <v>0.027529999999999999</v>
      </c>
      <c r="S290" s="245">
        <v>0</v>
      </c>
      <c r="T290" s="246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7" t="s">
        <v>162</v>
      </c>
      <c r="AT290" s="247" t="s">
        <v>158</v>
      </c>
      <c r="AU290" s="247" t="s">
        <v>83</v>
      </c>
      <c r="AY290" s="18" t="s">
        <v>156</v>
      </c>
      <c r="BE290" s="248">
        <f>IF(N290="základní",J290,0)</f>
        <v>0</v>
      </c>
      <c r="BF290" s="248">
        <f>IF(N290="snížená",J290,0)</f>
        <v>0</v>
      </c>
      <c r="BG290" s="248">
        <f>IF(N290="zákl. přenesená",J290,0)</f>
        <v>0</v>
      </c>
      <c r="BH290" s="248">
        <f>IF(N290="sníž. přenesená",J290,0)</f>
        <v>0</v>
      </c>
      <c r="BI290" s="248">
        <f>IF(N290="nulová",J290,0)</f>
        <v>0</v>
      </c>
      <c r="BJ290" s="18" t="s">
        <v>81</v>
      </c>
      <c r="BK290" s="248">
        <f>ROUND(I290*H290,2)</f>
        <v>0</v>
      </c>
      <c r="BL290" s="18" t="s">
        <v>162</v>
      </c>
      <c r="BM290" s="247" t="s">
        <v>1211</v>
      </c>
    </row>
    <row r="291" s="13" customFormat="1">
      <c r="A291" s="13"/>
      <c r="B291" s="249"/>
      <c r="C291" s="250"/>
      <c r="D291" s="251" t="s">
        <v>164</v>
      </c>
      <c r="E291" s="252" t="s">
        <v>1</v>
      </c>
      <c r="F291" s="253" t="s">
        <v>1212</v>
      </c>
      <c r="G291" s="250"/>
      <c r="H291" s="254">
        <v>1</v>
      </c>
      <c r="I291" s="255"/>
      <c r="J291" s="250"/>
      <c r="K291" s="250"/>
      <c r="L291" s="256"/>
      <c r="M291" s="257"/>
      <c r="N291" s="258"/>
      <c r="O291" s="258"/>
      <c r="P291" s="258"/>
      <c r="Q291" s="258"/>
      <c r="R291" s="258"/>
      <c r="S291" s="258"/>
      <c r="T291" s="25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0" t="s">
        <v>164</v>
      </c>
      <c r="AU291" s="260" t="s">
        <v>83</v>
      </c>
      <c r="AV291" s="13" t="s">
        <v>83</v>
      </c>
      <c r="AW291" s="13" t="s">
        <v>30</v>
      </c>
      <c r="AX291" s="13" t="s">
        <v>81</v>
      </c>
      <c r="AY291" s="260" t="s">
        <v>156</v>
      </c>
    </row>
    <row r="292" s="2" customFormat="1" ht="16.5" customHeight="1">
      <c r="A292" s="39"/>
      <c r="B292" s="40"/>
      <c r="C292" s="283" t="s">
        <v>392</v>
      </c>
      <c r="D292" s="283" t="s">
        <v>226</v>
      </c>
      <c r="E292" s="284" t="s">
        <v>1213</v>
      </c>
      <c r="F292" s="285" t="s">
        <v>1214</v>
      </c>
      <c r="G292" s="286" t="s">
        <v>291</v>
      </c>
      <c r="H292" s="287">
        <v>1</v>
      </c>
      <c r="I292" s="288"/>
      <c r="J292" s="289">
        <f>ROUND(I292*H292,2)</f>
        <v>0</v>
      </c>
      <c r="K292" s="290"/>
      <c r="L292" s="291"/>
      <c r="M292" s="292" t="s">
        <v>1</v>
      </c>
      <c r="N292" s="293" t="s">
        <v>38</v>
      </c>
      <c r="O292" s="92"/>
      <c r="P292" s="245">
        <f>O292*H292</f>
        <v>0</v>
      </c>
      <c r="Q292" s="245">
        <v>1.6000000000000001</v>
      </c>
      <c r="R292" s="245">
        <f>Q292*H292</f>
        <v>1.6000000000000001</v>
      </c>
      <c r="S292" s="245">
        <v>0</v>
      </c>
      <c r="T292" s="246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7" t="s">
        <v>203</v>
      </c>
      <c r="AT292" s="247" t="s">
        <v>226</v>
      </c>
      <c r="AU292" s="247" t="s">
        <v>83</v>
      </c>
      <c r="AY292" s="18" t="s">
        <v>156</v>
      </c>
      <c r="BE292" s="248">
        <f>IF(N292="základní",J292,0)</f>
        <v>0</v>
      </c>
      <c r="BF292" s="248">
        <f>IF(N292="snížená",J292,0)</f>
        <v>0</v>
      </c>
      <c r="BG292" s="248">
        <f>IF(N292="zákl. přenesená",J292,0)</f>
        <v>0</v>
      </c>
      <c r="BH292" s="248">
        <f>IF(N292="sníž. přenesená",J292,0)</f>
        <v>0</v>
      </c>
      <c r="BI292" s="248">
        <f>IF(N292="nulová",J292,0)</f>
        <v>0</v>
      </c>
      <c r="BJ292" s="18" t="s">
        <v>81</v>
      </c>
      <c r="BK292" s="248">
        <f>ROUND(I292*H292,2)</f>
        <v>0</v>
      </c>
      <c r="BL292" s="18" t="s">
        <v>162</v>
      </c>
      <c r="BM292" s="247" t="s">
        <v>1215</v>
      </c>
    </row>
    <row r="293" s="13" customFormat="1">
      <c r="A293" s="13"/>
      <c r="B293" s="249"/>
      <c r="C293" s="250"/>
      <c r="D293" s="251" t="s">
        <v>164</v>
      </c>
      <c r="E293" s="252" t="s">
        <v>1</v>
      </c>
      <c r="F293" s="253" t="s">
        <v>1210</v>
      </c>
      <c r="G293" s="250"/>
      <c r="H293" s="254">
        <v>1</v>
      </c>
      <c r="I293" s="255"/>
      <c r="J293" s="250"/>
      <c r="K293" s="250"/>
      <c r="L293" s="256"/>
      <c r="M293" s="257"/>
      <c r="N293" s="258"/>
      <c r="O293" s="258"/>
      <c r="P293" s="258"/>
      <c r="Q293" s="258"/>
      <c r="R293" s="258"/>
      <c r="S293" s="258"/>
      <c r="T293" s="25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0" t="s">
        <v>164</v>
      </c>
      <c r="AU293" s="260" t="s">
        <v>83</v>
      </c>
      <c r="AV293" s="13" t="s">
        <v>83</v>
      </c>
      <c r="AW293" s="13" t="s">
        <v>30</v>
      </c>
      <c r="AX293" s="13" t="s">
        <v>81</v>
      </c>
      <c r="AY293" s="260" t="s">
        <v>156</v>
      </c>
    </row>
    <row r="294" s="2" customFormat="1" ht="21.75" customHeight="1">
      <c r="A294" s="39"/>
      <c r="B294" s="40"/>
      <c r="C294" s="235" t="s">
        <v>505</v>
      </c>
      <c r="D294" s="235" t="s">
        <v>158</v>
      </c>
      <c r="E294" s="236" t="s">
        <v>1216</v>
      </c>
      <c r="F294" s="237" t="s">
        <v>1217</v>
      </c>
      <c r="G294" s="238" t="s">
        <v>291</v>
      </c>
      <c r="H294" s="239">
        <v>7</v>
      </c>
      <c r="I294" s="240"/>
      <c r="J294" s="241">
        <f>ROUND(I294*H294,2)</f>
        <v>0</v>
      </c>
      <c r="K294" s="242"/>
      <c r="L294" s="45"/>
      <c r="M294" s="243" t="s">
        <v>1</v>
      </c>
      <c r="N294" s="244" t="s">
        <v>38</v>
      </c>
      <c r="O294" s="92"/>
      <c r="P294" s="245">
        <f>O294*H294</f>
        <v>0</v>
      </c>
      <c r="Q294" s="245">
        <v>0.02639</v>
      </c>
      <c r="R294" s="245">
        <f>Q294*H294</f>
        <v>0.18473000000000001</v>
      </c>
      <c r="S294" s="245">
        <v>0</v>
      </c>
      <c r="T294" s="24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7" t="s">
        <v>162</v>
      </c>
      <c r="AT294" s="247" t="s">
        <v>158</v>
      </c>
      <c r="AU294" s="247" t="s">
        <v>83</v>
      </c>
      <c r="AY294" s="18" t="s">
        <v>156</v>
      </c>
      <c r="BE294" s="248">
        <f>IF(N294="základní",J294,0)</f>
        <v>0</v>
      </c>
      <c r="BF294" s="248">
        <f>IF(N294="snížená",J294,0)</f>
        <v>0</v>
      </c>
      <c r="BG294" s="248">
        <f>IF(N294="zákl. přenesená",J294,0)</f>
        <v>0</v>
      </c>
      <c r="BH294" s="248">
        <f>IF(N294="sníž. přenesená",J294,0)</f>
        <v>0</v>
      </c>
      <c r="BI294" s="248">
        <f>IF(N294="nulová",J294,0)</f>
        <v>0</v>
      </c>
      <c r="BJ294" s="18" t="s">
        <v>81</v>
      </c>
      <c r="BK294" s="248">
        <f>ROUND(I294*H294,2)</f>
        <v>0</v>
      </c>
      <c r="BL294" s="18" t="s">
        <v>162</v>
      </c>
      <c r="BM294" s="247" t="s">
        <v>1218</v>
      </c>
    </row>
    <row r="295" s="13" customFormat="1">
      <c r="A295" s="13"/>
      <c r="B295" s="249"/>
      <c r="C295" s="250"/>
      <c r="D295" s="251" t="s">
        <v>164</v>
      </c>
      <c r="E295" s="252" t="s">
        <v>1</v>
      </c>
      <c r="F295" s="253" t="s">
        <v>1219</v>
      </c>
      <c r="G295" s="250"/>
      <c r="H295" s="254">
        <v>7</v>
      </c>
      <c r="I295" s="255"/>
      <c r="J295" s="250"/>
      <c r="K295" s="250"/>
      <c r="L295" s="256"/>
      <c r="M295" s="257"/>
      <c r="N295" s="258"/>
      <c r="O295" s="258"/>
      <c r="P295" s="258"/>
      <c r="Q295" s="258"/>
      <c r="R295" s="258"/>
      <c r="S295" s="258"/>
      <c r="T295" s="25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60" t="s">
        <v>164</v>
      </c>
      <c r="AU295" s="260" t="s">
        <v>83</v>
      </c>
      <c r="AV295" s="13" t="s">
        <v>83</v>
      </c>
      <c r="AW295" s="13" t="s">
        <v>30</v>
      </c>
      <c r="AX295" s="13" t="s">
        <v>81</v>
      </c>
      <c r="AY295" s="260" t="s">
        <v>156</v>
      </c>
    </row>
    <row r="296" s="2" customFormat="1" ht="21.75" customHeight="1">
      <c r="A296" s="39"/>
      <c r="B296" s="40"/>
      <c r="C296" s="235" t="s">
        <v>397</v>
      </c>
      <c r="D296" s="235" t="s">
        <v>158</v>
      </c>
      <c r="E296" s="236" t="s">
        <v>1041</v>
      </c>
      <c r="F296" s="237" t="s">
        <v>1042</v>
      </c>
      <c r="G296" s="238" t="s">
        <v>291</v>
      </c>
      <c r="H296" s="239">
        <v>2</v>
      </c>
      <c r="I296" s="240"/>
      <c r="J296" s="241">
        <f>ROUND(I296*H296,2)</f>
        <v>0</v>
      </c>
      <c r="K296" s="242"/>
      <c r="L296" s="45"/>
      <c r="M296" s="243" t="s">
        <v>1</v>
      </c>
      <c r="N296" s="244" t="s">
        <v>38</v>
      </c>
      <c r="O296" s="92"/>
      <c r="P296" s="245">
        <f>O296*H296</f>
        <v>0</v>
      </c>
      <c r="Q296" s="245">
        <v>0.064509999999999998</v>
      </c>
      <c r="R296" s="245">
        <f>Q296*H296</f>
        <v>0.12902</v>
      </c>
      <c r="S296" s="245">
        <v>0</v>
      </c>
      <c r="T296" s="246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7" t="s">
        <v>162</v>
      </c>
      <c r="AT296" s="247" t="s">
        <v>158</v>
      </c>
      <c r="AU296" s="247" t="s">
        <v>83</v>
      </c>
      <c r="AY296" s="18" t="s">
        <v>156</v>
      </c>
      <c r="BE296" s="248">
        <f>IF(N296="základní",J296,0)</f>
        <v>0</v>
      </c>
      <c r="BF296" s="248">
        <f>IF(N296="snížená",J296,0)</f>
        <v>0</v>
      </c>
      <c r="BG296" s="248">
        <f>IF(N296="zákl. přenesená",J296,0)</f>
        <v>0</v>
      </c>
      <c r="BH296" s="248">
        <f>IF(N296="sníž. přenesená",J296,0)</f>
        <v>0</v>
      </c>
      <c r="BI296" s="248">
        <f>IF(N296="nulová",J296,0)</f>
        <v>0</v>
      </c>
      <c r="BJ296" s="18" t="s">
        <v>81</v>
      </c>
      <c r="BK296" s="248">
        <f>ROUND(I296*H296,2)</f>
        <v>0</v>
      </c>
      <c r="BL296" s="18" t="s">
        <v>162</v>
      </c>
      <c r="BM296" s="247" t="s">
        <v>1220</v>
      </c>
    </row>
    <row r="297" s="2" customFormat="1" ht="21.75" customHeight="1">
      <c r="A297" s="39"/>
      <c r="B297" s="40"/>
      <c r="C297" s="235" t="s">
        <v>401</v>
      </c>
      <c r="D297" s="235" t="s">
        <v>158</v>
      </c>
      <c r="E297" s="236" t="s">
        <v>1044</v>
      </c>
      <c r="F297" s="237" t="s">
        <v>1045</v>
      </c>
      <c r="G297" s="238" t="s">
        <v>291</v>
      </c>
      <c r="H297" s="239">
        <v>2</v>
      </c>
      <c r="I297" s="240"/>
      <c r="J297" s="241">
        <f>ROUND(I297*H297,2)</f>
        <v>0</v>
      </c>
      <c r="K297" s="242"/>
      <c r="L297" s="45"/>
      <c r="M297" s="243" t="s">
        <v>1</v>
      </c>
      <c r="N297" s="244" t="s">
        <v>38</v>
      </c>
      <c r="O297" s="92"/>
      <c r="P297" s="245">
        <f>O297*H297</f>
        <v>0</v>
      </c>
      <c r="Q297" s="245">
        <v>0.01136</v>
      </c>
      <c r="R297" s="245">
        <f>Q297*H297</f>
        <v>0.022720000000000001</v>
      </c>
      <c r="S297" s="245">
        <v>0</v>
      </c>
      <c r="T297" s="24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7" t="s">
        <v>162</v>
      </c>
      <c r="AT297" s="247" t="s">
        <v>158</v>
      </c>
      <c r="AU297" s="247" t="s">
        <v>83</v>
      </c>
      <c r="AY297" s="18" t="s">
        <v>156</v>
      </c>
      <c r="BE297" s="248">
        <f>IF(N297="základní",J297,0)</f>
        <v>0</v>
      </c>
      <c r="BF297" s="248">
        <f>IF(N297="snížená",J297,0)</f>
        <v>0</v>
      </c>
      <c r="BG297" s="248">
        <f>IF(N297="zákl. přenesená",J297,0)</f>
        <v>0</v>
      </c>
      <c r="BH297" s="248">
        <f>IF(N297="sníž. přenesená",J297,0)</f>
        <v>0</v>
      </c>
      <c r="BI297" s="248">
        <f>IF(N297="nulová",J297,0)</f>
        <v>0</v>
      </c>
      <c r="BJ297" s="18" t="s">
        <v>81</v>
      </c>
      <c r="BK297" s="248">
        <f>ROUND(I297*H297,2)</f>
        <v>0</v>
      </c>
      <c r="BL297" s="18" t="s">
        <v>162</v>
      </c>
      <c r="BM297" s="247" t="s">
        <v>1221</v>
      </c>
    </row>
    <row r="298" s="2" customFormat="1" ht="21.75" customHeight="1">
      <c r="A298" s="39"/>
      <c r="B298" s="40"/>
      <c r="C298" s="235" t="s">
        <v>405</v>
      </c>
      <c r="D298" s="235" t="s">
        <v>158</v>
      </c>
      <c r="E298" s="236" t="s">
        <v>1047</v>
      </c>
      <c r="F298" s="237" t="s">
        <v>1048</v>
      </c>
      <c r="G298" s="238" t="s">
        <v>291</v>
      </c>
      <c r="H298" s="239">
        <v>2</v>
      </c>
      <c r="I298" s="240"/>
      <c r="J298" s="241">
        <f>ROUND(I298*H298,2)</f>
        <v>0</v>
      </c>
      <c r="K298" s="242"/>
      <c r="L298" s="45"/>
      <c r="M298" s="243" t="s">
        <v>1</v>
      </c>
      <c r="N298" s="244" t="s">
        <v>38</v>
      </c>
      <c r="O298" s="92"/>
      <c r="P298" s="245">
        <f>O298*H298</f>
        <v>0</v>
      </c>
      <c r="Q298" s="245">
        <v>0.0062199999999999998</v>
      </c>
      <c r="R298" s="245">
        <f>Q298*H298</f>
        <v>0.01244</v>
      </c>
      <c r="S298" s="245">
        <v>0</v>
      </c>
      <c r="T298" s="246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7" t="s">
        <v>162</v>
      </c>
      <c r="AT298" s="247" t="s">
        <v>158</v>
      </c>
      <c r="AU298" s="247" t="s">
        <v>83</v>
      </c>
      <c r="AY298" s="18" t="s">
        <v>156</v>
      </c>
      <c r="BE298" s="248">
        <f>IF(N298="základní",J298,0)</f>
        <v>0</v>
      </c>
      <c r="BF298" s="248">
        <f>IF(N298="snížená",J298,0)</f>
        <v>0</v>
      </c>
      <c r="BG298" s="248">
        <f>IF(N298="zákl. přenesená",J298,0)</f>
        <v>0</v>
      </c>
      <c r="BH298" s="248">
        <f>IF(N298="sníž. přenesená",J298,0)</f>
        <v>0</v>
      </c>
      <c r="BI298" s="248">
        <f>IF(N298="nulová",J298,0)</f>
        <v>0</v>
      </c>
      <c r="BJ298" s="18" t="s">
        <v>81</v>
      </c>
      <c r="BK298" s="248">
        <f>ROUND(I298*H298,2)</f>
        <v>0</v>
      </c>
      <c r="BL298" s="18" t="s">
        <v>162</v>
      </c>
      <c r="BM298" s="247" t="s">
        <v>1222</v>
      </c>
    </row>
    <row r="299" s="2" customFormat="1" ht="21.75" customHeight="1">
      <c r="A299" s="39"/>
      <c r="B299" s="40"/>
      <c r="C299" s="235" t="s">
        <v>409</v>
      </c>
      <c r="D299" s="235" t="s">
        <v>158</v>
      </c>
      <c r="E299" s="236" t="s">
        <v>1050</v>
      </c>
      <c r="F299" s="237" t="s">
        <v>1051</v>
      </c>
      <c r="G299" s="238" t="s">
        <v>291</v>
      </c>
      <c r="H299" s="239">
        <v>2</v>
      </c>
      <c r="I299" s="240"/>
      <c r="J299" s="241">
        <f>ROUND(I299*H299,2)</f>
        <v>0</v>
      </c>
      <c r="K299" s="242"/>
      <c r="L299" s="45"/>
      <c r="M299" s="243" t="s">
        <v>1</v>
      </c>
      <c r="N299" s="244" t="s">
        <v>38</v>
      </c>
      <c r="O299" s="92"/>
      <c r="P299" s="245">
        <f>O299*H299</f>
        <v>0</v>
      </c>
      <c r="Q299" s="245">
        <v>0.096759999999999999</v>
      </c>
      <c r="R299" s="245">
        <f>Q299*H299</f>
        <v>0.19352</v>
      </c>
      <c r="S299" s="245">
        <v>0</v>
      </c>
      <c r="T299" s="246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7" t="s">
        <v>162</v>
      </c>
      <c r="AT299" s="247" t="s">
        <v>158</v>
      </c>
      <c r="AU299" s="247" t="s">
        <v>83</v>
      </c>
      <c r="AY299" s="18" t="s">
        <v>156</v>
      </c>
      <c r="BE299" s="248">
        <f>IF(N299="základní",J299,0)</f>
        <v>0</v>
      </c>
      <c r="BF299" s="248">
        <f>IF(N299="snížená",J299,0)</f>
        <v>0</v>
      </c>
      <c r="BG299" s="248">
        <f>IF(N299="zákl. přenesená",J299,0)</f>
        <v>0</v>
      </c>
      <c r="BH299" s="248">
        <f>IF(N299="sníž. přenesená",J299,0)</f>
        <v>0</v>
      </c>
      <c r="BI299" s="248">
        <f>IF(N299="nulová",J299,0)</f>
        <v>0</v>
      </c>
      <c r="BJ299" s="18" t="s">
        <v>81</v>
      </c>
      <c r="BK299" s="248">
        <f>ROUND(I299*H299,2)</f>
        <v>0</v>
      </c>
      <c r="BL299" s="18" t="s">
        <v>162</v>
      </c>
      <c r="BM299" s="247" t="s">
        <v>1223</v>
      </c>
    </row>
    <row r="300" s="2" customFormat="1" ht="21.75" customHeight="1">
      <c r="A300" s="39"/>
      <c r="B300" s="40"/>
      <c r="C300" s="235" t="s">
        <v>413</v>
      </c>
      <c r="D300" s="235" t="s">
        <v>158</v>
      </c>
      <c r="E300" s="236" t="s">
        <v>1053</v>
      </c>
      <c r="F300" s="237" t="s">
        <v>1054</v>
      </c>
      <c r="G300" s="238" t="s">
        <v>291</v>
      </c>
      <c r="H300" s="239">
        <v>1</v>
      </c>
      <c r="I300" s="240"/>
      <c r="J300" s="241">
        <f>ROUND(I300*H300,2)</f>
        <v>0</v>
      </c>
      <c r="K300" s="242"/>
      <c r="L300" s="45"/>
      <c r="M300" s="243" t="s">
        <v>1</v>
      </c>
      <c r="N300" s="244" t="s">
        <v>38</v>
      </c>
      <c r="O300" s="92"/>
      <c r="P300" s="245">
        <f>O300*H300</f>
        <v>0</v>
      </c>
      <c r="Q300" s="245">
        <v>0</v>
      </c>
      <c r="R300" s="245">
        <f>Q300*H300</f>
        <v>0</v>
      </c>
      <c r="S300" s="245">
        <v>0.050000000000000003</v>
      </c>
      <c r="T300" s="246">
        <f>S300*H300</f>
        <v>0.050000000000000003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7" t="s">
        <v>162</v>
      </c>
      <c r="AT300" s="247" t="s">
        <v>158</v>
      </c>
      <c r="AU300" s="247" t="s">
        <v>83</v>
      </c>
      <c r="AY300" s="18" t="s">
        <v>156</v>
      </c>
      <c r="BE300" s="248">
        <f>IF(N300="základní",J300,0)</f>
        <v>0</v>
      </c>
      <c r="BF300" s="248">
        <f>IF(N300="snížená",J300,0)</f>
        <v>0</v>
      </c>
      <c r="BG300" s="248">
        <f>IF(N300="zákl. přenesená",J300,0)</f>
        <v>0</v>
      </c>
      <c r="BH300" s="248">
        <f>IF(N300="sníž. přenesená",J300,0)</f>
        <v>0</v>
      </c>
      <c r="BI300" s="248">
        <f>IF(N300="nulová",J300,0)</f>
        <v>0</v>
      </c>
      <c r="BJ300" s="18" t="s">
        <v>81</v>
      </c>
      <c r="BK300" s="248">
        <f>ROUND(I300*H300,2)</f>
        <v>0</v>
      </c>
      <c r="BL300" s="18" t="s">
        <v>162</v>
      </c>
      <c r="BM300" s="247" t="s">
        <v>1224</v>
      </c>
    </row>
    <row r="301" s="16" customFormat="1">
      <c r="A301" s="16"/>
      <c r="B301" s="299"/>
      <c r="C301" s="300"/>
      <c r="D301" s="251" t="s">
        <v>164</v>
      </c>
      <c r="E301" s="301" t="s">
        <v>1</v>
      </c>
      <c r="F301" s="302" t="s">
        <v>983</v>
      </c>
      <c r="G301" s="300"/>
      <c r="H301" s="301" t="s">
        <v>1</v>
      </c>
      <c r="I301" s="303"/>
      <c r="J301" s="300"/>
      <c r="K301" s="300"/>
      <c r="L301" s="304"/>
      <c r="M301" s="305"/>
      <c r="N301" s="306"/>
      <c r="O301" s="306"/>
      <c r="P301" s="306"/>
      <c r="Q301" s="306"/>
      <c r="R301" s="306"/>
      <c r="S301" s="306"/>
      <c r="T301" s="307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T301" s="308" t="s">
        <v>164</v>
      </c>
      <c r="AU301" s="308" t="s">
        <v>83</v>
      </c>
      <c r="AV301" s="16" t="s">
        <v>81</v>
      </c>
      <c r="AW301" s="16" t="s">
        <v>30</v>
      </c>
      <c r="AX301" s="16" t="s">
        <v>73</v>
      </c>
      <c r="AY301" s="308" t="s">
        <v>156</v>
      </c>
    </row>
    <row r="302" s="13" customFormat="1">
      <c r="A302" s="13"/>
      <c r="B302" s="249"/>
      <c r="C302" s="250"/>
      <c r="D302" s="251" t="s">
        <v>164</v>
      </c>
      <c r="E302" s="252" t="s">
        <v>1</v>
      </c>
      <c r="F302" s="253" t="s">
        <v>1225</v>
      </c>
      <c r="G302" s="250"/>
      <c r="H302" s="254">
        <v>1</v>
      </c>
      <c r="I302" s="255"/>
      <c r="J302" s="250"/>
      <c r="K302" s="250"/>
      <c r="L302" s="256"/>
      <c r="M302" s="257"/>
      <c r="N302" s="258"/>
      <c r="O302" s="258"/>
      <c r="P302" s="258"/>
      <c r="Q302" s="258"/>
      <c r="R302" s="258"/>
      <c r="S302" s="258"/>
      <c r="T302" s="25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60" t="s">
        <v>164</v>
      </c>
      <c r="AU302" s="260" t="s">
        <v>83</v>
      </c>
      <c r="AV302" s="13" t="s">
        <v>83</v>
      </c>
      <c r="AW302" s="13" t="s">
        <v>30</v>
      </c>
      <c r="AX302" s="13" t="s">
        <v>73</v>
      </c>
      <c r="AY302" s="260" t="s">
        <v>156</v>
      </c>
    </row>
    <row r="303" s="14" customFormat="1">
      <c r="A303" s="14"/>
      <c r="B303" s="261"/>
      <c r="C303" s="262"/>
      <c r="D303" s="251" t="s">
        <v>164</v>
      </c>
      <c r="E303" s="263" t="s">
        <v>1</v>
      </c>
      <c r="F303" s="264" t="s">
        <v>166</v>
      </c>
      <c r="G303" s="262"/>
      <c r="H303" s="265">
        <v>1</v>
      </c>
      <c r="I303" s="266"/>
      <c r="J303" s="262"/>
      <c r="K303" s="262"/>
      <c r="L303" s="267"/>
      <c r="M303" s="268"/>
      <c r="N303" s="269"/>
      <c r="O303" s="269"/>
      <c r="P303" s="269"/>
      <c r="Q303" s="269"/>
      <c r="R303" s="269"/>
      <c r="S303" s="269"/>
      <c r="T303" s="27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71" t="s">
        <v>164</v>
      </c>
      <c r="AU303" s="271" t="s">
        <v>83</v>
      </c>
      <c r="AV303" s="14" t="s">
        <v>162</v>
      </c>
      <c r="AW303" s="14" t="s">
        <v>30</v>
      </c>
      <c r="AX303" s="14" t="s">
        <v>81</v>
      </c>
      <c r="AY303" s="271" t="s">
        <v>156</v>
      </c>
    </row>
    <row r="304" s="2" customFormat="1" ht="21.75" customHeight="1">
      <c r="A304" s="39"/>
      <c r="B304" s="40"/>
      <c r="C304" s="235" t="s">
        <v>417</v>
      </c>
      <c r="D304" s="235" t="s">
        <v>158</v>
      </c>
      <c r="E304" s="236" t="s">
        <v>1057</v>
      </c>
      <c r="F304" s="237" t="s">
        <v>1058</v>
      </c>
      <c r="G304" s="238" t="s">
        <v>291</v>
      </c>
      <c r="H304" s="239">
        <v>1</v>
      </c>
      <c r="I304" s="240"/>
      <c r="J304" s="241">
        <f>ROUND(I304*H304,2)</f>
        <v>0</v>
      </c>
      <c r="K304" s="242"/>
      <c r="L304" s="45"/>
      <c r="M304" s="243" t="s">
        <v>1</v>
      </c>
      <c r="N304" s="244" t="s">
        <v>38</v>
      </c>
      <c r="O304" s="92"/>
      <c r="P304" s="245">
        <f>O304*H304</f>
        <v>0</v>
      </c>
      <c r="Q304" s="245">
        <v>0.21734000000000001</v>
      </c>
      <c r="R304" s="245">
        <f>Q304*H304</f>
        <v>0.21734000000000001</v>
      </c>
      <c r="S304" s="245">
        <v>0</v>
      </c>
      <c r="T304" s="246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7" t="s">
        <v>162</v>
      </c>
      <c r="AT304" s="247" t="s">
        <v>158</v>
      </c>
      <c r="AU304" s="247" t="s">
        <v>83</v>
      </c>
      <c r="AY304" s="18" t="s">
        <v>156</v>
      </c>
      <c r="BE304" s="248">
        <f>IF(N304="základní",J304,0)</f>
        <v>0</v>
      </c>
      <c r="BF304" s="248">
        <f>IF(N304="snížená",J304,0)</f>
        <v>0</v>
      </c>
      <c r="BG304" s="248">
        <f>IF(N304="zákl. přenesená",J304,0)</f>
        <v>0</v>
      </c>
      <c r="BH304" s="248">
        <f>IF(N304="sníž. přenesená",J304,0)</f>
        <v>0</v>
      </c>
      <c r="BI304" s="248">
        <f>IF(N304="nulová",J304,0)</f>
        <v>0</v>
      </c>
      <c r="BJ304" s="18" t="s">
        <v>81</v>
      </c>
      <c r="BK304" s="248">
        <f>ROUND(I304*H304,2)</f>
        <v>0</v>
      </c>
      <c r="BL304" s="18" t="s">
        <v>162</v>
      </c>
      <c r="BM304" s="247" t="s">
        <v>1226</v>
      </c>
    </row>
    <row r="305" s="2" customFormat="1" ht="21.75" customHeight="1">
      <c r="A305" s="39"/>
      <c r="B305" s="40"/>
      <c r="C305" s="283" t="s">
        <v>421</v>
      </c>
      <c r="D305" s="283" t="s">
        <v>226</v>
      </c>
      <c r="E305" s="284" t="s">
        <v>1060</v>
      </c>
      <c r="F305" s="285" t="s">
        <v>1061</v>
      </c>
      <c r="G305" s="286" t="s">
        <v>291</v>
      </c>
      <c r="H305" s="287">
        <v>1</v>
      </c>
      <c r="I305" s="288"/>
      <c r="J305" s="289">
        <f>ROUND(I305*H305,2)</f>
        <v>0</v>
      </c>
      <c r="K305" s="290"/>
      <c r="L305" s="291"/>
      <c r="M305" s="292" t="s">
        <v>1</v>
      </c>
      <c r="N305" s="293" t="s">
        <v>38</v>
      </c>
      <c r="O305" s="92"/>
      <c r="P305" s="245">
        <f>O305*H305</f>
        <v>0</v>
      </c>
      <c r="Q305" s="245">
        <v>0.16200000000000001</v>
      </c>
      <c r="R305" s="245">
        <f>Q305*H305</f>
        <v>0.16200000000000001</v>
      </c>
      <c r="S305" s="245">
        <v>0</v>
      </c>
      <c r="T305" s="246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7" t="s">
        <v>203</v>
      </c>
      <c r="AT305" s="247" t="s">
        <v>226</v>
      </c>
      <c r="AU305" s="247" t="s">
        <v>83</v>
      </c>
      <c r="AY305" s="18" t="s">
        <v>156</v>
      </c>
      <c r="BE305" s="248">
        <f>IF(N305="základní",J305,0)</f>
        <v>0</v>
      </c>
      <c r="BF305" s="248">
        <f>IF(N305="snížená",J305,0)</f>
        <v>0</v>
      </c>
      <c r="BG305" s="248">
        <f>IF(N305="zákl. přenesená",J305,0)</f>
        <v>0</v>
      </c>
      <c r="BH305" s="248">
        <f>IF(N305="sníž. přenesená",J305,0)</f>
        <v>0</v>
      </c>
      <c r="BI305" s="248">
        <f>IF(N305="nulová",J305,0)</f>
        <v>0</v>
      </c>
      <c r="BJ305" s="18" t="s">
        <v>81</v>
      </c>
      <c r="BK305" s="248">
        <f>ROUND(I305*H305,2)</f>
        <v>0</v>
      </c>
      <c r="BL305" s="18" t="s">
        <v>162</v>
      </c>
      <c r="BM305" s="247" t="s">
        <v>1227</v>
      </c>
    </row>
    <row r="306" s="2" customFormat="1" ht="21.75" customHeight="1">
      <c r="A306" s="39"/>
      <c r="B306" s="40"/>
      <c r="C306" s="235" t="s">
        <v>425</v>
      </c>
      <c r="D306" s="235" t="s">
        <v>158</v>
      </c>
      <c r="E306" s="236" t="s">
        <v>1063</v>
      </c>
      <c r="F306" s="237" t="s">
        <v>1064</v>
      </c>
      <c r="G306" s="238" t="s">
        <v>291</v>
      </c>
      <c r="H306" s="239">
        <v>2</v>
      </c>
      <c r="I306" s="240"/>
      <c r="J306" s="241">
        <f>ROUND(I306*H306,2)</f>
        <v>0</v>
      </c>
      <c r="K306" s="242"/>
      <c r="L306" s="45"/>
      <c r="M306" s="243" t="s">
        <v>1</v>
      </c>
      <c r="N306" s="244" t="s">
        <v>38</v>
      </c>
      <c r="O306" s="92"/>
      <c r="P306" s="245">
        <f>O306*H306</f>
        <v>0</v>
      </c>
      <c r="Q306" s="245">
        <v>0</v>
      </c>
      <c r="R306" s="245">
        <f>Q306*H306</f>
        <v>0</v>
      </c>
      <c r="S306" s="245">
        <v>0.050000000000000003</v>
      </c>
      <c r="T306" s="246">
        <f>S306*H306</f>
        <v>0.10000000000000001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7" t="s">
        <v>162</v>
      </c>
      <c r="AT306" s="247" t="s">
        <v>158</v>
      </c>
      <c r="AU306" s="247" t="s">
        <v>83</v>
      </c>
      <c r="AY306" s="18" t="s">
        <v>156</v>
      </c>
      <c r="BE306" s="248">
        <f>IF(N306="základní",J306,0)</f>
        <v>0</v>
      </c>
      <c r="BF306" s="248">
        <f>IF(N306="snížená",J306,0)</f>
        <v>0</v>
      </c>
      <c r="BG306" s="248">
        <f>IF(N306="zákl. přenesená",J306,0)</f>
        <v>0</v>
      </c>
      <c r="BH306" s="248">
        <f>IF(N306="sníž. přenesená",J306,0)</f>
        <v>0</v>
      </c>
      <c r="BI306" s="248">
        <f>IF(N306="nulová",J306,0)</f>
        <v>0</v>
      </c>
      <c r="BJ306" s="18" t="s">
        <v>81</v>
      </c>
      <c r="BK306" s="248">
        <f>ROUND(I306*H306,2)</f>
        <v>0</v>
      </c>
      <c r="BL306" s="18" t="s">
        <v>162</v>
      </c>
      <c r="BM306" s="247" t="s">
        <v>1228</v>
      </c>
    </row>
    <row r="307" s="13" customFormat="1">
      <c r="A307" s="13"/>
      <c r="B307" s="249"/>
      <c r="C307" s="250"/>
      <c r="D307" s="251" t="s">
        <v>164</v>
      </c>
      <c r="E307" s="252" t="s">
        <v>1</v>
      </c>
      <c r="F307" s="253" t="s">
        <v>1229</v>
      </c>
      <c r="G307" s="250"/>
      <c r="H307" s="254">
        <v>2</v>
      </c>
      <c r="I307" s="255"/>
      <c r="J307" s="250"/>
      <c r="K307" s="250"/>
      <c r="L307" s="256"/>
      <c r="M307" s="257"/>
      <c r="N307" s="258"/>
      <c r="O307" s="258"/>
      <c r="P307" s="258"/>
      <c r="Q307" s="258"/>
      <c r="R307" s="258"/>
      <c r="S307" s="258"/>
      <c r="T307" s="25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0" t="s">
        <v>164</v>
      </c>
      <c r="AU307" s="260" t="s">
        <v>83</v>
      </c>
      <c r="AV307" s="13" t="s">
        <v>83</v>
      </c>
      <c r="AW307" s="13" t="s">
        <v>30</v>
      </c>
      <c r="AX307" s="13" t="s">
        <v>73</v>
      </c>
      <c r="AY307" s="260" t="s">
        <v>156</v>
      </c>
    </row>
    <row r="308" s="14" customFormat="1">
      <c r="A308" s="14"/>
      <c r="B308" s="261"/>
      <c r="C308" s="262"/>
      <c r="D308" s="251" t="s">
        <v>164</v>
      </c>
      <c r="E308" s="263" t="s">
        <v>1</v>
      </c>
      <c r="F308" s="264" t="s">
        <v>166</v>
      </c>
      <c r="G308" s="262"/>
      <c r="H308" s="265">
        <v>2</v>
      </c>
      <c r="I308" s="266"/>
      <c r="J308" s="262"/>
      <c r="K308" s="262"/>
      <c r="L308" s="267"/>
      <c r="M308" s="268"/>
      <c r="N308" s="269"/>
      <c r="O308" s="269"/>
      <c r="P308" s="269"/>
      <c r="Q308" s="269"/>
      <c r="R308" s="269"/>
      <c r="S308" s="269"/>
      <c r="T308" s="27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71" t="s">
        <v>164</v>
      </c>
      <c r="AU308" s="271" t="s">
        <v>83</v>
      </c>
      <c r="AV308" s="14" t="s">
        <v>162</v>
      </c>
      <c r="AW308" s="14" t="s">
        <v>30</v>
      </c>
      <c r="AX308" s="14" t="s">
        <v>81</v>
      </c>
      <c r="AY308" s="271" t="s">
        <v>156</v>
      </c>
    </row>
    <row r="309" s="12" customFormat="1" ht="22.8" customHeight="1">
      <c r="A309" s="12"/>
      <c r="B309" s="219"/>
      <c r="C309" s="220"/>
      <c r="D309" s="221" t="s">
        <v>72</v>
      </c>
      <c r="E309" s="233" t="s">
        <v>208</v>
      </c>
      <c r="F309" s="233" t="s">
        <v>434</v>
      </c>
      <c r="G309" s="220"/>
      <c r="H309" s="220"/>
      <c r="I309" s="223"/>
      <c r="J309" s="234">
        <f>BK309</f>
        <v>0</v>
      </c>
      <c r="K309" s="220"/>
      <c r="L309" s="225"/>
      <c r="M309" s="226"/>
      <c r="N309" s="227"/>
      <c r="O309" s="227"/>
      <c r="P309" s="228">
        <f>SUM(P310:P318)</f>
        <v>0</v>
      </c>
      <c r="Q309" s="227"/>
      <c r="R309" s="228">
        <f>SUM(R310:R318)</f>
        <v>2.0078117999999998</v>
      </c>
      <c r="S309" s="227"/>
      <c r="T309" s="229">
        <f>SUM(T310:T318)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30" t="s">
        <v>81</v>
      </c>
      <c r="AT309" s="231" t="s">
        <v>72</v>
      </c>
      <c r="AU309" s="231" t="s">
        <v>81</v>
      </c>
      <c r="AY309" s="230" t="s">
        <v>156</v>
      </c>
      <c r="BK309" s="232">
        <f>SUM(BK310:BK318)</f>
        <v>0</v>
      </c>
    </row>
    <row r="310" s="2" customFormat="1" ht="33" customHeight="1">
      <c r="A310" s="39"/>
      <c r="B310" s="40"/>
      <c r="C310" s="235" t="s">
        <v>430</v>
      </c>
      <c r="D310" s="235" t="s">
        <v>158</v>
      </c>
      <c r="E310" s="236" t="s">
        <v>436</v>
      </c>
      <c r="F310" s="237" t="s">
        <v>437</v>
      </c>
      <c r="G310" s="238" t="s">
        <v>180</v>
      </c>
      <c r="H310" s="239">
        <v>9</v>
      </c>
      <c r="I310" s="240"/>
      <c r="J310" s="241">
        <f>ROUND(I310*H310,2)</f>
        <v>0</v>
      </c>
      <c r="K310" s="242"/>
      <c r="L310" s="45"/>
      <c r="M310" s="243" t="s">
        <v>1</v>
      </c>
      <c r="N310" s="244" t="s">
        <v>38</v>
      </c>
      <c r="O310" s="92"/>
      <c r="P310" s="245">
        <f>O310*H310</f>
        <v>0</v>
      </c>
      <c r="Q310" s="245">
        <v>0.15540000000000001</v>
      </c>
      <c r="R310" s="245">
        <f>Q310*H310</f>
        <v>1.3986000000000001</v>
      </c>
      <c r="S310" s="245">
        <v>0</v>
      </c>
      <c r="T310" s="246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7" t="s">
        <v>162</v>
      </c>
      <c r="AT310" s="247" t="s">
        <v>158</v>
      </c>
      <c r="AU310" s="247" t="s">
        <v>83</v>
      </c>
      <c r="AY310" s="18" t="s">
        <v>156</v>
      </c>
      <c r="BE310" s="248">
        <f>IF(N310="základní",J310,0)</f>
        <v>0</v>
      </c>
      <c r="BF310" s="248">
        <f>IF(N310="snížená",J310,0)</f>
        <v>0</v>
      </c>
      <c r="BG310" s="248">
        <f>IF(N310="zákl. přenesená",J310,0)</f>
        <v>0</v>
      </c>
      <c r="BH310" s="248">
        <f>IF(N310="sníž. přenesená",J310,0)</f>
        <v>0</v>
      </c>
      <c r="BI310" s="248">
        <f>IF(N310="nulová",J310,0)</f>
        <v>0</v>
      </c>
      <c r="BJ310" s="18" t="s">
        <v>81</v>
      </c>
      <c r="BK310" s="248">
        <f>ROUND(I310*H310,2)</f>
        <v>0</v>
      </c>
      <c r="BL310" s="18" t="s">
        <v>162</v>
      </c>
      <c r="BM310" s="247" t="s">
        <v>1230</v>
      </c>
    </row>
    <row r="311" s="13" customFormat="1">
      <c r="A311" s="13"/>
      <c r="B311" s="249"/>
      <c r="C311" s="250"/>
      <c r="D311" s="251" t="s">
        <v>164</v>
      </c>
      <c r="E311" s="252" t="s">
        <v>1</v>
      </c>
      <c r="F311" s="253" t="s">
        <v>1231</v>
      </c>
      <c r="G311" s="250"/>
      <c r="H311" s="254">
        <v>9</v>
      </c>
      <c r="I311" s="255"/>
      <c r="J311" s="250"/>
      <c r="K311" s="250"/>
      <c r="L311" s="256"/>
      <c r="M311" s="257"/>
      <c r="N311" s="258"/>
      <c r="O311" s="258"/>
      <c r="P311" s="258"/>
      <c r="Q311" s="258"/>
      <c r="R311" s="258"/>
      <c r="S311" s="258"/>
      <c r="T311" s="25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60" t="s">
        <v>164</v>
      </c>
      <c r="AU311" s="260" t="s">
        <v>83</v>
      </c>
      <c r="AV311" s="13" t="s">
        <v>83</v>
      </c>
      <c r="AW311" s="13" t="s">
        <v>30</v>
      </c>
      <c r="AX311" s="13" t="s">
        <v>81</v>
      </c>
      <c r="AY311" s="260" t="s">
        <v>156</v>
      </c>
    </row>
    <row r="312" s="2" customFormat="1" ht="21.75" customHeight="1">
      <c r="A312" s="39"/>
      <c r="B312" s="40"/>
      <c r="C312" s="235" t="s">
        <v>435</v>
      </c>
      <c r="D312" s="235" t="s">
        <v>158</v>
      </c>
      <c r="E312" s="236" t="s">
        <v>441</v>
      </c>
      <c r="F312" s="237" t="s">
        <v>442</v>
      </c>
      <c r="G312" s="238" t="s">
        <v>192</v>
      </c>
      <c r="H312" s="239">
        <v>0.27000000000000002</v>
      </c>
      <c r="I312" s="240"/>
      <c r="J312" s="241">
        <f>ROUND(I312*H312,2)</f>
        <v>0</v>
      </c>
      <c r="K312" s="242"/>
      <c r="L312" s="45"/>
      <c r="M312" s="243" t="s">
        <v>1</v>
      </c>
      <c r="N312" s="244" t="s">
        <v>38</v>
      </c>
      <c r="O312" s="92"/>
      <c r="P312" s="245">
        <f>O312*H312</f>
        <v>0</v>
      </c>
      <c r="Q312" s="245">
        <v>2.2563399999999998</v>
      </c>
      <c r="R312" s="245">
        <f>Q312*H312</f>
        <v>0.60921179999999997</v>
      </c>
      <c r="S312" s="245">
        <v>0</v>
      </c>
      <c r="T312" s="246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7" t="s">
        <v>162</v>
      </c>
      <c r="AT312" s="247" t="s">
        <v>158</v>
      </c>
      <c r="AU312" s="247" t="s">
        <v>83</v>
      </c>
      <c r="AY312" s="18" t="s">
        <v>156</v>
      </c>
      <c r="BE312" s="248">
        <f>IF(N312="základní",J312,0)</f>
        <v>0</v>
      </c>
      <c r="BF312" s="248">
        <f>IF(N312="snížená",J312,0)</f>
        <v>0</v>
      </c>
      <c r="BG312" s="248">
        <f>IF(N312="zákl. přenesená",J312,0)</f>
        <v>0</v>
      </c>
      <c r="BH312" s="248">
        <f>IF(N312="sníž. přenesená",J312,0)</f>
        <v>0</v>
      </c>
      <c r="BI312" s="248">
        <f>IF(N312="nulová",J312,0)</f>
        <v>0</v>
      </c>
      <c r="BJ312" s="18" t="s">
        <v>81</v>
      </c>
      <c r="BK312" s="248">
        <f>ROUND(I312*H312,2)</f>
        <v>0</v>
      </c>
      <c r="BL312" s="18" t="s">
        <v>162</v>
      </c>
      <c r="BM312" s="247" t="s">
        <v>1232</v>
      </c>
    </row>
    <row r="313" s="13" customFormat="1">
      <c r="A313" s="13"/>
      <c r="B313" s="249"/>
      <c r="C313" s="250"/>
      <c r="D313" s="251" t="s">
        <v>164</v>
      </c>
      <c r="E313" s="252" t="s">
        <v>1</v>
      </c>
      <c r="F313" s="253" t="s">
        <v>1233</v>
      </c>
      <c r="G313" s="250"/>
      <c r="H313" s="254">
        <v>0.27000000000000002</v>
      </c>
      <c r="I313" s="255"/>
      <c r="J313" s="250"/>
      <c r="K313" s="250"/>
      <c r="L313" s="256"/>
      <c r="M313" s="257"/>
      <c r="N313" s="258"/>
      <c r="O313" s="258"/>
      <c r="P313" s="258"/>
      <c r="Q313" s="258"/>
      <c r="R313" s="258"/>
      <c r="S313" s="258"/>
      <c r="T313" s="259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0" t="s">
        <v>164</v>
      </c>
      <c r="AU313" s="260" t="s">
        <v>83</v>
      </c>
      <c r="AV313" s="13" t="s">
        <v>83</v>
      </c>
      <c r="AW313" s="13" t="s">
        <v>30</v>
      </c>
      <c r="AX313" s="13" t="s">
        <v>73</v>
      </c>
      <c r="AY313" s="260" t="s">
        <v>156</v>
      </c>
    </row>
    <row r="314" s="14" customFormat="1">
      <c r="A314" s="14"/>
      <c r="B314" s="261"/>
      <c r="C314" s="262"/>
      <c r="D314" s="251" t="s">
        <v>164</v>
      </c>
      <c r="E314" s="263" t="s">
        <v>1</v>
      </c>
      <c r="F314" s="264" t="s">
        <v>166</v>
      </c>
      <c r="G314" s="262"/>
      <c r="H314" s="265">
        <v>0.27000000000000002</v>
      </c>
      <c r="I314" s="266"/>
      <c r="J314" s="262"/>
      <c r="K314" s="262"/>
      <c r="L314" s="267"/>
      <c r="M314" s="268"/>
      <c r="N314" s="269"/>
      <c r="O314" s="269"/>
      <c r="P314" s="269"/>
      <c r="Q314" s="269"/>
      <c r="R314" s="269"/>
      <c r="S314" s="269"/>
      <c r="T314" s="27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71" t="s">
        <v>164</v>
      </c>
      <c r="AU314" s="271" t="s">
        <v>83</v>
      </c>
      <c r="AV314" s="14" t="s">
        <v>162</v>
      </c>
      <c r="AW314" s="14" t="s">
        <v>30</v>
      </c>
      <c r="AX314" s="14" t="s">
        <v>81</v>
      </c>
      <c r="AY314" s="271" t="s">
        <v>156</v>
      </c>
    </row>
    <row r="315" s="2" customFormat="1" ht="16.5" customHeight="1">
      <c r="A315" s="39"/>
      <c r="B315" s="40"/>
      <c r="C315" s="235" t="s">
        <v>440</v>
      </c>
      <c r="D315" s="235" t="s">
        <v>158</v>
      </c>
      <c r="E315" s="236" t="s">
        <v>446</v>
      </c>
      <c r="F315" s="237" t="s">
        <v>447</v>
      </c>
      <c r="G315" s="238" t="s">
        <v>180</v>
      </c>
      <c r="H315" s="239">
        <v>278.80000000000001</v>
      </c>
      <c r="I315" s="240"/>
      <c r="J315" s="241">
        <f>ROUND(I315*H315,2)</f>
        <v>0</v>
      </c>
      <c r="K315" s="242"/>
      <c r="L315" s="45"/>
      <c r="M315" s="243" t="s">
        <v>1</v>
      </c>
      <c r="N315" s="244" t="s">
        <v>38</v>
      </c>
      <c r="O315" s="92"/>
      <c r="P315" s="245">
        <f>O315*H315</f>
        <v>0</v>
      </c>
      <c r="Q315" s="245">
        <v>0</v>
      </c>
      <c r="R315" s="245">
        <f>Q315*H315</f>
        <v>0</v>
      </c>
      <c r="S315" s="245">
        <v>0</v>
      </c>
      <c r="T315" s="246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7" t="s">
        <v>162</v>
      </c>
      <c r="AT315" s="247" t="s">
        <v>158</v>
      </c>
      <c r="AU315" s="247" t="s">
        <v>83</v>
      </c>
      <c r="AY315" s="18" t="s">
        <v>156</v>
      </c>
      <c r="BE315" s="248">
        <f>IF(N315="základní",J315,0)</f>
        <v>0</v>
      </c>
      <c r="BF315" s="248">
        <f>IF(N315="snížená",J315,0)</f>
        <v>0</v>
      </c>
      <c r="BG315" s="248">
        <f>IF(N315="zákl. přenesená",J315,0)</f>
        <v>0</v>
      </c>
      <c r="BH315" s="248">
        <f>IF(N315="sníž. přenesená",J315,0)</f>
        <v>0</v>
      </c>
      <c r="BI315" s="248">
        <f>IF(N315="nulová",J315,0)</f>
        <v>0</v>
      </c>
      <c r="BJ315" s="18" t="s">
        <v>81</v>
      </c>
      <c r="BK315" s="248">
        <f>ROUND(I315*H315,2)</f>
        <v>0</v>
      </c>
      <c r="BL315" s="18" t="s">
        <v>162</v>
      </c>
      <c r="BM315" s="247" t="s">
        <v>1234</v>
      </c>
    </row>
    <row r="316" s="13" customFormat="1">
      <c r="A316" s="13"/>
      <c r="B316" s="249"/>
      <c r="C316" s="250"/>
      <c r="D316" s="251" t="s">
        <v>164</v>
      </c>
      <c r="E316" s="252" t="s">
        <v>1</v>
      </c>
      <c r="F316" s="253" t="s">
        <v>1235</v>
      </c>
      <c r="G316" s="250"/>
      <c r="H316" s="254">
        <v>261.60000000000002</v>
      </c>
      <c r="I316" s="255"/>
      <c r="J316" s="250"/>
      <c r="K316" s="250"/>
      <c r="L316" s="256"/>
      <c r="M316" s="257"/>
      <c r="N316" s="258"/>
      <c r="O316" s="258"/>
      <c r="P316" s="258"/>
      <c r="Q316" s="258"/>
      <c r="R316" s="258"/>
      <c r="S316" s="258"/>
      <c r="T316" s="25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0" t="s">
        <v>164</v>
      </c>
      <c r="AU316" s="260" t="s">
        <v>83</v>
      </c>
      <c r="AV316" s="13" t="s">
        <v>83</v>
      </c>
      <c r="AW316" s="13" t="s">
        <v>30</v>
      </c>
      <c r="AX316" s="13" t="s">
        <v>73</v>
      </c>
      <c r="AY316" s="260" t="s">
        <v>156</v>
      </c>
    </row>
    <row r="317" s="13" customFormat="1">
      <c r="A317" s="13"/>
      <c r="B317" s="249"/>
      <c r="C317" s="250"/>
      <c r="D317" s="251" t="s">
        <v>164</v>
      </c>
      <c r="E317" s="252" t="s">
        <v>1</v>
      </c>
      <c r="F317" s="253" t="s">
        <v>1236</v>
      </c>
      <c r="G317" s="250"/>
      <c r="H317" s="254">
        <v>17.199999999999999</v>
      </c>
      <c r="I317" s="255"/>
      <c r="J317" s="250"/>
      <c r="K317" s="250"/>
      <c r="L317" s="256"/>
      <c r="M317" s="257"/>
      <c r="N317" s="258"/>
      <c r="O317" s="258"/>
      <c r="P317" s="258"/>
      <c r="Q317" s="258"/>
      <c r="R317" s="258"/>
      <c r="S317" s="258"/>
      <c r="T317" s="25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60" t="s">
        <v>164</v>
      </c>
      <c r="AU317" s="260" t="s">
        <v>83</v>
      </c>
      <c r="AV317" s="13" t="s">
        <v>83</v>
      </c>
      <c r="AW317" s="13" t="s">
        <v>30</v>
      </c>
      <c r="AX317" s="13" t="s">
        <v>73</v>
      </c>
      <c r="AY317" s="260" t="s">
        <v>156</v>
      </c>
    </row>
    <row r="318" s="14" customFormat="1">
      <c r="A318" s="14"/>
      <c r="B318" s="261"/>
      <c r="C318" s="262"/>
      <c r="D318" s="251" t="s">
        <v>164</v>
      </c>
      <c r="E318" s="263" t="s">
        <v>1</v>
      </c>
      <c r="F318" s="264" t="s">
        <v>166</v>
      </c>
      <c r="G318" s="262"/>
      <c r="H318" s="265">
        <v>278.80000000000001</v>
      </c>
      <c r="I318" s="266"/>
      <c r="J318" s="262"/>
      <c r="K318" s="262"/>
      <c r="L318" s="267"/>
      <c r="M318" s="268"/>
      <c r="N318" s="269"/>
      <c r="O318" s="269"/>
      <c r="P318" s="269"/>
      <c r="Q318" s="269"/>
      <c r="R318" s="269"/>
      <c r="S318" s="269"/>
      <c r="T318" s="27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71" t="s">
        <v>164</v>
      </c>
      <c r="AU318" s="271" t="s">
        <v>83</v>
      </c>
      <c r="AV318" s="14" t="s">
        <v>162</v>
      </c>
      <c r="AW318" s="14" t="s">
        <v>30</v>
      </c>
      <c r="AX318" s="14" t="s">
        <v>81</v>
      </c>
      <c r="AY318" s="271" t="s">
        <v>156</v>
      </c>
    </row>
    <row r="319" s="12" customFormat="1" ht="22.8" customHeight="1">
      <c r="A319" s="12"/>
      <c r="B319" s="219"/>
      <c r="C319" s="220"/>
      <c r="D319" s="221" t="s">
        <v>72</v>
      </c>
      <c r="E319" s="233" t="s">
        <v>451</v>
      </c>
      <c r="F319" s="233" t="s">
        <v>452</v>
      </c>
      <c r="G319" s="220"/>
      <c r="H319" s="220"/>
      <c r="I319" s="223"/>
      <c r="J319" s="234">
        <f>BK319</f>
        <v>0</v>
      </c>
      <c r="K319" s="220"/>
      <c r="L319" s="225"/>
      <c r="M319" s="226"/>
      <c r="N319" s="227"/>
      <c r="O319" s="227"/>
      <c r="P319" s="228">
        <f>SUM(P320:P327)</f>
        <v>0</v>
      </c>
      <c r="Q319" s="227"/>
      <c r="R319" s="228">
        <f>SUM(R320:R327)</f>
        <v>0</v>
      </c>
      <c r="S319" s="227"/>
      <c r="T319" s="229">
        <f>SUM(T320:T327)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30" t="s">
        <v>81</v>
      </c>
      <c r="AT319" s="231" t="s">
        <v>72</v>
      </c>
      <c r="AU319" s="231" t="s">
        <v>81</v>
      </c>
      <c r="AY319" s="230" t="s">
        <v>156</v>
      </c>
      <c r="BK319" s="232">
        <f>SUM(BK320:BK327)</f>
        <v>0</v>
      </c>
    </row>
    <row r="320" s="2" customFormat="1" ht="21.75" customHeight="1">
      <c r="A320" s="39"/>
      <c r="B320" s="40"/>
      <c r="C320" s="235" t="s">
        <v>445</v>
      </c>
      <c r="D320" s="235" t="s">
        <v>158</v>
      </c>
      <c r="E320" s="236" t="s">
        <v>454</v>
      </c>
      <c r="F320" s="237" t="s">
        <v>455</v>
      </c>
      <c r="G320" s="238" t="s">
        <v>216</v>
      </c>
      <c r="H320" s="239">
        <v>89.090000000000003</v>
      </c>
      <c r="I320" s="240"/>
      <c r="J320" s="241">
        <f>ROUND(I320*H320,2)</f>
        <v>0</v>
      </c>
      <c r="K320" s="242"/>
      <c r="L320" s="45"/>
      <c r="M320" s="243" t="s">
        <v>1</v>
      </c>
      <c r="N320" s="244" t="s">
        <v>38</v>
      </c>
      <c r="O320" s="92"/>
      <c r="P320" s="245">
        <f>O320*H320</f>
        <v>0</v>
      </c>
      <c r="Q320" s="245">
        <v>0</v>
      </c>
      <c r="R320" s="245">
        <f>Q320*H320</f>
        <v>0</v>
      </c>
      <c r="S320" s="245">
        <v>0</v>
      </c>
      <c r="T320" s="246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7" t="s">
        <v>162</v>
      </c>
      <c r="AT320" s="247" t="s">
        <v>158</v>
      </c>
      <c r="AU320" s="247" t="s">
        <v>83</v>
      </c>
      <c r="AY320" s="18" t="s">
        <v>156</v>
      </c>
      <c r="BE320" s="248">
        <f>IF(N320="základní",J320,0)</f>
        <v>0</v>
      </c>
      <c r="BF320" s="248">
        <f>IF(N320="snížená",J320,0)</f>
        <v>0</v>
      </c>
      <c r="BG320" s="248">
        <f>IF(N320="zákl. přenesená",J320,0)</f>
        <v>0</v>
      </c>
      <c r="BH320" s="248">
        <f>IF(N320="sníž. přenesená",J320,0)</f>
        <v>0</v>
      </c>
      <c r="BI320" s="248">
        <f>IF(N320="nulová",J320,0)</f>
        <v>0</v>
      </c>
      <c r="BJ320" s="18" t="s">
        <v>81</v>
      </c>
      <c r="BK320" s="248">
        <f>ROUND(I320*H320,2)</f>
        <v>0</v>
      </c>
      <c r="BL320" s="18" t="s">
        <v>162</v>
      </c>
      <c r="BM320" s="247" t="s">
        <v>1237</v>
      </c>
    </row>
    <row r="321" s="2" customFormat="1" ht="21.75" customHeight="1">
      <c r="A321" s="39"/>
      <c r="B321" s="40"/>
      <c r="C321" s="235" t="s">
        <v>453</v>
      </c>
      <c r="D321" s="235" t="s">
        <v>158</v>
      </c>
      <c r="E321" s="236" t="s">
        <v>458</v>
      </c>
      <c r="F321" s="237" t="s">
        <v>459</v>
      </c>
      <c r="G321" s="238" t="s">
        <v>216</v>
      </c>
      <c r="H321" s="239">
        <v>801.80999999999995</v>
      </c>
      <c r="I321" s="240"/>
      <c r="J321" s="241">
        <f>ROUND(I321*H321,2)</f>
        <v>0</v>
      </c>
      <c r="K321" s="242"/>
      <c r="L321" s="45"/>
      <c r="M321" s="243" t="s">
        <v>1</v>
      </c>
      <c r="N321" s="244" t="s">
        <v>38</v>
      </c>
      <c r="O321" s="92"/>
      <c r="P321" s="245">
        <f>O321*H321</f>
        <v>0</v>
      </c>
      <c r="Q321" s="245">
        <v>0</v>
      </c>
      <c r="R321" s="245">
        <f>Q321*H321</f>
        <v>0</v>
      </c>
      <c r="S321" s="245">
        <v>0</v>
      </c>
      <c r="T321" s="246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7" t="s">
        <v>162</v>
      </c>
      <c r="AT321" s="247" t="s">
        <v>158</v>
      </c>
      <c r="AU321" s="247" t="s">
        <v>83</v>
      </c>
      <c r="AY321" s="18" t="s">
        <v>156</v>
      </c>
      <c r="BE321" s="248">
        <f>IF(N321="základní",J321,0)</f>
        <v>0</v>
      </c>
      <c r="BF321" s="248">
        <f>IF(N321="snížená",J321,0)</f>
        <v>0</v>
      </c>
      <c r="BG321" s="248">
        <f>IF(N321="zákl. přenesená",J321,0)</f>
        <v>0</v>
      </c>
      <c r="BH321" s="248">
        <f>IF(N321="sníž. přenesená",J321,0)</f>
        <v>0</v>
      </c>
      <c r="BI321" s="248">
        <f>IF(N321="nulová",J321,0)</f>
        <v>0</v>
      </c>
      <c r="BJ321" s="18" t="s">
        <v>81</v>
      </c>
      <c r="BK321" s="248">
        <f>ROUND(I321*H321,2)</f>
        <v>0</v>
      </c>
      <c r="BL321" s="18" t="s">
        <v>162</v>
      </c>
      <c r="BM321" s="247" t="s">
        <v>1238</v>
      </c>
    </row>
    <row r="322" s="13" customFormat="1">
      <c r="A322" s="13"/>
      <c r="B322" s="249"/>
      <c r="C322" s="250"/>
      <c r="D322" s="251" t="s">
        <v>164</v>
      </c>
      <c r="E322" s="250"/>
      <c r="F322" s="253" t="s">
        <v>1239</v>
      </c>
      <c r="G322" s="250"/>
      <c r="H322" s="254">
        <v>801.80999999999995</v>
      </c>
      <c r="I322" s="255"/>
      <c r="J322" s="250"/>
      <c r="K322" s="250"/>
      <c r="L322" s="256"/>
      <c r="M322" s="257"/>
      <c r="N322" s="258"/>
      <c r="O322" s="258"/>
      <c r="P322" s="258"/>
      <c r="Q322" s="258"/>
      <c r="R322" s="258"/>
      <c r="S322" s="258"/>
      <c r="T322" s="25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60" t="s">
        <v>164</v>
      </c>
      <c r="AU322" s="260" t="s">
        <v>83</v>
      </c>
      <c r="AV322" s="13" t="s">
        <v>83</v>
      </c>
      <c r="AW322" s="13" t="s">
        <v>4</v>
      </c>
      <c r="AX322" s="13" t="s">
        <v>81</v>
      </c>
      <c r="AY322" s="260" t="s">
        <v>156</v>
      </c>
    </row>
    <row r="323" s="2" customFormat="1" ht="33" customHeight="1">
      <c r="A323" s="39"/>
      <c r="B323" s="40"/>
      <c r="C323" s="235" t="s">
        <v>457</v>
      </c>
      <c r="D323" s="235" t="s">
        <v>158</v>
      </c>
      <c r="E323" s="236" t="s">
        <v>1072</v>
      </c>
      <c r="F323" s="237" t="s">
        <v>1073</v>
      </c>
      <c r="G323" s="238" t="s">
        <v>216</v>
      </c>
      <c r="H323" s="239">
        <v>58.363999999999997</v>
      </c>
      <c r="I323" s="240"/>
      <c r="J323" s="241">
        <f>ROUND(I323*H323,2)</f>
        <v>0</v>
      </c>
      <c r="K323" s="242"/>
      <c r="L323" s="45"/>
      <c r="M323" s="243" t="s">
        <v>1</v>
      </c>
      <c r="N323" s="244" t="s">
        <v>38</v>
      </c>
      <c r="O323" s="92"/>
      <c r="P323" s="245">
        <f>O323*H323</f>
        <v>0</v>
      </c>
      <c r="Q323" s="245">
        <v>0</v>
      </c>
      <c r="R323" s="245">
        <f>Q323*H323</f>
        <v>0</v>
      </c>
      <c r="S323" s="245">
        <v>0</v>
      </c>
      <c r="T323" s="246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7" t="s">
        <v>162</v>
      </c>
      <c r="AT323" s="247" t="s">
        <v>158</v>
      </c>
      <c r="AU323" s="247" t="s">
        <v>83</v>
      </c>
      <c r="AY323" s="18" t="s">
        <v>156</v>
      </c>
      <c r="BE323" s="248">
        <f>IF(N323="základní",J323,0)</f>
        <v>0</v>
      </c>
      <c r="BF323" s="248">
        <f>IF(N323="snížená",J323,0)</f>
        <v>0</v>
      </c>
      <c r="BG323" s="248">
        <f>IF(N323="zákl. přenesená",J323,0)</f>
        <v>0</v>
      </c>
      <c r="BH323" s="248">
        <f>IF(N323="sníž. přenesená",J323,0)</f>
        <v>0</v>
      </c>
      <c r="BI323" s="248">
        <f>IF(N323="nulová",J323,0)</f>
        <v>0</v>
      </c>
      <c r="BJ323" s="18" t="s">
        <v>81</v>
      </c>
      <c r="BK323" s="248">
        <f>ROUND(I323*H323,2)</f>
        <v>0</v>
      </c>
      <c r="BL323" s="18" t="s">
        <v>162</v>
      </c>
      <c r="BM323" s="247" t="s">
        <v>1240</v>
      </c>
    </row>
    <row r="324" s="13" customFormat="1">
      <c r="A324" s="13"/>
      <c r="B324" s="249"/>
      <c r="C324" s="250"/>
      <c r="D324" s="251" t="s">
        <v>164</v>
      </c>
      <c r="E324" s="252" t="s">
        <v>1</v>
      </c>
      <c r="F324" s="253" t="s">
        <v>1241</v>
      </c>
      <c r="G324" s="250"/>
      <c r="H324" s="254">
        <v>58.363999999999997</v>
      </c>
      <c r="I324" s="255"/>
      <c r="J324" s="250"/>
      <c r="K324" s="250"/>
      <c r="L324" s="256"/>
      <c r="M324" s="257"/>
      <c r="N324" s="258"/>
      <c r="O324" s="258"/>
      <c r="P324" s="258"/>
      <c r="Q324" s="258"/>
      <c r="R324" s="258"/>
      <c r="S324" s="258"/>
      <c r="T324" s="25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0" t="s">
        <v>164</v>
      </c>
      <c r="AU324" s="260" t="s">
        <v>83</v>
      </c>
      <c r="AV324" s="13" t="s">
        <v>83</v>
      </c>
      <c r="AW324" s="13" t="s">
        <v>30</v>
      </c>
      <c r="AX324" s="13" t="s">
        <v>81</v>
      </c>
      <c r="AY324" s="260" t="s">
        <v>156</v>
      </c>
    </row>
    <row r="325" s="2" customFormat="1" ht="33" customHeight="1">
      <c r="A325" s="39"/>
      <c r="B325" s="40"/>
      <c r="C325" s="235" t="s">
        <v>462</v>
      </c>
      <c r="D325" s="235" t="s">
        <v>158</v>
      </c>
      <c r="E325" s="236" t="s">
        <v>463</v>
      </c>
      <c r="F325" s="237" t="s">
        <v>464</v>
      </c>
      <c r="G325" s="238" t="s">
        <v>216</v>
      </c>
      <c r="H325" s="239">
        <v>5.7869999999999999</v>
      </c>
      <c r="I325" s="240"/>
      <c r="J325" s="241">
        <f>ROUND(I325*H325,2)</f>
        <v>0</v>
      </c>
      <c r="K325" s="242"/>
      <c r="L325" s="45"/>
      <c r="M325" s="243" t="s">
        <v>1</v>
      </c>
      <c r="N325" s="244" t="s">
        <v>38</v>
      </c>
      <c r="O325" s="92"/>
      <c r="P325" s="245">
        <f>O325*H325</f>
        <v>0</v>
      </c>
      <c r="Q325" s="245">
        <v>0</v>
      </c>
      <c r="R325" s="245">
        <f>Q325*H325</f>
        <v>0</v>
      </c>
      <c r="S325" s="245">
        <v>0</v>
      </c>
      <c r="T325" s="246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7" t="s">
        <v>162</v>
      </c>
      <c r="AT325" s="247" t="s">
        <v>158</v>
      </c>
      <c r="AU325" s="247" t="s">
        <v>83</v>
      </c>
      <c r="AY325" s="18" t="s">
        <v>156</v>
      </c>
      <c r="BE325" s="248">
        <f>IF(N325="základní",J325,0)</f>
        <v>0</v>
      </c>
      <c r="BF325" s="248">
        <f>IF(N325="snížená",J325,0)</f>
        <v>0</v>
      </c>
      <c r="BG325" s="248">
        <f>IF(N325="zákl. přenesená",J325,0)</f>
        <v>0</v>
      </c>
      <c r="BH325" s="248">
        <f>IF(N325="sníž. přenesená",J325,0)</f>
        <v>0</v>
      </c>
      <c r="BI325" s="248">
        <f>IF(N325="nulová",J325,0)</f>
        <v>0</v>
      </c>
      <c r="BJ325" s="18" t="s">
        <v>81</v>
      </c>
      <c r="BK325" s="248">
        <f>ROUND(I325*H325,2)</f>
        <v>0</v>
      </c>
      <c r="BL325" s="18" t="s">
        <v>162</v>
      </c>
      <c r="BM325" s="247" t="s">
        <v>1242</v>
      </c>
    </row>
    <row r="326" s="2" customFormat="1" ht="21.75" customHeight="1">
      <c r="A326" s="39"/>
      <c r="B326" s="40"/>
      <c r="C326" s="235" t="s">
        <v>466</v>
      </c>
      <c r="D326" s="235" t="s">
        <v>158</v>
      </c>
      <c r="E326" s="236" t="s">
        <v>467</v>
      </c>
      <c r="F326" s="237" t="s">
        <v>215</v>
      </c>
      <c r="G326" s="238" t="s">
        <v>216</v>
      </c>
      <c r="H326" s="239">
        <v>30.725999999999999</v>
      </c>
      <c r="I326" s="240"/>
      <c r="J326" s="241">
        <f>ROUND(I326*H326,2)</f>
        <v>0</v>
      </c>
      <c r="K326" s="242"/>
      <c r="L326" s="45"/>
      <c r="M326" s="243" t="s">
        <v>1</v>
      </c>
      <c r="N326" s="244" t="s">
        <v>38</v>
      </c>
      <c r="O326" s="92"/>
      <c r="P326" s="245">
        <f>O326*H326</f>
        <v>0</v>
      </c>
      <c r="Q326" s="245">
        <v>0</v>
      </c>
      <c r="R326" s="245">
        <f>Q326*H326</f>
        <v>0</v>
      </c>
      <c r="S326" s="245">
        <v>0</v>
      </c>
      <c r="T326" s="246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7" t="s">
        <v>162</v>
      </c>
      <c r="AT326" s="247" t="s">
        <v>158</v>
      </c>
      <c r="AU326" s="247" t="s">
        <v>83</v>
      </c>
      <c r="AY326" s="18" t="s">
        <v>156</v>
      </c>
      <c r="BE326" s="248">
        <f>IF(N326="základní",J326,0)</f>
        <v>0</v>
      </c>
      <c r="BF326" s="248">
        <f>IF(N326="snížená",J326,0)</f>
        <v>0</v>
      </c>
      <c r="BG326" s="248">
        <f>IF(N326="zákl. přenesená",J326,0)</f>
        <v>0</v>
      </c>
      <c r="BH326" s="248">
        <f>IF(N326="sníž. přenesená",J326,0)</f>
        <v>0</v>
      </c>
      <c r="BI326" s="248">
        <f>IF(N326="nulová",J326,0)</f>
        <v>0</v>
      </c>
      <c r="BJ326" s="18" t="s">
        <v>81</v>
      </c>
      <c r="BK326" s="248">
        <f>ROUND(I326*H326,2)</f>
        <v>0</v>
      </c>
      <c r="BL326" s="18" t="s">
        <v>162</v>
      </c>
      <c r="BM326" s="247" t="s">
        <v>1243</v>
      </c>
    </row>
    <row r="327" s="13" customFormat="1">
      <c r="A327" s="13"/>
      <c r="B327" s="249"/>
      <c r="C327" s="250"/>
      <c r="D327" s="251" t="s">
        <v>164</v>
      </c>
      <c r="E327" s="252" t="s">
        <v>1</v>
      </c>
      <c r="F327" s="253" t="s">
        <v>1244</v>
      </c>
      <c r="G327" s="250"/>
      <c r="H327" s="254">
        <v>30.725999999999999</v>
      </c>
      <c r="I327" s="255"/>
      <c r="J327" s="250"/>
      <c r="K327" s="250"/>
      <c r="L327" s="256"/>
      <c r="M327" s="257"/>
      <c r="N327" s="258"/>
      <c r="O327" s="258"/>
      <c r="P327" s="258"/>
      <c r="Q327" s="258"/>
      <c r="R327" s="258"/>
      <c r="S327" s="258"/>
      <c r="T327" s="25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60" t="s">
        <v>164</v>
      </c>
      <c r="AU327" s="260" t="s">
        <v>83</v>
      </c>
      <c r="AV327" s="13" t="s">
        <v>83</v>
      </c>
      <c r="AW327" s="13" t="s">
        <v>30</v>
      </c>
      <c r="AX327" s="13" t="s">
        <v>81</v>
      </c>
      <c r="AY327" s="260" t="s">
        <v>156</v>
      </c>
    </row>
    <row r="328" s="12" customFormat="1" ht="22.8" customHeight="1">
      <c r="A328" s="12"/>
      <c r="B328" s="219"/>
      <c r="C328" s="220"/>
      <c r="D328" s="221" t="s">
        <v>72</v>
      </c>
      <c r="E328" s="233" t="s">
        <v>470</v>
      </c>
      <c r="F328" s="233" t="s">
        <v>471</v>
      </c>
      <c r="G328" s="220"/>
      <c r="H328" s="220"/>
      <c r="I328" s="223"/>
      <c r="J328" s="234">
        <f>BK328</f>
        <v>0</v>
      </c>
      <c r="K328" s="220"/>
      <c r="L328" s="225"/>
      <c r="M328" s="226"/>
      <c r="N328" s="227"/>
      <c r="O328" s="227"/>
      <c r="P328" s="228">
        <f>P329</f>
        <v>0</v>
      </c>
      <c r="Q328" s="227"/>
      <c r="R328" s="228">
        <f>R329</f>
        <v>0</v>
      </c>
      <c r="S328" s="227"/>
      <c r="T328" s="229">
        <f>T329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30" t="s">
        <v>81</v>
      </c>
      <c r="AT328" s="231" t="s">
        <v>72</v>
      </c>
      <c r="AU328" s="231" t="s">
        <v>81</v>
      </c>
      <c r="AY328" s="230" t="s">
        <v>156</v>
      </c>
      <c r="BK328" s="232">
        <f>BK329</f>
        <v>0</v>
      </c>
    </row>
    <row r="329" s="2" customFormat="1" ht="21.75" customHeight="1">
      <c r="A329" s="39"/>
      <c r="B329" s="40"/>
      <c r="C329" s="235" t="s">
        <v>472</v>
      </c>
      <c r="D329" s="235" t="s">
        <v>158</v>
      </c>
      <c r="E329" s="236" t="s">
        <v>473</v>
      </c>
      <c r="F329" s="237" t="s">
        <v>474</v>
      </c>
      <c r="G329" s="238" t="s">
        <v>216</v>
      </c>
      <c r="H329" s="239">
        <v>357.40699999999998</v>
      </c>
      <c r="I329" s="240"/>
      <c r="J329" s="241">
        <f>ROUND(I329*H329,2)</f>
        <v>0</v>
      </c>
      <c r="K329" s="242"/>
      <c r="L329" s="45"/>
      <c r="M329" s="243" t="s">
        <v>1</v>
      </c>
      <c r="N329" s="244" t="s">
        <v>38</v>
      </c>
      <c r="O329" s="92"/>
      <c r="P329" s="245">
        <f>O329*H329</f>
        <v>0</v>
      </c>
      <c r="Q329" s="245">
        <v>0</v>
      </c>
      <c r="R329" s="245">
        <f>Q329*H329</f>
        <v>0</v>
      </c>
      <c r="S329" s="245">
        <v>0</v>
      </c>
      <c r="T329" s="246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7" t="s">
        <v>162</v>
      </c>
      <c r="AT329" s="247" t="s">
        <v>158</v>
      </c>
      <c r="AU329" s="247" t="s">
        <v>83</v>
      </c>
      <c r="AY329" s="18" t="s">
        <v>156</v>
      </c>
      <c r="BE329" s="248">
        <f>IF(N329="základní",J329,0)</f>
        <v>0</v>
      </c>
      <c r="BF329" s="248">
        <f>IF(N329="snížená",J329,0)</f>
        <v>0</v>
      </c>
      <c r="BG329" s="248">
        <f>IF(N329="zákl. přenesená",J329,0)</f>
        <v>0</v>
      </c>
      <c r="BH329" s="248">
        <f>IF(N329="sníž. přenesená",J329,0)</f>
        <v>0</v>
      </c>
      <c r="BI329" s="248">
        <f>IF(N329="nulová",J329,0)</f>
        <v>0</v>
      </c>
      <c r="BJ329" s="18" t="s">
        <v>81</v>
      </c>
      <c r="BK329" s="248">
        <f>ROUND(I329*H329,2)</f>
        <v>0</v>
      </c>
      <c r="BL329" s="18" t="s">
        <v>162</v>
      </c>
      <c r="BM329" s="247" t="s">
        <v>1245</v>
      </c>
    </row>
    <row r="330" s="12" customFormat="1" ht="25.92" customHeight="1">
      <c r="A330" s="12"/>
      <c r="B330" s="219"/>
      <c r="C330" s="220"/>
      <c r="D330" s="221" t="s">
        <v>72</v>
      </c>
      <c r="E330" s="222" t="s">
        <v>477</v>
      </c>
      <c r="F330" s="222" t="s">
        <v>478</v>
      </c>
      <c r="G330" s="220"/>
      <c r="H330" s="220"/>
      <c r="I330" s="223"/>
      <c r="J330" s="224">
        <f>BK330</f>
        <v>0</v>
      </c>
      <c r="K330" s="220"/>
      <c r="L330" s="225"/>
      <c r="M330" s="226"/>
      <c r="N330" s="227"/>
      <c r="O330" s="227"/>
      <c r="P330" s="228">
        <f>P331</f>
        <v>0</v>
      </c>
      <c r="Q330" s="227"/>
      <c r="R330" s="228">
        <f>R331</f>
        <v>0</v>
      </c>
      <c r="S330" s="227"/>
      <c r="T330" s="229">
        <f>T331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30" t="s">
        <v>162</v>
      </c>
      <c r="AT330" s="231" t="s">
        <v>72</v>
      </c>
      <c r="AU330" s="231" t="s">
        <v>73</v>
      </c>
      <c r="AY330" s="230" t="s">
        <v>156</v>
      </c>
      <c r="BK330" s="232">
        <f>BK331</f>
        <v>0</v>
      </c>
    </row>
    <row r="331" s="2" customFormat="1" ht="16.5" customHeight="1">
      <c r="A331" s="39"/>
      <c r="B331" s="40"/>
      <c r="C331" s="235" t="s">
        <v>479</v>
      </c>
      <c r="D331" s="235" t="s">
        <v>158</v>
      </c>
      <c r="E331" s="236" t="s">
        <v>480</v>
      </c>
      <c r="F331" s="237" t="s">
        <v>481</v>
      </c>
      <c r="G331" s="238" t="s">
        <v>482</v>
      </c>
      <c r="H331" s="239">
        <v>2</v>
      </c>
      <c r="I331" s="240"/>
      <c r="J331" s="241">
        <f>ROUND(I331*H331,2)</f>
        <v>0</v>
      </c>
      <c r="K331" s="242"/>
      <c r="L331" s="45"/>
      <c r="M331" s="243" t="s">
        <v>1</v>
      </c>
      <c r="N331" s="244" t="s">
        <v>38</v>
      </c>
      <c r="O331" s="92"/>
      <c r="P331" s="245">
        <f>O331*H331</f>
        <v>0</v>
      </c>
      <c r="Q331" s="245">
        <v>0</v>
      </c>
      <c r="R331" s="245">
        <f>Q331*H331</f>
        <v>0</v>
      </c>
      <c r="S331" s="245">
        <v>0</v>
      </c>
      <c r="T331" s="246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7" t="s">
        <v>483</v>
      </c>
      <c r="AT331" s="247" t="s">
        <v>158</v>
      </c>
      <c r="AU331" s="247" t="s">
        <v>81</v>
      </c>
      <c r="AY331" s="18" t="s">
        <v>156</v>
      </c>
      <c r="BE331" s="248">
        <f>IF(N331="základní",J331,0)</f>
        <v>0</v>
      </c>
      <c r="BF331" s="248">
        <f>IF(N331="snížená",J331,0)</f>
        <v>0</v>
      </c>
      <c r="BG331" s="248">
        <f>IF(N331="zákl. přenesená",J331,0)</f>
        <v>0</v>
      </c>
      <c r="BH331" s="248">
        <f>IF(N331="sníž. přenesená",J331,0)</f>
        <v>0</v>
      </c>
      <c r="BI331" s="248">
        <f>IF(N331="nulová",J331,0)</f>
        <v>0</v>
      </c>
      <c r="BJ331" s="18" t="s">
        <v>81</v>
      </c>
      <c r="BK331" s="248">
        <f>ROUND(I331*H331,2)</f>
        <v>0</v>
      </c>
      <c r="BL331" s="18" t="s">
        <v>483</v>
      </c>
      <c r="BM331" s="247" t="s">
        <v>1246</v>
      </c>
    </row>
    <row r="332" s="12" customFormat="1" ht="25.92" customHeight="1">
      <c r="A332" s="12"/>
      <c r="B332" s="219"/>
      <c r="C332" s="220"/>
      <c r="D332" s="221" t="s">
        <v>72</v>
      </c>
      <c r="E332" s="222" t="s">
        <v>133</v>
      </c>
      <c r="F332" s="222" t="s">
        <v>476</v>
      </c>
      <c r="G332" s="220"/>
      <c r="H332" s="220"/>
      <c r="I332" s="223"/>
      <c r="J332" s="224">
        <f>BK332</f>
        <v>0</v>
      </c>
      <c r="K332" s="220"/>
      <c r="L332" s="225"/>
      <c r="M332" s="226"/>
      <c r="N332" s="227"/>
      <c r="O332" s="227"/>
      <c r="P332" s="228">
        <f>P333+P336</f>
        <v>0</v>
      </c>
      <c r="Q332" s="227"/>
      <c r="R332" s="228">
        <f>R333+R336</f>
        <v>0</v>
      </c>
      <c r="S332" s="227"/>
      <c r="T332" s="229">
        <f>T333+T336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30" t="s">
        <v>183</v>
      </c>
      <c r="AT332" s="231" t="s">
        <v>72</v>
      </c>
      <c r="AU332" s="231" t="s">
        <v>73</v>
      </c>
      <c r="AY332" s="230" t="s">
        <v>156</v>
      </c>
      <c r="BK332" s="232">
        <f>BK333+BK336</f>
        <v>0</v>
      </c>
    </row>
    <row r="333" s="12" customFormat="1" ht="22.8" customHeight="1">
      <c r="A333" s="12"/>
      <c r="B333" s="219"/>
      <c r="C333" s="220"/>
      <c r="D333" s="221" t="s">
        <v>72</v>
      </c>
      <c r="E333" s="233" t="s">
        <v>486</v>
      </c>
      <c r="F333" s="233" t="s">
        <v>487</v>
      </c>
      <c r="G333" s="220"/>
      <c r="H333" s="220"/>
      <c r="I333" s="223"/>
      <c r="J333" s="234">
        <f>BK333</f>
        <v>0</v>
      </c>
      <c r="K333" s="220"/>
      <c r="L333" s="225"/>
      <c r="M333" s="226"/>
      <c r="N333" s="227"/>
      <c r="O333" s="227"/>
      <c r="P333" s="228">
        <f>SUM(P334:P335)</f>
        <v>0</v>
      </c>
      <c r="Q333" s="227"/>
      <c r="R333" s="228">
        <f>SUM(R334:R335)</f>
        <v>0</v>
      </c>
      <c r="S333" s="227"/>
      <c r="T333" s="229">
        <f>SUM(T334:T335)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30" t="s">
        <v>183</v>
      </c>
      <c r="AT333" s="231" t="s">
        <v>72</v>
      </c>
      <c r="AU333" s="231" t="s">
        <v>81</v>
      </c>
      <c r="AY333" s="230" t="s">
        <v>156</v>
      </c>
      <c r="BK333" s="232">
        <f>SUM(BK334:BK335)</f>
        <v>0</v>
      </c>
    </row>
    <row r="334" s="2" customFormat="1" ht="16.5" customHeight="1">
      <c r="A334" s="39"/>
      <c r="B334" s="40"/>
      <c r="C334" s="235" t="s">
        <v>488</v>
      </c>
      <c r="D334" s="235" t="s">
        <v>158</v>
      </c>
      <c r="E334" s="236" t="s">
        <v>489</v>
      </c>
      <c r="F334" s="237" t="s">
        <v>490</v>
      </c>
      <c r="G334" s="238" t="s">
        <v>491</v>
      </c>
      <c r="H334" s="239">
        <v>1</v>
      </c>
      <c r="I334" s="240"/>
      <c r="J334" s="241">
        <f>ROUND(I334*H334,2)</f>
        <v>0</v>
      </c>
      <c r="K334" s="242"/>
      <c r="L334" s="45"/>
      <c r="M334" s="243" t="s">
        <v>1</v>
      </c>
      <c r="N334" s="244" t="s">
        <v>38</v>
      </c>
      <c r="O334" s="92"/>
      <c r="P334" s="245">
        <f>O334*H334</f>
        <v>0</v>
      </c>
      <c r="Q334" s="245">
        <v>0</v>
      </c>
      <c r="R334" s="245">
        <f>Q334*H334</f>
        <v>0</v>
      </c>
      <c r="S334" s="245">
        <v>0</v>
      </c>
      <c r="T334" s="246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7" t="s">
        <v>492</v>
      </c>
      <c r="AT334" s="247" t="s">
        <v>158</v>
      </c>
      <c r="AU334" s="247" t="s">
        <v>83</v>
      </c>
      <c r="AY334" s="18" t="s">
        <v>156</v>
      </c>
      <c r="BE334" s="248">
        <f>IF(N334="základní",J334,0)</f>
        <v>0</v>
      </c>
      <c r="BF334" s="248">
        <f>IF(N334="snížená",J334,0)</f>
        <v>0</v>
      </c>
      <c r="BG334" s="248">
        <f>IF(N334="zákl. přenesená",J334,0)</f>
        <v>0</v>
      </c>
      <c r="BH334" s="248">
        <f>IF(N334="sníž. přenesená",J334,0)</f>
        <v>0</v>
      </c>
      <c r="BI334" s="248">
        <f>IF(N334="nulová",J334,0)</f>
        <v>0</v>
      </c>
      <c r="BJ334" s="18" t="s">
        <v>81</v>
      </c>
      <c r="BK334" s="248">
        <f>ROUND(I334*H334,2)</f>
        <v>0</v>
      </c>
      <c r="BL334" s="18" t="s">
        <v>492</v>
      </c>
      <c r="BM334" s="247" t="s">
        <v>1247</v>
      </c>
    </row>
    <row r="335" s="2" customFormat="1" ht="16.5" customHeight="1">
      <c r="A335" s="39"/>
      <c r="B335" s="40"/>
      <c r="C335" s="235" t="s">
        <v>494</v>
      </c>
      <c r="D335" s="235" t="s">
        <v>158</v>
      </c>
      <c r="E335" s="236" t="s">
        <v>495</v>
      </c>
      <c r="F335" s="237" t="s">
        <v>496</v>
      </c>
      <c r="G335" s="238" t="s">
        <v>491</v>
      </c>
      <c r="H335" s="239">
        <v>1</v>
      </c>
      <c r="I335" s="240"/>
      <c r="J335" s="241">
        <f>ROUND(I335*H335,2)</f>
        <v>0</v>
      </c>
      <c r="K335" s="242"/>
      <c r="L335" s="45"/>
      <c r="M335" s="243" t="s">
        <v>1</v>
      </c>
      <c r="N335" s="244" t="s">
        <v>38</v>
      </c>
      <c r="O335" s="92"/>
      <c r="P335" s="245">
        <f>O335*H335</f>
        <v>0</v>
      </c>
      <c r="Q335" s="245">
        <v>0</v>
      </c>
      <c r="R335" s="245">
        <f>Q335*H335</f>
        <v>0</v>
      </c>
      <c r="S335" s="245">
        <v>0</v>
      </c>
      <c r="T335" s="246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7" t="s">
        <v>492</v>
      </c>
      <c r="AT335" s="247" t="s">
        <v>158</v>
      </c>
      <c r="AU335" s="247" t="s">
        <v>83</v>
      </c>
      <c r="AY335" s="18" t="s">
        <v>156</v>
      </c>
      <c r="BE335" s="248">
        <f>IF(N335="základní",J335,0)</f>
        <v>0</v>
      </c>
      <c r="BF335" s="248">
        <f>IF(N335="snížená",J335,0)</f>
        <v>0</v>
      </c>
      <c r="BG335" s="248">
        <f>IF(N335="zákl. přenesená",J335,0)</f>
        <v>0</v>
      </c>
      <c r="BH335" s="248">
        <f>IF(N335="sníž. přenesená",J335,0)</f>
        <v>0</v>
      </c>
      <c r="BI335" s="248">
        <f>IF(N335="nulová",J335,0)</f>
        <v>0</v>
      </c>
      <c r="BJ335" s="18" t="s">
        <v>81</v>
      </c>
      <c r="BK335" s="248">
        <f>ROUND(I335*H335,2)</f>
        <v>0</v>
      </c>
      <c r="BL335" s="18" t="s">
        <v>492</v>
      </c>
      <c r="BM335" s="247" t="s">
        <v>1248</v>
      </c>
    </row>
    <row r="336" s="12" customFormat="1" ht="22.8" customHeight="1">
      <c r="A336" s="12"/>
      <c r="B336" s="219"/>
      <c r="C336" s="220"/>
      <c r="D336" s="221" t="s">
        <v>72</v>
      </c>
      <c r="E336" s="233" t="s">
        <v>498</v>
      </c>
      <c r="F336" s="233" t="s">
        <v>499</v>
      </c>
      <c r="G336" s="220"/>
      <c r="H336" s="220"/>
      <c r="I336" s="223"/>
      <c r="J336" s="234">
        <f>BK336</f>
        <v>0</v>
      </c>
      <c r="K336" s="220"/>
      <c r="L336" s="225"/>
      <c r="M336" s="226"/>
      <c r="N336" s="227"/>
      <c r="O336" s="227"/>
      <c r="P336" s="228">
        <f>P337</f>
        <v>0</v>
      </c>
      <c r="Q336" s="227"/>
      <c r="R336" s="228">
        <f>R337</f>
        <v>0</v>
      </c>
      <c r="S336" s="227"/>
      <c r="T336" s="229">
        <f>T337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30" t="s">
        <v>183</v>
      </c>
      <c r="AT336" s="231" t="s">
        <v>72</v>
      </c>
      <c r="AU336" s="231" t="s">
        <v>81</v>
      </c>
      <c r="AY336" s="230" t="s">
        <v>156</v>
      </c>
      <c r="BK336" s="232">
        <f>BK337</f>
        <v>0</v>
      </c>
    </row>
    <row r="337" s="2" customFormat="1" ht="16.5" customHeight="1">
      <c r="A337" s="39"/>
      <c r="B337" s="40"/>
      <c r="C337" s="235" t="s">
        <v>500</v>
      </c>
      <c r="D337" s="235" t="s">
        <v>158</v>
      </c>
      <c r="E337" s="236" t="s">
        <v>501</v>
      </c>
      <c r="F337" s="237" t="s">
        <v>502</v>
      </c>
      <c r="G337" s="238" t="s">
        <v>503</v>
      </c>
      <c r="H337" s="239">
        <v>2</v>
      </c>
      <c r="I337" s="240"/>
      <c r="J337" s="241">
        <f>ROUND(I337*H337,2)</f>
        <v>0</v>
      </c>
      <c r="K337" s="242"/>
      <c r="L337" s="45"/>
      <c r="M337" s="294" t="s">
        <v>1</v>
      </c>
      <c r="N337" s="295" t="s">
        <v>38</v>
      </c>
      <c r="O337" s="296"/>
      <c r="P337" s="297">
        <f>O337*H337</f>
        <v>0</v>
      </c>
      <c r="Q337" s="297">
        <v>0</v>
      </c>
      <c r="R337" s="297">
        <f>Q337*H337</f>
        <v>0</v>
      </c>
      <c r="S337" s="297">
        <v>0</v>
      </c>
      <c r="T337" s="298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7" t="s">
        <v>492</v>
      </c>
      <c r="AT337" s="247" t="s">
        <v>158</v>
      </c>
      <c r="AU337" s="247" t="s">
        <v>83</v>
      </c>
      <c r="AY337" s="18" t="s">
        <v>156</v>
      </c>
      <c r="BE337" s="248">
        <f>IF(N337="základní",J337,0)</f>
        <v>0</v>
      </c>
      <c r="BF337" s="248">
        <f>IF(N337="snížená",J337,0)</f>
        <v>0</v>
      </c>
      <c r="BG337" s="248">
        <f>IF(N337="zákl. přenesená",J337,0)</f>
        <v>0</v>
      </c>
      <c r="BH337" s="248">
        <f>IF(N337="sníž. přenesená",J337,0)</f>
        <v>0</v>
      </c>
      <c r="BI337" s="248">
        <f>IF(N337="nulová",J337,0)</f>
        <v>0</v>
      </c>
      <c r="BJ337" s="18" t="s">
        <v>81</v>
      </c>
      <c r="BK337" s="248">
        <f>ROUND(I337*H337,2)</f>
        <v>0</v>
      </c>
      <c r="BL337" s="18" t="s">
        <v>492</v>
      </c>
      <c r="BM337" s="247" t="s">
        <v>1249</v>
      </c>
    </row>
    <row r="338" s="2" customFormat="1" ht="6.96" customHeight="1">
      <c r="A338" s="39"/>
      <c r="B338" s="67"/>
      <c r="C338" s="68"/>
      <c r="D338" s="68"/>
      <c r="E338" s="68"/>
      <c r="F338" s="68"/>
      <c r="G338" s="68"/>
      <c r="H338" s="68"/>
      <c r="I338" s="68"/>
      <c r="J338" s="68"/>
      <c r="K338" s="68"/>
      <c r="L338" s="45"/>
      <c r="M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</row>
  </sheetData>
  <sheetProtection sheet="1" autoFilter="0" formatColumns="0" formatRows="0" objects="1" scenarios="1" spinCount="100000" saltValue="swOPh0KWAW+OqOIgLEaC87CK2EE8p7jvZPmV92I6f08hHGujT+cWsA3AoBeDLvi/lcZWWx3LIecojYB8GAoI6g==" hashValue="h6vRcPLur/oDNBrUHAnQvnXmBx7L75FL4Vc0EWvyVRN/pt7AKczYgIgIWyZ9Yo0JKbzabZBW8RzQvrZnzUiMww==" algorithmName="SHA-512" password="CC35"/>
  <autoFilter ref="C138:K337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1250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J112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ROUND((SUM(BE112:BE119) + SUM(BE139:BE303)),  2)</f>
        <v>0</v>
      </c>
      <c r="G35" s="39"/>
      <c r="H35" s="39"/>
      <c r="I35" s="158">
        <v>0.20999999999999999</v>
      </c>
      <c r="J35" s="157">
        <f>ROUND(((SUM(BE112:BE119) + SUM(BE139:BE303))*I35),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ROUND((SUM(BF112:BF119) + SUM(BF139:BF303)),  2)</f>
        <v>0</v>
      </c>
      <c r="G36" s="39"/>
      <c r="H36" s="39"/>
      <c r="I36" s="158">
        <v>0.14999999999999999</v>
      </c>
      <c r="J36" s="157">
        <f>ROUND(((SUM(BF112:BF119) + SUM(BF139:BF303))*I36),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ROUND((SUM(BG112:BG119) + SUM(BG139:BG303)),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ROUND((SUM(BH112:BH119) + SUM(BH139:BH303)),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ROUND((SUM(BI112:BI119) + SUM(BI139:BI303)),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649-03c - Kanalizační stoka A2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J195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J198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J203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J209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124</v>
      </c>
      <c r="E103" s="191"/>
      <c r="F103" s="191"/>
      <c r="G103" s="191"/>
      <c r="H103" s="191"/>
      <c r="I103" s="191"/>
      <c r="J103" s="192">
        <f>J281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125</v>
      </c>
      <c r="E104" s="191"/>
      <c r="F104" s="191"/>
      <c r="G104" s="191"/>
      <c r="H104" s="191"/>
      <c r="I104" s="191"/>
      <c r="J104" s="192">
        <f>J285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126</v>
      </c>
      <c r="E105" s="191"/>
      <c r="F105" s="191"/>
      <c r="G105" s="191"/>
      <c r="H105" s="191"/>
      <c r="I105" s="191"/>
      <c r="J105" s="192">
        <f>J294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2"/>
      <c r="C106" s="183"/>
      <c r="D106" s="184" t="s">
        <v>510</v>
      </c>
      <c r="E106" s="185"/>
      <c r="F106" s="185"/>
      <c r="G106" s="185"/>
      <c r="H106" s="185"/>
      <c r="I106" s="185"/>
      <c r="J106" s="186">
        <f>J296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9" customFormat="1" ht="24.96" customHeight="1">
      <c r="A107" s="9"/>
      <c r="B107" s="182"/>
      <c r="C107" s="183"/>
      <c r="D107" s="184" t="s">
        <v>127</v>
      </c>
      <c r="E107" s="185"/>
      <c r="F107" s="185"/>
      <c r="G107" s="185"/>
      <c r="H107" s="185"/>
      <c r="I107" s="185"/>
      <c r="J107" s="186">
        <f>J298</f>
        <v>0</v>
      </c>
      <c r="K107" s="183"/>
      <c r="L107" s="18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8"/>
      <c r="C108" s="189"/>
      <c r="D108" s="190" t="s">
        <v>129</v>
      </c>
      <c r="E108" s="191"/>
      <c r="F108" s="191"/>
      <c r="G108" s="191"/>
      <c r="H108" s="191"/>
      <c r="I108" s="191"/>
      <c r="J108" s="192">
        <f>J299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8"/>
      <c r="C109" s="189"/>
      <c r="D109" s="190" t="s">
        <v>130</v>
      </c>
      <c r="E109" s="191"/>
      <c r="F109" s="191"/>
      <c r="G109" s="191"/>
      <c r="H109" s="191"/>
      <c r="I109" s="191"/>
      <c r="J109" s="192">
        <f>J302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29.28" customHeight="1">
      <c r="A112" s="39"/>
      <c r="B112" s="40"/>
      <c r="C112" s="181" t="s">
        <v>131</v>
      </c>
      <c r="D112" s="41"/>
      <c r="E112" s="41"/>
      <c r="F112" s="41"/>
      <c r="G112" s="41"/>
      <c r="H112" s="41"/>
      <c r="I112" s="41"/>
      <c r="J112" s="194">
        <f>ROUND(J113 + J114 + J115 + J116 + J117 + J118,2)</f>
        <v>0</v>
      </c>
      <c r="K112" s="41"/>
      <c r="L112" s="64"/>
      <c r="N112" s="195" t="s">
        <v>37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18" customHeight="1">
      <c r="A113" s="39"/>
      <c r="B113" s="40"/>
      <c r="C113" s="41"/>
      <c r="D113" s="196" t="s">
        <v>132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134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135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136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137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7" t="s">
        <v>138</v>
      </c>
      <c r="E118" s="41"/>
      <c r="F118" s="41"/>
      <c r="G118" s="41"/>
      <c r="H118" s="41"/>
      <c r="I118" s="41"/>
      <c r="J118" s="198">
        <f>ROUND(J30*T118,2)</f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139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29.28" customHeight="1">
      <c r="A120" s="39"/>
      <c r="B120" s="40"/>
      <c r="C120" s="205" t="s">
        <v>140</v>
      </c>
      <c r="D120" s="179"/>
      <c r="E120" s="179"/>
      <c r="F120" s="179"/>
      <c r="G120" s="179"/>
      <c r="H120" s="179"/>
      <c r="I120" s="179"/>
      <c r="J120" s="206">
        <f>ROUND(J96+J112,2)</f>
        <v>0</v>
      </c>
      <c r="K120" s="179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/>
    <row r="123" hidden="1"/>
    <row r="124" hidden="1"/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141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6.25" customHeight="1">
      <c r="A129" s="39"/>
      <c r="B129" s="40"/>
      <c r="C129" s="41"/>
      <c r="D129" s="41"/>
      <c r="E129" s="177" t="str">
        <f>E7</f>
        <v>Rekonstrukce jednotné kanalizace a přeložka vodovodu v lokalitě Sadová Rtyně v Podkrkonoší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109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649-03c - Kanalizační stoka A2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15. 9. 2020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7"/>
      <c r="B138" s="208"/>
      <c r="C138" s="209" t="s">
        <v>142</v>
      </c>
      <c r="D138" s="210" t="s">
        <v>58</v>
      </c>
      <c r="E138" s="210" t="s">
        <v>54</v>
      </c>
      <c r="F138" s="210" t="s">
        <v>55</v>
      </c>
      <c r="G138" s="210" t="s">
        <v>143</v>
      </c>
      <c r="H138" s="210" t="s">
        <v>144</v>
      </c>
      <c r="I138" s="210" t="s">
        <v>145</v>
      </c>
      <c r="J138" s="211" t="s">
        <v>115</v>
      </c>
      <c r="K138" s="212" t="s">
        <v>146</v>
      </c>
      <c r="L138" s="213"/>
      <c r="M138" s="101" t="s">
        <v>1</v>
      </c>
      <c r="N138" s="102" t="s">
        <v>37</v>
      </c>
      <c r="O138" s="102" t="s">
        <v>147</v>
      </c>
      <c r="P138" s="102" t="s">
        <v>148</v>
      </c>
      <c r="Q138" s="102" t="s">
        <v>149</v>
      </c>
      <c r="R138" s="102" t="s">
        <v>150</v>
      </c>
      <c r="S138" s="102" t="s">
        <v>151</v>
      </c>
      <c r="T138" s="103" t="s">
        <v>152</v>
      </c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="2" customFormat="1" ht="22.8" customHeight="1">
      <c r="A139" s="39"/>
      <c r="B139" s="40"/>
      <c r="C139" s="108" t="s">
        <v>153</v>
      </c>
      <c r="D139" s="41"/>
      <c r="E139" s="41"/>
      <c r="F139" s="41"/>
      <c r="G139" s="41"/>
      <c r="H139" s="41"/>
      <c r="I139" s="41"/>
      <c r="J139" s="214">
        <f>BK139</f>
        <v>0</v>
      </c>
      <c r="K139" s="41"/>
      <c r="L139" s="45"/>
      <c r="M139" s="104"/>
      <c r="N139" s="215"/>
      <c r="O139" s="105"/>
      <c r="P139" s="216">
        <f>P140+P296+P298</f>
        <v>0</v>
      </c>
      <c r="Q139" s="105"/>
      <c r="R139" s="216">
        <f>R140+R296+R298</f>
        <v>223.41982655999996</v>
      </c>
      <c r="S139" s="105"/>
      <c r="T139" s="217">
        <f>T140+T296+T298</f>
        <v>32.440719999999999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117</v>
      </c>
      <c r="BK139" s="218">
        <f>BK140+BK296+BK298</f>
        <v>0</v>
      </c>
    </row>
    <row r="140" s="12" customFormat="1" ht="25.92" customHeight="1">
      <c r="A140" s="12"/>
      <c r="B140" s="219"/>
      <c r="C140" s="220"/>
      <c r="D140" s="221" t="s">
        <v>72</v>
      </c>
      <c r="E140" s="222" t="s">
        <v>154</v>
      </c>
      <c r="F140" s="222" t="s">
        <v>155</v>
      </c>
      <c r="G140" s="220"/>
      <c r="H140" s="220"/>
      <c r="I140" s="223"/>
      <c r="J140" s="224">
        <f>BK140</f>
        <v>0</v>
      </c>
      <c r="K140" s="220"/>
      <c r="L140" s="225"/>
      <c r="M140" s="226"/>
      <c r="N140" s="227"/>
      <c r="O140" s="227"/>
      <c r="P140" s="228">
        <f>P141+P195+P198+P203+P209+P281+P285+P294</f>
        <v>0</v>
      </c>
      <c r="Q140" s="227"/>
      <c r="R140" s="228">
        <f>R141+R195+R198+R203+R209+R281+R285+R294</f>
        <v>223.41982655999996</v>
      </c>
      <c r="S140" s="227"/>
      <c r="T140" s="229">
        <f>T141+T195+T198+T203+T209+T281+T285+T294</f>
        <v>32.440719999999999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73</v>
      </c>
      <c r="AY140" s="230" t="s">
        <v>156</v>
      </c>
      <c r="BK140" s="232">
        <f>BK141+BK195+BK198+BK203+BK209+BK281+BK285+BK294</f>
        <v>0</v>
      </c>
    </row>
    <row r="141" s="12" customFormat="1" ht="22.8" customHeight="1">
      <c r="A141" s="12"/>
      <c r="B141" s="219"/>
      <c r="C141" s="220"/>
      <c r="D141" s="221" t="s">
        <v>72</v>
      </c>
      <c r="E141" s="233" t="s">
        <v>81</v>
      </c>
      <c r="F141" s="233" t="s">
        <v>157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SUM(P142:P194)</f>
        <v>0</v>
      </c>
      <c r="Q141" s="227"/>
      <c r="R141" s="228">
        <f>SUM(R142:R194)</f>
        <v>160.68966</v>
      </c>
      <c r="S141" s="227"/>
      <c r="T141" s="229">
        <f>SUM(T142:T194)</f>
        <v>19.486720000000002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81</v>
      </c>
      <c r="AY141" s="230" t="s">
        <v>156</v>
      </c>
      <c r="BK141" s="232">
        <f>SUM(BK142:BK194)</f>
        <v>0</v>
      </c>
    </row>
    <row r="142" s="2" customFormat="1" ht="21.75" customHeight="1">
      <c r="A142" s="39"/>
      <c r="B142" s="40"/>
      <c r="C142" s="235" t="s">
        <v>162</v>
      </c>
      <c r="D142" s="235" t="s">
        <v>158</v>
      </c>
      <c r="E142" s="236" t="s">
        <v>167</v>
      </c>
      <c r="F142" s="237" t="s">
        <v>168</v>
      </c>
      <c r="G142" s="238" t="s">
        <v>161</v>
      </c>
      <c r="H142" s="239">
        <v>36.448</v>
      </c>
      <c r="I142" s="240"/>
      <c r="J142" s="241">
        <f>ROUND(I142*H142,2)</f>
        <v>0</v>
      </c>
      <c r="K142" s="242"/>
      <c r="L142" s="45"/>
      <c r="M142" s="243" t="s">
        <v>1</v>
      </c>
      <c r="N142" s="244" t="s">
        <v>38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0.44</v>
      </c>
      <c r="T142" s="246">
        <f>S142*H142</f>
        <v>16.037120000000002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162</v>
      </c>
      <c r="AT142" s="247" t="s">
        <v>158</v>
      </c>
      <c r="AU142" s="247" t="s">
        <v>83</v>
      </c>
      <c r="AY142" s="18" t="s">
        <v>156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8" t="s">
        <v>81</v>
      </c>
      <c r="BK142" s="248">
        <f>ROUND(I142*H142,2)</f>
        <v>0</v>
      </c>
      <c r="BL142" s="18" t="s">
        <v>162</v>
      </c>
      <c r="BM142" s="247" t="s">
        <v>1251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1252</v>
      </c>
      <c r="G143" s="250"/>
      <c r="H143" s="254">
        <v>35.200000000000003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73</v>
      </c>
      <c r="AY143" s="260" t="s">
        <v>156</v>
      </c>
    </row>
    <row r="144" s="15" customFormat="1">
      <c r="A144" s="15"/>
      <c r="B144" s="272"/>
      <c r="C144" s="273"/>
      <c r="D144" s="251" t="s">
        <v>164</v>
      </c>
      <c r="E144" s="274" t="s">
        <v>1</v>
      </c>
      <c r="F144" s="275" t="s">
        <v>201</v>
      </c>
      <c r="G144" s="273"/>
      <c r="H144" s="276">
        <v>35.200000000000003</v>
      </c>
      <c r="I144" s="277"/>
      <c r="J144" s="273"/>
      <c r="K144" s="273"/>
      <c r="L144" s="278"/>
      <c r="M144" s="279"/>
      <c r="N144" s="280"/>
      <c r="O144" s="280"/>
      <c r="P144" s="280"/>
      <c r="Q144" s="280"/>
      <c r="R144" s="280"/>
      <c r="S144" s="280"/>
      <c r="T144" s="281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82" t="s">
        <v>164</v>
      </c>
      <c r="AU144" s="282" t="s">
        <v>83</v>
      </c>
      <c r="AV144" s="15" t="s">
        <v>172</v>
      </c>
      <c r="AW144" s="15" t="s">
        <v>30</v>
      </c>
      <c r="AX144" s="15" t="s">
        <v>73</v>
      </c>
      <c r="AY144" s="282" t="s">
        <v>156</v>
      </c>
    </row>
    <row r="145" s="13" customFormat="1">
      <c r="A145" s="13"/>
      <c r="B145" s="249"/>
      <c r="C145" s="250"/>
      <c r="D145" s="251" t="s">
        <v>164</v>
      </c>
      <c r="E145" s="252" t="s">
        <v>1</v>
      </c>
      <c r="F145" s="253" t="s">
        <v>1253</v>
      </c>
      <c r="G145" s="250"/>
      <c r="H145" s="254">
        <v>1.248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164</v>
      </c>
      <c r="AU145" s="260" t="s">
        <v>83</v>
      </c>
      <c r="AV145" s="13" t="s">
        <v>83</v>
      </c>
      <c r="AW145" s="13" t="s">
        <v>30</v>
      </c>
      <c r="AX145" s="13" t="s">
        <v>73</v>
      </c>
      <c r="AY145" s="260" t="s">
        <v>156</v>
      </c>
    </row>
    <row r="146" s="14" customFormat="1">
      <c r="A146" s="14"/>
      <c r="B146" s="261"/>
      <c r="C146" s="262"/>
      <c r="D146" s="251" t="s">
        <v>164</v>
      </c>
      <c r="E146" s="263" t="s">
        <v>1</v>
      </c>
      <c r="F146" s="264" t="s">
        <v>166</v>
      </c>
      <c r="G146" s="262"/>
      <c r="H146" s="265">
        <v>36.448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71" t="s">
        <v>164</v>
      </c>
      <c r="AU146" s="271" t="s">
        <v>83</v>
      </c>
      <c r="AV146" s="14" t="s">
        <v>162</v>
      </c>
      <c r="AW146" s="14" t="s">
        <v>30</v>
      </c>
      <c r="AX146" s="14" t="s">
        <v>81</v>
      </c>
      <c r="AY146" s="271" t="s">
        <v>156</v>
      </c>
    </row>
    <row r="147" s="2" customFormat="1" ht="21.75" customHeight="1">
      <c r="A147" s="39"/>
      <c r="B147" s="40"/>
      <c r="C147" s="235" t="s">
        <v>183</v>
      </c>
      <c r="D147" s="235" t="s">
        <v>158</v>
      </c>
      <c r="E147" s="236" t="s">
        <v>173</v>
      </c>
      <c r="F147" s="237" t="s">
        <v>174</v>
      </c>
      <c r="G147" s="238" t="s">
        <v>161</v>
      </c>
      <c r="H147" s="239">
        <v>35.200000000000003</v>
      </c>
      <c r="I147" s="240"/>
      <c r="J147" s="241">
        <f>ROUND(I147*H147,2)</f>
        <v>0</v>
      </c>
      <c r="K147" s="242"/>
      <c r="L147" s="45"/>
      <c r="M147" s="243" t="s">
        <v>1</v>
      </c>
      <c r="N147" s="244" t="s">
        <v>38</v>
      </c>
      <c r="O147" s="92"/>
      <c r="P147" s="245">
        <f>O147*H147</f>
        <v>0</v>
      </c>
      <c r="Q147" s="245">
        <v>0</v>
      </c>
      <c r="R147" s="245">
        <f>Q147*H147</f>
        <v>0</v>
      </c>
      <c r="S147" s="245">
        <v>0.098000000000000004</v>
      </c>
      <c r="T147" s="246">
        <f>S147*H147</f>
        <v>3.4496000000000002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7" t="s">
        <v>162</v>
      </c>
      <c r="AT147" s="247" t="s">
        <v>158</v>
      </c>
      <c r="AU147" s="247" t="s">
        <v>83</v>
      </c>
      <c r="AY147" s="18" t="s">
        <v>156</v>
      </c>
      <c r="BE147" s="248">
        <f>IF(N147="základní",J147,0)</f>
        <v>0</v>
      </c>
      <c r="BF147" s="248">
        <f>IF(N147="snížená",J147,0)</f>
        <v>0</v>
      </c>
      <c r="BG147" s="248">
        <f>IF(N147="zákl. přenesená",J147,0)</f>
        <v>0</v>
      </c>
      <c r="BH147" s="248">
        <f>IF(N147="sníž. přenesená",J147,0)</f>
        <v>0</v>
      </c>
      <c r="BI147" s="248">
        <f>IF(N147="nulová",J147,0)</f>
        <v>0</v>
      </c>
      <c r="BJ147" s="18" t="s">
        <v>81</v>
      </c>
      <c r="BK147" s="248">
        <f>ROUND(I147*H147,2)</f>
        <v>0</v>
      </c>
      <c r="BL147" s="18" t="s">
        <v>162</v>
      </c>
      <c r="BM147" s="247" t="s">
        <v>1254</v>
      </c>
    </row>
    <row r="148" s="13" customFormat="1">
      <c r="A148" s="13"/>
      <c r="B148" s="249"/>
      <c r="C148" s="250"/>
      <c r="D148" s="251" t="s">
        <v>164</v>
      </c>
      <c r="E148" s="252" t="s">
        <v>1</v>
      </c>
      <c r="F148" s="253" t="s">
        <v>1252</v>
      </c>
      <c r="G148" s="250"/>
      <c r="H148" s="254">
        <v>35.200000000000003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164</v>
      </c>
      <c r="AU148" s="260" t="s">
        <v>83</v>
      </c>
      <c r="AV148" s="13" t="s">
        <v>83</v>
      </c>
      <c r="AW148" s="13" t="s">
        <v>30</v>
      </c>
      <c r="AX148" s="13" t="s">
        <v>81</v>
      </c>
      <c r="AY148" s="260" t="s">
        <v>156</v>
      </c>
    </row>
    <row r="149" s="2" customFormat="1" ht="21.75" customHeight="1">
      <c r="A149" s="39"/>
      <c r="B149" s="40"/>
      <c r="C149" s="235" t="s">
        <v>195</v>
      </c>
      <c r="D149" s="235" t="s">
        <v>158</v>
      </c>
      <c r="E149" s="236" t="s">
        <v>184</v>
      </c>
      <c r="F149" s="237" t="s">
        <v>185</v>
      </c>
      <c r="G149" s="238" t="s">
        <v>180</v>
      </c>
      <c r="H149" s="239">
        <v>2.2000000000000002</v>
      </c>
      <c r="I149" s="240"/>
      <c r="J149" s="241">
        <f>ROUND(I149*H149,2)</f>
        <v>0</v>
      </c>
      <c r="K149" s="242"/>
      <c r="L149" s="45"/>
      <c r="M149" s="243" t="s">
        <v>1</v>
      </c>
      <c r="N149" s="244" t="s">
        <v>38</v>
      </c>
      <c r="O149" s="92"/>
      <c r="P149" s="245">
        <f>O149*H149</f>
        <v>0</v>
      </c>
      <c r="Q149" s="245">
        <v>0.036900000000000002</v>
      </c>
      <c r="R149" s="245">
        <f>Q149*H149</f>
        <v>0.081180000000000016</v>
      </c>
      <c r="S149" s="245">
        <v>0</v>
      </c>
      <c r="T149" s="24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7" t="s">
        <v>162</v>
      </c>
      <c r="AT149" s="247" t="s">
        <v>158</v>
      </c>
      <c r="AU149" s="247" t="s">
        <v>83</v>
      </c>
      <c r="AY149" s="18" t="s">
        <v>156</v>
      </c>
      <c r="BE149" s="248">
        <f>IF(N149="základní",J149,0)</f>
        <v>0</v>
      </c>
      <c r="BF149" s="248">
        <f>IF(N149="snížená",J149,0)</f>
        <v>0</v>
      </c>
      <c r="BG149" s="248">
        <f>IF(N149="zákl. přenesená",J149,0)</f>
        <v>0</v>
      </c>
      <c r="BH149" s="248">
        <f>IF(N149="sníž. přenesená",J149,0)</f>
        <v>0</v>
      </c>
      <c r="BI149" s="248">
        <f>IF(N149="nulová",J149,0)</f>
        <v>0</v>
      </c>
      <c r="BJ149" s="18" t="s">
        <v>81</v>
      </c>
      <c r="BK149" s="248">
        <f>ROUND(I149*H149,2)</f>
        <v>0</v>
      </c>
      <c r="BL149" s="18" t="s">
        <v>162</v>
      </c>
      <c r="BM149" s="247" t="s">
        <v>1255</v>
      </c>
    </row>
    <row r="150" s="13" customFormat="1">
      <c r="A150" s="13"/>
      <c r="B150" s="249"/>
      <c r="C150" s="250"/>
      <c r="D150" s="251" t="s">
        <v>164</v>
      </c>
      <c r="E150" s="252" t="s">
        <v>1</v>
      </c>
      <c r="F150" s="253" t="s">
        <v>1256</v>
      </c>
      <c r="G150" s="250"/>
      <c r="H150" s="254">
        <v>2.2000000000000002</v>
      </c>
      <c r="I150" s="255"/>
      <c r="J150" s="250"/>
      <c r="K150" s="250"/>
      <c r="L150" s="256"/>
      <c r="M150" s="257"/>
      <c r="N150" s="258"/>
      <c r="O150" s="258"/>
      <c r="P150" s="258"/>
      <c r="Q150" s="258"/>
      <c r="R150" s="258"/>
      <c r="S150" s="258"/>
      <c r="T150" s="25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0" t="s">
        <v>164</v>
      </c>
      <c r="AU150" s="260" t="s">
        <v>83</v>
      </c>
      <c r="AV150" s="13" t="s">
        <v>83</v>
      </c>
      <c r="AW150" s="13" t="s">
        <v>30</v>
      </c>
      <c r="AX150" s="13" t="s">
        <v>81</v>
      </c>
      <c r="AY150" s="260" t="s">
        <v>156</v>
      </c>
    </row>
    <row r="151" s="2" customFormat="1" ht="21.75" customHeight="1">
      <c r="A151" s="39"/>
      <c r="B151" s="40"/>
      <c r="C151" s="235" t="s">
        <v>203</v>
      </c>
      <c r="D151" s="235" t="s">
        <v>158</v>
      </c>
      <c r="E151" s="236" t="s">
        <v>190</v>
      </c>
      <c r="F151" s="237" t="s">
        <v>191</v>
      </c>
      <c r="G151" s="238" t="s">
        <v>192</v>
      </c>
      <c r="H151" s="239">
        <v>3.5</v>
      </c>
      <c r="I151" s="240"/>
      <c r="J151" s="241">
        <f>ROUND(I151*H151,2)</f>
        <v>0</v>
      </c>
      <c r="K151" s="242"/>
      <c r="L151" s="45"/>
      <c r="M151" s="243" t="s">
        <v>1</v>
      </c>
      <c r="N151" s="244" t="s">
        <v>38</v>
      </c>
      <c r="O151" s="92"/>
      <c r="P151" s="245">
        <f>O151*H151</f>
        <v>0</v>
      </c>
      <c r="Q151" s="245">
        <v>0</v>
      </c>
      <c r="R151" s="245">
        <f>Q151*H151</f>
        <v>0</v>
      </c>
      <c r="S151" s="245">
        <v>0</v>
      </c>
      <c r="T151" s="24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7" t="s">
        <v>162</v>
      </c>
      <c r="AT151" s="247" t="s">
        <v>158</v>
      </c>
      <c r="AU151" s="247" t="s">
        <v>83</v>
      </c>
      <c r="AY151" s="18" t="s">
        <v>156</v>
      </c>
      <c r="BE151" s="248">
        <f>IF(N151="základní",J151,0)</f>
        <v>0</v>
      </c>
      <c r="BF151" s="248">
        <f>IF(N151="snížená",J151,0)</f>
        <v>0</v>
      </c>
      <c r="BG151" s="248">
        <f>IF(N151="zákl. přenesená",J151,0)</f>
        <v>0</v>
      </c>
      <c r="BH151" s="248">
        <f>IF(N151="sníž. přenesená",J151,0)</f>
        <v>0</v>
      </c>
      <c r="BI151" s="248">
        <f>IF(N151="nulová",J151,0)</f>
        <v>0</v>
      </c>
      <c r="BJ151" s="18" t="s">
        <v>81</v>
      </c>
      <c r="BK151" s="248">
        <f>ROUND(I151*H151,2)</f>
        <v>0</v>
      </c>
      <c r="BL151" s="18" t="s">
        <v>162</v>
      </c>
      <c r="BM151" s="247" t="s">
        <v>1257</v>
      </c>
    </row>
    <row r="152" s="2" customFormat="1" ht="33" customHeight="1">
      <c r="A152" s="39"/>
      <c r="B152" s="40"/>
      <c r="C152" s="235" t="s">
        <v>208</v>
      </c>
      <c r="D152" s="235" t="s">
        <v>158</v>
      </c>
      <c r="E152" s="236" t="s">
        <v>196</v>
      </c>
      <c r="F152" s="237" t="s">
        <v>197</v>
      </c>
      <c r="G152" s="238" t="s">
        <v>192</v>
      </c>
      <c r="H152" s="239">
        <v>19.056000000000001</v>
      </c>
      <c r="I152" s="240"/>
      <c r="J152" s="241">
        <f>ROUND(I152*H152,2)</f>
        <v>0</v>
      </c>
      <c r="K152" s="242"/>
      <c r="L152" s="45"/>
      <c r="M152" s="243" t="s">
        <v>1</v>
      </c>
      <c r="N152" s="244" t="s">
        <v>38</v>
      </c>
      <c r="O152" s="92"/>
      <c r="P152" s="245">
        <f>O152*H152</f>
        <v>0</v>
      </c>
      <c r="Q152" s="245">
        <v>0</v>
      </c>
      <c r="R152" s="245">
        <f>Q152*H152</f>
        <v>0</v>
      </c>
      <c r="S152" s="245">
        <v>0</v>
      </c>
      <c r="T152" s="24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7" t="s">
        <v>162</v>
      </c>
      <c r="AT152" s="247" t="s">
        <v>158</v>
      </c>
      <c r="AU152" s="247" t="s">
        <v>83</v>
      </c>
      <c r="AY152" s="18" t="s">
        <v>156</v>
      </c>
      <c r="BE152" s="248">
        <f>IF(N152="základní",J152,0)</f>
        <v>0</v>
      </c>
      <c r="BF152" s="248">
        <f>IF(N152="snížená",J152,0)</f>
        <v>0</v>
      </c>
      <c r="BG152" s="248">
        <f>IF(N152="zákl. přenesená",J152,0)</f>
        <v>0</v>
      </c>
      <c r="BH152" s="248">
        <f>IF(N152="sníž. přenesená",J152,0)</f>
        <v>0</v>
      </c>
      <c r="BI152" s="248">
        <f>IF(N152="nulová",J152,0)</f>
        <v>0</v>
      </c>
      <c r="BJ152" s="18" t="s">
        <v>81</v>
      </c>
      <c r="BK152" s="248">
        <f>ROUND(I152*H152,2)</f>
        <v>0</v>
      </c>
      <c r="BL152" s="18" t="s">
        <v>162</v>
      </c>
      <c r="BM152" s="247" t="s">
        <v>1258</v>
      </c>
    </row>
    <row r="153" s="16" customFormat="1">
      <c r="A153" s="16"/>
      <c r="B153" s="299"/>
      <c r="C153" s="300"/>
      <c r="D153" s="251" t="s">
        <v>164</v>
      </c>
      <c r="E153" s="301" t="s">
        <v>1</v>
      </c>
      <c r="F153" s="302" t="s">
        <v>891</v>
      </c>
      <c r="G153" s="300"/>
      <c r="H153" s="301" t="s">
        <v>1</v>
      </c>
      <c r="I153" s="303"/>
      <c r="J153" s="300"/>
      <c r="K153" s="300"/>
      <c r="L153" s="304"/>
      <c r="M153" s="305"/>
      <c r="N153" s="306"/>
      <c r="O153" s="306"/>
      <c r="P153" s="306"/>
      <c r="Q153" s="306"/>
      <c r="R153" s="306"/>
      <c r="S153" s="306"/>
      <c r="T153" s="307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308" t="s">
        <v>164</v>
      </c>
      <c r="AU153" s="308" t="s">
        <v>83</v>
      </c>
      <c r="AV153" s="16" t="s">
        <v>81</v>
      </c>
      <c r="AW153" s="16" t="s">
        <v>30</v>
      </c>
      <c r="AX153" s="16" t="s">
        <v>73</v>
      </c>
      <c r="AY153" s="308" t="s">
        <v>156</v>
      </c>
    </row>
    <row r="154" s="13" customFormat="1">
      <c r="A154" s="13"/>
      <c r="B154" s="249"/>
      <c r="C154" s="250"/>
      <c r="D154" s="251" t="s">
        <v>164</v>
      </c>
      <c r="E154" s="252" t="s">
        <v>1</v>
      </c>
      <c r="F154" s="253" t="s">
        <v>1259</v>
      </c>
      <c r="G154" s="250"/>
      <c r="H154" s="254">
        <v>70.400000000000006</v>
      </c>
      <c r="I154" s="255"/>
      <c r="J154" s="250"/>
      <c r="K154" s="250"/>
      <c r="L154" s="256"/>
      <c r="M154" s="257"/>
      <c r="N154" s="258"/>
      <c r="O154" s="258"/>
      <c r="P154" s="258"/>
      <c r="Q154" s="258"/>
      <c r="R154" s="258"/>
      <c r="S154" s="258"/>
      <c r="T154" s="25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60" t="s">
        <v>164</v>
      </c>
      <c r="AU154" s="260" t="s">
        <v>83</v>
      </c>
      <c r="AV154" s="13" t="s">
        <v>83</v>
      </c>
      <c r="AW154" s="13" t="s">
        <v>30</v>
      </c>
      <c r="AX154" s="13" t="s">
        <v>73</v>
      </c>
      <c r="AY154" s="260" t="s">
        <v>156</v>
      </c>
    </row>
    <row r="155" s="15" customFormat="1">
      <c r="A155" s="15"/>
      <c r="B155" s="272"/>
      <c r="C155" s="273"/>
      <c r="D155" s="251" t="s">
        <v>164</v>
      </c>
      <c r="E155" s="274" t="s">
        <v>1</v>
      </c>
      <c r="F155" s="275" t="s">
        <v>201</v>
      </c>
      <c r="G155" s="273"/>
      <c r="H155" s="276">
        <v>70.400000000000006</v>
      </c>
      <c r="I155" s="277"/>
      <c r="J155" s="273"/>
      <c r="K155" s="273"/>
      <c r="L155" s="278"/>
      <c r="M155" s="279"/>
      <c r="N155" s="280"/>
      <c r="O155" s="280"/>
      <c r="P155" s="280"/>
      <c r="Q155" s="280"/>
      <c r="R155" s="280"/>
      <c r="S155" s="280"/>
      <c r="T155" s="28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82" t="s">
        <v>164</v>
      </c>
      <c r="AU155" s="282" t="s">
        <v>83</v>
      </c>
      <c r="AV155" s="15" t="s">
        <v>172</v>
      </c>
      <c r="AW155" s="15" t="s">
        <v>30</v>
      </c>
      <c r="AX155" s="15" t="s">
        <v>73</v>
      </c>
      <c r="AY155" s="282" t="s">
        <v>156</v>
      </c>
    </row>
    <row r="156" s="13" customFormat="1">
      <c r="A156" s="13"/>
      <c r="B156" s="249"/>
      <c r="C156" s="250"/>
      <c r="D156" s="251" t="s">
        <v>164</v>
      </c>
      <c r="E156" s="252" t="s">
        <v>1</v>
      </c>
      <c r="F156" s="253" t="s">
        <v>1260</v>
      </c>
      <c r="G156" s="250"/>
      <c r="H156" s="254">
        <v>5.8239999999999998</v>
      </c>
      <c r="I156" s="255"/>
      <c r="J156" s="250"/>
      <c r="K156" s="250"/>
      <c r="L156" s="256"/>
      <c r="M156" s="257"/>
      <c r="N156" s="258"/>
      <c r="O156" s="258"/>
      <c r="P156" s="258"/>
      <c r="Q156" s="258"/>
      <c r="R156" s="258"/>
      <c r="S156" s="258"/>
      <c r="T156" s="25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60" t="s">
        <v>164</v>
      </c>
      <c r="AU156" s="260" t="s">
        <v>83</v>
      </c>
      <c r="AV156" s="13" t="s">
        <v>83</v>
      </c>
      <c r="AW156" s="13" t="s">
        <v>30</v>
      </c>
      <c r="AX156" s="13" t="s">
        <v>73</v>
      </c>
      <c r="AY156" s="260" t="s">
        <v>156</v>
      </c>
    </row>
    <row r="157" s="15" customFormat="1">
      <c r="A157" s="15"/>
      <c r="B157" s="272"/>
      <c r="C157" s="273"/>
      <c r="D157" s="251" t="s">
        <v>164</v>
      </c>
      <c r="E157" s="274" t="s">
        <v>1</v>
      </c>
      <c r="F157" s="275" t="s">
        <v>201</v>
      </c>
      <c r="G157" s="273"/>
      <c r="H157" s="276">
        <v>5.8239999999999998</v>
      </c>
      <c r="I157" s="277"/>
      <c r="J157" s="273"/>
      <c r="K157" s="273"/>
      <c r="L157" s="278"/>
      <c r="M157" s="279"/>
      <c r="N157" s="280"/>
      <c r="O157" s="280"/>
      <c r="P157" s="280"/>
      <c r="Q157" s="280"/>
      <c r="R157" s="280"/>
      <c r="S157" s="280"/>
      <c r="T157" s="281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82" t="s">
        <v>164</v>
      </c>
      <c r="AU157" s="282" t="s">
        <v>83</v>
      </c>
      <c r="AV157" s="15" t="s">
        <v>172</v>
      </c>
      <c r="AW157" s="15" t="s">
        <v>30</v>
      </c>
      <c r="AX157" s="15" t="s">
        <v>73</v>
      </c>
      <c r="AY157" s="282" t="s">
        <v>156</v>
      </c>
    </row>
    <row r="158" s="14" customFormat="1">
      <c r="A158" s="14"/>
      <c r="B158" s="261"/>
      <c r="C158" s="262"/>
      <c r="D158" s="251" t="s">
        <v>164</v>
      </c>
      <c r="E158" s="263" t="s">
        <v>1</v>
      </c>
      <c r="F158" s="264" t="s">
        <v>166</v>
      </c>
      <c r="G158" s="262"/>
      <c r="H158" s="265">
        <v>76.224000000000004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71" t="s">
        <v>164</v>
      </c>
      <c r="AU158" s="271" t="s">
        <v>83</v>
      </c>
      <c r="AV158" s="14" t="s">
        <v>162</v>
      </c>
      <c r="AW158" s="14" t="s">
        <v>30</v>
      </c>
      <c r="AX158" s="14" t="s">
        <v>73</v>
      </c>
      <c r="AY158" s="271" t="s">
        <v>156</v>
      </c>
    </row>
    <row r="159" s="13" customFormat="1">
      <c r="A159" s="13"/>
      <c r="B159" s="249"/>
      <c r="C159" s="250"/>
      <c r="D159" s="251" t="s">
        <v>164</v>
      </c>
      <c r="E159" s="252" t="s">
        <v>1</v>
      </c>
      <c r="F159" s="253" t="s">
        <v>1261</v>
      </c>
      <c r="G159" s="250"/>
      <c r="H159" s="254">
        <v>19.056000000000001</v>
      </c>
      <c r="I159" s="255"/>
      <c r="J159" s="250"/>
      <c r="K159" s="250"/>
      <c r="L159" s="256"/>
      <c r="M159" s="257"/>
      <c r="N159" s="258"/>
      <c r="O159" s="258"/>
      <c r="P159" s="258"/>
      <c r="Q159" s="258"/>
      <c r="R159" s="258"/>
      <c r="S159" s="258"/>
      <c r="T159" s="25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0" t="s">
        <v>164</v>
      </c>
      <c r="AU159" s="260" t="s">
        <v>83</v>
      </c>
      <c r="AV159" s="13" t="s">
        <v>83</v>
      </c>
      <c r="AW159" s="13" t="s">
        <v>30</v>
      </c>
      <c r="AX159" s="13" t="s">
        <v>81</v>
      </c>
      <c r="AY159" s="260" t="s">
        <v>156</v>
      </c>
    </row>
    <row r="160" s="2" customFormat="1" ht="33" customHeight="1">
      <c r="A160" s="39"/>
      <c r="B160" s="40"/>
      <c r="C160" s="235" t="s">
        <v>213</v>
      </c>
      <c r="D160" s="235" t="s">
        <v>158</v>
      </c>
      <c r="E160" s="236" t="s">
        <v>895</v>
      </c>
      <c r="F160" s="237" t="s">
        <v>896</v>
      </c>
      <c r="G160" s="238" t="s">
        <v>192</v>
      </c>
      <c r="H160" s="239">
        <v>57.167999999999999</v>
      </c>
      <c r="I160" s="240"/>
      <c r="J160" s="241">
        <f>ROUND(I160*H160,2)</f>
        <v>0</v>
      </c>
      <c r="K160" s="242"/>
      <c r="L160" s="45"/>
      <c r="M160" s="243" t="s">
        <v>1</v>
      </c>
      <c r="N160" s="244" t="s">
        <v>38</v>
      </c>
      <c r="O160" s="92"/>
      <c r="P160" s="245">
        <f>O160*H160</f>
        <v>0</v>
      </c>
      <c r="Q160" s="245">
        <v>0</v>
      </c>
      <c r="R160" s="245">
        <f>Q160*H160</f>
        <v>0</v>
      </c>
      <c r="S160" s="245">
        <v>0</v>
      </c>
      <c r="T160" s="24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7" t="s">
        <v>162</v>
      </c>
      <c r="AT160" s="247" t="s">
        <v>158</v>
      </c>
      <c r="AU160" s="247" t="s">
        <v>83</v>
      </c>
      <c r="AY160" s="18" t="s">
        <v>156</v>
      </c>
      <c r="BE160" s="248">
        <f>IF(N160="základní",J160,0)</f>
        <v>0</v>
      </c>
      <c r="BF160" s="248">
        <f>IF(N160="snížená",J160,0)</f>
        <v>0</v>
      </c>
      <c r="BG160" s="248">
        <f>IF(N160="zákl. přenesená",J160,0)</f>
        <v>0</v>
      </c>
      <c r="BH160" s="248">
        <f>IF(N160="sníž. přenesená",J160,0)</f>
        <v>0</v>
      </c>
      <c r="BI160" s="248">
        <f>IF(N160="nulová",J160,0)</f>
        <v>0</v>
      </c>
      <c r="BJ160" s="18" t="s">
        <v>81</v>
      </c>
      <c r="BK160" s="248">
        <f>ROUND(I160*H160,2)</f>
        <v>0</v>
      </c>
      <c r="BL160" s="18" t="s">
        <v>162</v>
      </c>
      <c r="BM160" s="247" t="s">
        <v>1262</v>
      </c>
    </row>
    <row r="161" s="16" customFormat="1">
      <c r="A161" s="16"/>
      <c r="B161" s="299"/>
      <c r="C161" s="300"/>
      <c r="D161" s="251" t="s">
        <v>164</v>
      </c>
      <c r="E161" s="301" t="s">
        <v>1</v>
      </c>
      <c r="F161" s="302" t="s">
        <v>898</v>
      </c>
      <c r="G161" s="300"/>
      <c r="H161" s="301" t="s">
        <v>1</v>
      </c>
      <c r="I161" s="303"/>
      <c r="J161" s="300"/>
      <c r="K161" s="300"/>
      <c r="L161" s="304"/>
      <c r="M161" s="305"/>
      <c r="N161" s="306"/>
      <c r="O161" s="306"/>
      <c r="P161" s="306"/>
      <c r="Q161" s="306"/>
      <c r="R161" s="306"/>
      <c r="S161" s="306"/>
      <c r="T161" s="307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308" t="s">
        <v>164</v>
      </c>
      <c r="AU161" s="308" t="s">
        <v>83</v>
      </c>
      <c r="AV161" s="16" t="s">
        <v>81</v>
      </c>
      <c r="AW161" s="16" t="s">
        <v>30</v>
      </c>
      <c r="AX161" s="16" t="s">
        <v>73</v>
      </c>
      <c r="AY161" s="308" t="s">
        <v>156</v>
      </c>
    </row>
    <row r="162" s="13" customFormat="1">
      <c r="A162" s="13"/>
      <c r="B162" s="249"/>
      <c r="C162" s="250"/>
      <c r="D162" s="251" t="s">
        <v>164</v>
      </c>
      <c r="E162" s="252" t="s">
        <v>1</v>
      </c>
      <c r="F162" s="253" t="s">
        <v>1259</v>
      </c>
      <c r="G162" s="250"/>
      <c r="H162" s="254">
        <v>70.400000000000006</v>
      </c>
      <c r="I162" s="255"/>
      <c r="J162" s="250"/>
      <c r="K162" s="250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164</v>
      </c>
      <c r="AU162" s="260" t="s">
        <v>83</v>
      </c>
      <c r="AV162" s="13" t="s">
        <v>83</v>
      </c>
      <c r="AW162" s="13" t="s">
        <v>30</v>
      </c>
      <c r="AX162" s="13" t="s">
        <v>73</v>
      </c>
      <c r="AY162" s="260" t="s">
        <v>156</v>
      </c>
    </row>
    <row r="163" s="15" customFormat="1">
      <c r="A163" s="15"/>
      <c r="B163" s="272"/>
      <c r="C163" s="273"/>
      <c r="D163" s="251" t="s">
        <v>164</v>
      </c>
      <c r="E163" s="274" t="s">
        <v>1</v>
      </c>
      <c r="F163" s="275" t="s">
        <v>201</v>
      </c>
      <c r="G163" s="273"/>
      <c r="H163" s="276">
        <v>70.400000000000006</v>
      </c>
      <c r="I163" s="277"/>
      <c r="J163" s="273"/>
      <c r="K163" s="273"/>
      <c r="L163" s="278"/>
      <c r="M163" s="279"/>
      <c r="N163" s="280"/>
      <c r="O163" s="280"/>
      <c r="P163" s="280"/>
      <c r="Q163" s="280"/>
      <c r="R163" s="280"/>
      <c r="S163" s="280"/>
      <c r="T163" s="28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82" t="s">
        <v>164</v>
      </c>
      <c r="AU163" s="282" t="s">
        <v>83</v>
      </c>
      <c r="AV163" s="15" t="s">
        <v>172</v>
      </c>
      <c r="AW163" s="15" t="s">
        <v>30</v>
      </c>
      <c r="AX163" s="15" t="s">
        <v>73</v>
      </c>
      <c r="AY163" s="282" t="s">
        <v>156</v>
      </c>
    </row>
    <row r="164" s="13" customFormat="1">
      <c r="A164" s="13"/>
      <c r="B164" s="249"/>
      <c r="C164" s="250"/>
      <c r="D164" s="251" t="s">
        <v>164</v>
      </c>
      <c r="E164" s="252" t="s">
        <v>1</v>
      </c>
      <c r="F164" s="253" t="s">
        <v>1260</v>
      </c>
      <c r="G164" s="250"/>
      <c r="H164" s="254">
        <v>5.8239999999999998</v>
      </c>
      <c r="I164" s="255"/>
      <c r="J164" s="250"/>
      <c r="K164" s="250"/>
      <c r="L164" s="256"/>
      <c r="M164" s="257"/>
      <c r="N164" s="258"/>
      <c r="O164" s="258"/>
      <c r="P164" s="258"/>
      <c r="Q164" s="258"/>
      <c r="R164" s="258"/>
      <c r="S164" s="258"/>
      <c r="T164" s="25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0" t="s">
        <v>164</v>
      </c>
      <c r="AU164" s="260" t="s">
        <v>83</v>
      </c>
      <c r="AV164" s="13" t="s">
        <v>83</v>
      </c>
      <c r="AW164" s="13" t="s">
        <v>30</v>
      </c>
      <c r="AX164" s="13" t="s">
        <v>73</v>
      </c>
      <c r="AY164" s="260" t="s">
        <v>156</v>
      </c>
    </row>
    <row r="165" s="15" customFormat="1">
      <c r="A165" s="15"/>
      <c r="B165" s="272"/>
      <c r="C165" s="273"/>
      <c r="D165" s="251" t="s">
        <v>164</v>
      </c>
      <c r="E165" s="274" t="s">
        <v>1</v>
      </c>
      <c r="F165" s="275" t="s">
        <v>201</v>
      </c>
      <c r="G165" s="273"/>
      <c r="H165" s="276">
        <v>5.8239999999999998</v>
      </c>
      <c r="I165" s="277"/>
      <c r="J165" s="273"/>
      <c r="K165" s="273"/>
      <c r="L165" s="278"/>
      <c r="M165" s="279"/>
      <c r="N165" s="280"/>
      <c r="O165" s="280"/>
      <c r="P165" s="280"/>
      <c r="Q165" s="280"/>
      <c r="R165" s="280"/>
      <c r="S165" s="280"/>
      <c r="T165" s="281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82" t="s">
        <v>164</v>
      </c>
      <c r="AU165" s="282" t="s">
        <v>83</v>
      </c>
      <c r="AV165" s="15" t="s">
        <v>172</v>
      </c>
      <c r="AW165" s="15" t="s">
        <v>30</v>
      </c>
      <c r="AX165" s="15" t="s">
        <v>73</v>
      </c>
      <c r="AY165" s="282" t="s">
        <v>156</v>
      </c>
    </row>
    <row r="166" s="14" customFormat="1">
      <c r="A166" s="14"/>
      <c r="B166" s="261"/>
      <c r="C166" s="262"/>
      <c r="D166" s="251" t="s">
        <v>164</v>
      </c>
      <c r="E166" s="263" t="s">
        <v>1</v>
      </c>
      <c r="F166" s="264" t="s">
        <v>166</v>
      </c>
      <c r="G166" s="262"/>
      <c r="H166" s="265">
        <v>76.224000000000004</v>
      </c>
      <c r="I166" s="266"/>
      <c r="J166" s="262"/>
      <c r="K166" s="262"/>
      <c r="L166" s="267"/>
      <c r="M166" s="268"/>
      <c r="N166" s="269"/>
      <c r="O166" s="269"/>
      <c r="P166" s="269"/>
      <c r="Q166" s="269"/>
      <c r="R166" s="269"/>
      <c r="S166" s="269"/>
      <c r="T166" s="27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1" t="s">
        <v>164</v>
      </c>
      <c r="AU166" s="271" t="s">
        <v>83</v>
      </c>
      <c r="AV166" s="14" t="s">
        <v>162</v>
      </c>
      <c r="AW166" s="14" t="s">
        <v>30</v>
      </c>
      <c r="AX166" s="14" t="s">
        <v>73</v>
      </c>
      <c r="AY166" s="271" t="s">
        <v>156</v>
      </c>
    </row>
    <row r="167" s="13" customFormat="1">
      <c r="A167" s="13"/>
      <c r="B167" s="249"/>
      <c r="C167" s="250"/>
      <c r="D167" s="251" t="s">
        <v>164</v>
      </c>
      <c r="E167" s="252" t="s">
        <v>1</v>
      </c>
      <c r="F167" s="253" t="s">
        <v>1263</v>
      </c>
      <c r="G167" s="250"/>
      <c r="H167" s="254">
        <v>57.167999999999999</v>
      </c>
      <c r="I167" s="255"/>
      <c r="J167" s="250"/>
      <c r="K167" s="250"/>
      <c r="L167" s="256"/>
      <c r="M167" s="257"/>
      <c r="N167" s="258"/>
      <c r="O167" s="258"/>
      <c r="P167" s="258"/>
      <c r="Q167" s="258"/>
      <c r="R167" s="258"/>
      <c r="S167" s="258"/>
      <c r="T167" s="25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0" t="s">
        <v>164</v>
      </c>
      <c r="AU167" s="260" t="s">
        <v>83</v>
      </c>
      <c r="AV167" s="13" t="s">
        <v>83</v>
      </c>
      <c r="AW167" s="13" t="s">
        <v>30</v>
      </c>
      <c r="AX167" s="13" t="s">
        <v>81</v>
      </c>
      <c r="AY167" s="260" t="s">
        <v>156</v>
      </c>
    </row>
    <row r="168" s="2" customFormat="1" ht="21.75" customHeight="1">
      <c r="A168" s="39"/>
      <c r="B168" s="40"/>
      <c r="C168" s="235" t="s">
        <v>219</v>
      </c>
      <c r="D168" s="235" t="s">
        <v>158</v>
      </c>
      <c r="E168" s="236" t="s">
        <v>204</v>
      </c>
      <c r="F168" s="237" t="s">
        <v>205</v>
      </c>
      <c r="G168" s="238" t="s">
        <v>192</v>
      </c>
      <c r="H168" s="239">
        <v>3</v>
      </c>
      <c r="I168" s="240"/>
      <c r="J168" s="241">
        <f>ROUND(I168*H168,2)</f>
        <v>0</v>
      </c>
      <c r="K168" s="242"/>
      <c r="L168" s="45"/>
      <c r="M168" s="243" t="s">
        <v>1</v>
      </c>
      <c r="N168" s="244" t="s">
        <v>38</v>
      </c>
      <c r="O168" s="92"/>
      <c r="P168" s="245">
        <f>O168*H168</f>
        <v>0</v>
      </c>
      <c r="Q168" s="245">
        <v>0</v>
      </c>
      <c r="R168" s="245">
        <f>Q168*H168</f>
        <v>0</v>
      </c>
      <c r="S168" s="245">
        <v>0</v>
      </c>
      <c r="T168" s="24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7" t="s">
        <v>162</v>
      </c>
      <c r="AT168" s="247" t="s">
        <v>158</v>
      </c>
      <c r="AU168" s="247" t="s">
        <v>83</v>
      </c>
      <c r="AY168" s="18" t="s">
        <v>156</v>
      </c>
      <c r="BE168" s="248">
        <f>IF(N168="základní",J168,0)</f>
        <v>0</v>
      </c>
      <c r="BF168" s="248">
        <f>IF(N168="snížená",J168,0)</f>
        <v>0</v>
      </c>
      <c r="BG168" s="248">
        <f>IF(N168="zákl. přenesená",J168,0)</f>
        <v>0</v>
      </c>
      <c r="BH168" s="248">
        <f>IF(N168="sníž. přenesená",J168,0)</f>
        <v>0</v>
      </c>
      <c r="BI168" s="248">
        <f>IF(N168="nulová",J168,0)</f>
        <v>0</v>
      </c>
      <c r="BJ168" s="18" t="s">
        <v>81</v>
      </c>
      <c r="BK168" s="248">
        <f>ROUND(I168*H168,2)</f>
        <v>0</v>
      </c>
      <c r="BL168" s="18" t="s">
        <v>162</v>
      </c>
      <c r="BM168" s="247" t="s">
        <v>1264</v>
      </c>
    </row>
    <row r="169" s="2" customFormat="1" ht="21.75" customHeight="1">
      <c r="A169" s="39"/>
      <c r="B169" s="40"/>
      <c r="C169" s="235" t="s">
        <v>225</v>
      </c>
      <c r="D169" s="235" t="s">
        <v>158</v>
      </c>
      <c r="E169" s="236" t="s">
        <v>902</v>
      </c>
      <c r="F169" s="237" t="s">
        <v>903</v>
      </c>
      <c r="G169" s="238" t="s">
        <v>161</v>
      </c>
      <c r="H169" s="239">
        <v>72</v>
      </c>
      <c r="I169" s="240"/>
      <c r="J169" s="241">
        <f>ROUND(I169*H169,2)</f>
        <v>0</v>
      </c>
      <c r="K169" s="242"/>
      <c r="L169" s="45"/>
      <c r="M169" s="243" t="s">
        <v>1</v>
      </c>
      <c r="N169" s="244" t="s">
        <v>38</v>
      </c>
      <c r="O169" s="92"/>
      <c r="P169" s="245">
        <f>O169*H169</f>
        <v>0</v>
      </c>
      <c r="Q169" s="245">
        <v>0.00084000000000000003</v>
      </c>
      <c r="R169" s="245">
        <f>Q169*H169</f>
        <v>0.060480000000000006</v>
      </c>
      <c r="S169" s="245">
        <v>0</v>
      </c>
      <c r="T169" s="24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7" t="s">
        <v>162</v>
      </c>
      <c r="AT169" s="247" t="s">
        <v>158</v>
      </c>
      <c r="AU169" s="247" t="s">
        <v>83</v>
      </c>
      <c r="AY169" s="18" t="s">
        <v>156</v>
      </c>
      <c r="BE169" s="248">
        <f>IF(N169="základní",J169,0)</f>
        <v>0</v>
      </c>
      <c r="BF169" s="248">
        <f>IF(N169="snížená",J169,0)</f>
        <v>0</v>
      </c>
      <c r="BG169" s="248">
        <f>IF(N169="zákl. přenesená",J169,0)</f>
        <v>0</v>
      </c>
      <c r="BH169" s="248">
        <f>IF(N169="sníž. přenesená",J169,0)</f>
        <v>0</v>
      </c>
      <c r="BI169" s="248">
        <f>IF(N169="nulová",J169,0)</f>
        <v>0</v>
      </c>
      <c r="BJ169" s="18" t="s">
        <v>81</v>
      </c>
      <c r="BK169" s="248">
        <f>ROUND(I169*H169,2)</f>
        <v>0</v>
      </c>
      <c r="BL169" s="18" t="s">
        <v>162</v>
      </c>
      <c r="BM169" s="247" t="s">
        <v>1265</v>
      </c>
    </row>
    <row r="170" s="16" customFormat="1">
      <c r="A170" s="16"/>
      <c r="B170" s="299"/>
      <c r="C170" s="300"/>
      <c r="D170" s="251" t="s">
        <v>164</v>
      </c>
      <c r="E170" s="301" t="s">
        <v>1</v>
      </c>
      <c r="F170" s="302" t="s">
        <v>905</v>
      </c>
      <c r="G170" s="300"/>
      <c r="H170" s="301" t="s">
        <v>1</v>
      </c>
      <c r="I170" s="303"/>
      <c r="J170" s="300"/>
      <c r="K170" s="300"/>
      <c r="L170" s="304"/>
      <c r="M170" s="305"/>
      <c r="N170" s="306"/>
      <c r="O170" s="306"/>
      <c r="P170" s="306"/>
      <c r="Q170" s="306"/>
      <c r="R170" s="306"/>
      <c r="S170" s="306"/>
      <c r="T170" s="307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308" t="s">
        <v>164</v>
      </c>
      <c r="AU170" s="308" t="s">
        <v>83</v>
      </c>
      <c r="AV170" s="16" t="s">
        <v>81</v>
      </c>
      <c r="AW170" s="16" t="s">
        <v>30</v>
      </c>
      <c r="AX170" s="16" t="s">
        <v>73</v>
      </c>
      <c r="AY170" s="308" t="s">
        <v>156</v>
      </c>
    </row>
    <row r="171" s="13" customFormat="1">
      <c r="A171" s="13"/>
      <c r="B171" s="249"/>
      <c r="C171" s="250"/>
      <c r="D171" s="251" t="s">
        <v>164</v>
      </c>
      <c r="E171" s="252" t="s">
        <v>1</v>
      </c>
      <c r="F171" s="253" t="s">
        <v>1266</v>
      </c>
      <c r="G171" s="250"/>
      <c r="H171" s="254">
        <v>72</v>
      </c>
      <c r="I171" s="255"/>
      <c r="J171" s="250"/>
      <c r="K171" s="250"/>
      <c r="L171" s="256"/>
      <c r="M171" s="257"/>
      <c r="N171" s="258"/>
      <c r="O171" s="258"/>
      <c r="P171" s="258"/>
      <c r="Q171" s="258"/>
      <c r="R171" s="258"/>
      <c r="S171" s="258"/>
      <c r="T171" s="25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60" t="s">
        <v>164</v>
      </c>
      <c r="AU171" s="260" t="s">
        <v>83</v>
      </c>
      <c r="AV171" s="13" t="s">
        <v>83</v>
      </c>
      <c r="AW171" s="13" t="s">
        <v>30</v>
      </c>
      <c r="AX171" s="13" t="s">
        <v>81</v>
      </c>
      <c r="AY171" s="260" t="s">
        <v>156</v>
      </c>
    </row>
    <row r="172" s="2" customFormat="1" ht="21.75" customHeight="1">
      <c r="A172" s="39"/>
      <c r="B172" s="40"/>
      <c r="C172" s="235" t="s">
        <v>230</v>
      </c>
      <c r="D172" s="235" t="s">
        <v>158</v>
      </c>
      <c r="E172" s="236" t="s">
        <v>907</v>
      </c>
      <c r="F172" s="237" t="s">
        <v>908</v>
      </c>
      <c r="G172" s="238" t="s">
        <v>161</v>
      </c>
      <c r="H172" s="239">
        <v>72</v>
      </c>
      <c r="I172" s="240"/>
      <c r="J172" s="241">
        <f>ROUND(I172*H172,2)</f>
        <v>0</v>
      </c>
      <c r="K172" s="242"/>
      <c r="L172" s="45"/>
      <c r="M172" s="243" t="s">
        <v>1</v>
      </c>
      <c r="N172" s="244" t="s">
        <v>38</v>
      </c>
      <c r="O172" s="92"/>
      <c r="P172" s="245">
        <f>O172*H172</f>
        <v>0</v>
      </c>
      <c r="Q172" s="245">
        <v>0</v>
      </c>
      <c r="R172" s="245">
        <f>Q172*H172</f>
        <v>0</v>
      </c>
      <c r="S172" s="245">
        <v>0</v>
      </c>
      <c r="T172" s="24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7" t="s">
        <v>162</v>
      </c>
      <c r="AT172" s="247" t="s">
        <v>158</v>
      </c>
      <c r="AU172" s="247" t="s">
        <v>83</v>
      </c>
      <c r="AY172" s="18" t="s">
        <v>156</v>
      </c>
      <c r="BE172" s="248">
        <f>IF(N172="základní",J172,0)</f>
        <v>0</v>
      </c>
      <c r="BF172" s="248">
        <f>IF(N172="snížená",J172,0)</f>
        <v>0</v>
      </c>
      <c r="BG172" s="248">
        <f>IF(N172="zákl. přenesená",J172,0)</f>
        <v>0</v>
      </c>
      <c r="BH172" s="248">
        <f>IF(N172="sníž. přenesená",J172,0)</f>
        <v>0</v>
      </c>
      <c r="BI172" s="248">
        <f>IF(N172="nulová",J172,0)</f>
        <v>0</v>
      </c>
      <c r="BJ172" s="18" t="s">
        <v>81</v>
      </c>
      <c r="BK172" s="248">
        <f>ROUND(I172*H172,2)</f>
        <v>0</v>
      </c>
      <c r="BL172" s="18" t="s">
        <v>162</v>
      </c>
      <c r="BM172" s="247" t="s">
        <v>1267</v>
      </c>
    </row>
    <row r="173" s="2" customFormat="1" ht="33" customHeight="1">
      <c r="A173" s="39"/>
      <c r="B173" s="40"/>
      <c r="C173" s="235" t="s">
        <v>237</v>
      </c>
      <c r="D173" s="235" t="s">
        <v>158</v>
      </c>
      <c r="E173" s="236" t="s">
        <v>209</v>
      </c>
      <c r="F173" s="237" t="s">
        <v>210</v>
      </c>
      <c r="G173" s="238" t="s">
        <v>192</v>
      </c>
      <c r="H173" s="239">
        <v>76.224000000000004</v>
      </c>
      <c r="I173" s="240"/>
      <c r="J173" s="241">
        <f>ROUND(I173*H173,2)</f>
        <v>0</v>
      </c>
      <c r="K173" s="242"/>
      <c r="L173" s="45"/>
      <c r="M173" s="243" t="s">
        <v>1</v>
      </c>
      <c r="N173" s="244" t="s">
        <v>38</v>
      </c>
      <c r="O173" s="92"/>
      <c r="P173" s="245">
        <f>O173*H173</f>
        <v>0</v>
      </c>
      <c r="Q173" s="245">
        <v>0</v>
      </c>
      <c r="R173" s="245">
        <f>Q173*H173</f>
        <v>0</v>
      </c>
      <c r="S173" s="245">
        <v>0</v>
      </c>
      <c r="T173" s="246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7" t="s">
        <v>162</v>
      </c>
      <c r="AT173" s="247" t="s">
        <v>158</v>
      </c>
      <c r="AU173" s="247" t="s">
        <v>83</v>
      </c>
      <c r="AY173" s="18" t="s">
        <v>156</v>
      </c>
      <c r="BE173" s="248">
        <f>IF(N173="základní",J173,0)</f>
        <v>0</v>
      </c>
      <c r="BF173" s="248">
        <f>IF(N173="snížená",J173,0)</f>
        <v>0</v>
      </c>
      <c r="BG173" s="248">
        <f>IF(N173="zákl. přenesená",J173,0)</f>
        <v>0</v>
      </c>
      <c r="BH173" s="248">
        <f>IF(N173="sníž. přenesená",J173,0)</f>
        <v>0</v>
      </c>
      <c r="BI173" s="248">
        <f>IF(N173="nulová",J173,0)</f>
        <v>0</v>
      </c>
      <c r="BJ173" s="18" t="s">
        <v>81</v>
      </c>
      <c r="BK173" s="248">
        <f>ROUND(I173*H173,2)</f>
        <v>0</v>
      </c>
      <c r="BL173" s="18" t="s">
        <v>162</v>
      </c>
      <c r="BM173" s="247" t="s">
        <v>1268</v>
      </c>
    </row>
    <row r="174" s="13" customFormat="1">
      <c r="A174" s="13"/>
      <c r="B174" s="249"/>
      <c r="C174" s="250"/>
      <c r="D174" s="251" t="s">
        <v>164</v>
      </c>
      <c r="E174" s="252" t="s">
        <v>1</v>
      </c>
      <c r="F174" s="253" t="s">
        <v>1269</v>
      </c>
      <c r="G174" s="250"/>
      <c r="H174" s="254">
        <v>76.224000000000004</v>
      </c>
      <c r="I174" s="255"/>
      <c r="J174" s="250"/>
      <c r="K174" s="250"/>
      <c r="L174" s="256"/>
      <c r="M174" s="257"/>
      <c r="N174" s="258"/>
      <c r="O174" s="258"/>
      <c r="P174" s="258"/>
      <c r="Q174" s="258"/>
      <c r="R174" s="258"/>
      <c r="S174" s="258"/>
      <c r="T174" s="25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0" t="s">
        <v>164</v>
      </c>
      <c r="AU174" s="260" t="s">
        <v>83</v>
      </c>
      <c r="AV174" s="13" t="s">
        <v>83</v>
      </c>
      <c r="AW174" s="13" t="s">
        <v>30</v>
      </c>
      <c r="AX174" s="13" t="s">
        <v>81</v>
      </c>
      <c r="AY174" s="260" t="s">
        <v>156</v>
      </c>
    </row>
    <row r="175" s="2" customFormat="1" ht="21.75" customHeight="1">
      <c r="A175" s="39"/>
      <c r="B175" s="40"/>
      <c r="C175" s="235" t="s">
        <v>8</v>
      </c>
      <c r="D175" s="235" t="s">
        <v>158</v>
      </c>
      <c r="E175" s="236" t="s">
        <v>214</v>
      </c>
      <c r="F175" s="237" t="s">
        <v>215</v>
      </c>
      <c r="G175" s="238" t="s">
        <v>216</v>
      </c>
      <c r="H175" s="239">
        <v>140.25200000000001</v>
      </c>
      <c r="I175" s="240"/>
      <c r="J175" s="241">
        <f>ROUND(I175*H175,2)</f>
        <v>0</v>
      </c>
      <c r="K175" s="242"/>
      <c r="L175" s="45"/>
      <c r="M175" s="243" t="s">
        <v>1</v>
      </c>
      <c r="N175" s="244" t="s">
        <v>38</v>
      </c>
      <c r="O175" s="92"/>
      <c r="P175" s="245">
        <f>O175*H175</f>
        <v>0</v>
      </c>
      <c r="Q175" s="245">
        <v>0</v>
      </c>
      <c r="R175" s="245">
        <f>Q175*H175</f>
        <v>0</v>
      </c>
      <c r="S175" s="245">
        <v>0</v>
      </c>
      <c r="T175" s="24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7" t="s">
        <v>162</v>
      </c>
      <c r="AT175" s="247" t="s">
        <v>158</v>
      </c>
      <c r="AU175" s="247" t="s">
        <v>83</v>
      </c>
      <c r="AY175" s="18" t="s">
        <v>156</v>
      </c>
      <c r="BE175" s="248">
        <f>IF(N175="základní",J175,0)</f>
        <v>0</v>
      </c>
      <c r="BF175" s="248">
        <f>IF(N175="snížená",J175,0)</f>
        <v>0</v>
      </c>
      <c r="BG175" s="248">
        <f>IF(N175="zákl. přenesená",J175,0)</f>
        <v>0</v>
      </c>
      <c r="BH175" s="248">
        <f>IF(N175="sníž. přenesená",J175,0)</f>
        <v>0</v>
      </c>
      <c r="BI175" s="248">
        <f>IF(N175="nulová",J175,0)</f>
        <v>0</v>
      </c>
      <c r="BJ175" s="18" t="s">
        <v>81</v>
      </c>
      <c r="BK175" s="248">
        <f>ROUND(I175*H175,2)</f>
        <v>0</v>
      </c>
      <c r="BL175" s="18" t="s">
        <v>162</v>
      </c>
      <c r="BM175" s="247" t="s">
        <v>1270</v>
      </c>
    </row>
    <row r="176" s="13" customFormat="1">
      <c r="A176" s="13"/>
      <c r="B176" s="249"/>
      <c r="C176" s="250"/>
      <c r="D176" s="251" t="s">
        <v>164</v>
      </c>
      <c r="E176" s="250"/>
      <c r="F176" s="253" t="s">
        <v>1271</v>
      </c>
      <c r="G176" s="250"/>
      <c r="H176" s="254">
        <v>140.25200000000001</v>
      </c>
      <c r="I176" s="255"/>
      <c r="J176" s="250"/>
      <c r="K176" s="250"/>
      <c r="L176" s="256"/>
      <c r="M176" s="257"/>
      <c r="N176" s="258"/>
      <c r="O176" s="258"/>
      <c r="P176" s="258"/>
      <c r="Q176" s="258"/>
      <c r="R176" s="258"/>
      <c r="S176" s="258"/>
      <c r="T176" s="25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60" t="s">
        <v>164</v>
      </c>
      <c r="AU176" s="260" t="s">
        <v>83</v>
      </c>
      <c r="AV176" s="13" t="s">
        <v>83</v>
      </c>
      <c r="AW176" s="13" t="s">
        <v>4</v>
      </c>
      <c r="AX176" s="13" t="s">
        <v>81</v>
      </c>
      <c r="AY176" s="260" t="s">
        <v>156</v>
      </c>
    </row>
    <row r="177" s="2" customFormat="1" ht="21.75" customHeight="1">
      <c r="A177" s="39"/>
      <c r="B177" s="40"/>
      <c r="C177" s="235" t="s">
        <v>248</v>
      </c>
      <c r="D177" s="235" t="s">
        <v>158</v>
      </c>
      <c r="E177" s="236" t="s">
        <v>220</v>
      </c>
      <c r="F177" s="237" t="s">
        <v>221</v>
      </c>
      <c r="G177" s="238" t="s">
        <v>192</v>
      </c>
      <c r="H177" s="239">
        <v>55.103999999999999</v>
      </c>
      <c r="I177" s="240"/>
      <c r="J177" s="241">
        <f>ROUND(I177*H177,2)</f>
        <v>0</v>
      </c>
      <c r="K177" s="242"/>
      <c r="L177" s="45"/>
      <c r="M177" s="243" t="s">
        <v>1</v>
      </c>
      <c r="N177" s="244" t="s">
        <v>38</v>
      </c>
      <c r="O177" s="92"/>
      <c r="P177" s="245">
        <f>O177*H177</f>
        <v>0</v>
      </c>
      <c r="Q177" s="245">
        <v>0</v>
      </c>
      <c r="R177" s="245">
        <f>Q177*H177</f>
        <v>0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162</v>
      </c>
      <c r="AT177" s="247" t="s">
        <v>158</v>
      </c>
      <c r="AU177" s="247" t="s">
        <v>83</v>
      </c>
      <c r="AY177" s="18" t="s">
        <v>156</v>
      </c>
      <c r="BE177" s="248">
        <f>IF(N177="základní",J177,0)</f>
        <v>0</v>
      </c>
      <c r="BF177" s="248">
        <f>IF(N177="snížená",J177,0)</f>
        <v>0</v>
      </c>
      <c r="BG177" s="248">
        <f>IF(N177="zákl. přenesená",J177,0)</f>
        <v>0</v>
      </c>
      <c r="BH177" s="248">
        <f>IF(N177="sníž. přenesená",J177,0)</f>
        <v>0</v>
      </c>
      <c r="BI177" s="248">
        <f>IF(N177="nulová",J177,0)</f>
        <v>0</v>
      </c>
      <c r="BJ177" s="18" t="s">
        <v>81</v>
      </c>
      <c r="BK177" s="248">
        <f>ROUND(I177*H177,2)</f>
        <v>0</v>
      </c>
      <c r="BL177" s="18" t="s">
        <v>162</v>
      </c>
      <c r="BM177" s="247" t="s">
        <v>1272</v>
      </c>
    </row>
    <row r="178" s="13" customFormat="1">
      <c r="A178" s="13"/>
      <c r="B178" s="249"/>
      <c r="C178" s="250"/>
      <c r="D178" s="251" t="s">
        <v>164</v>
      </c>
      <c r="E178" s="252" t="s">
        <v>1</v>
      </c>
      <c r="F178" s="253" t="s">
        <v>1273</v>
      </c>
      <c r="G178" s="250"/>
      <c r="H178" s="254">
        <v>49.280000000000001</v>
      </c>
      <c r="I178" s="255"/>
      <c r="J178" s="250"/>
      <c r="K178" s="250"/>
      <c r="L178" s="256"/>
      <c r="M178" s="257"/>
      <c r="N178" s="258"/>
      <c r="O178" s="258"/>
      <c r="P178" s="258"/>
      <c r="Q178" s="258"/>
      <c r="R178" s="258"/>
      <c r="S178" s="258"/>
      <c r="T178" s="25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0" t="s">
        <v>164</v>
      </c>
      <c r="AU178" s="260" t="s">
        <v>83</v>
      </c>
      <c r="AV178" s="13" t="s">
        <v>83</v>
      </c>
      <c r="AW178" s="13" t="s">
        <v>30</v>
      </c>
      <c r="AX178" s="13" t="s">
        <v>73</v>
      </c>
      <c r="AY178" s="260" t="s">
        <v>156</v>
      </c>
    </row>
    <row r="179" s="15" customFormat="1">
      <c r="A179" s="15"/>
      <c r="B179" s="272"/>
      <c r="C179" s="273"/>
      <c r="D179" s="251" t="s">
        <v>164</v>
      </c>
      <c r="E179" s="274" t="s">
        <v>1</v>
      </c>
      <c r="F179" s="275" t="s">
        <v>201</v>
      </c>
      <c r="G179" s="273"/>
      <c r="H179" s="276">
        <v>49.280000000000001</v>
      </c>
      <c r="I179" s="277"/>
      <c r="J179" s="273"/>
      <c r="K179" s="273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164</v>
      </c>
      <c r="AU179" s="282" t="s">
        <v>83</v>
      </c>
      <c r="AV179" s="15" t="s">
        <v>172</v>
      </c>
      <c r="AW179" s="15" t="s">
        <v>30</v>
      </c>
      <c r="AX179" s="15" t="s">
        <v>73</v>
      </c>
      <c r="AY179" s="282" t="s">
        <v>156</v>
      </c>
    </row>
    <row r="180" s="13" customFormat="1">
      <c r="A180" s="13"/>
      <c r="B180" s="249"/>
      <c r="C180" s="250"/>
      <c r="D180" s="251" t="s">
        <v>164</v>
      </c>
      <c r="E180" s="252" t="s">
        <v>1</v>
      </c>
      <c r="F180" s="253" t="s">
        <v>1260</v>
      </c>
      <c r="G180" s="250"/>
      <c r="H180" s="254">
        <v>5.8239999999999998</v>
      </c>
      <c r="I180" s="255"/>
      <c r="J180" s="250"/>
      <c r="K180" s="250"/>
      <c r="L180" s="256"/>
      <c r="M180" s="257"/>
      <c r="N180" s="258"/>
      <c r="O180" s="258"/>
      <c r="P180" s="258"/>
      <c r="Q180" s="258"/>
      <c r="R180" s="258"/>
      <c r="S180" s="258"/>
      <c r="T180" s="25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0" t="s">
        <v>164</v>
      </c>
      <c r="AU180" s="260" t="s">
        <v>83</v>
      </c>
      <c r="AV180" s="13" t="s">
        <v>83</v>
      </c>
      <c r="AW180" s="13" t="s">
        <v>30</v>
      </c>
      <c r="AX180" s="13" t="s">
        <v>73</v>
      </c>
      <c r="AY180" s="260" t="s">
        <v>156</v>
      </c>
    </row>
    <row r="181" s="14" customFormat="1">
      <c r="A181" s="14"/>
      <c r="B181" s="261"/>
      <c r="C181" s="262"/>
      <c r="D181" s="251" t="s">
        <v>164</v>
      </c>
      <c r="E181" s="263" t="s">
        <v>1</v>
      </c>
      <c r="F181" s="264" t="s">
        <v>166</v>
      </c>
      <c r="G181" s="262"/>
      <c r="H181" s="265">
        <v>55.103999999999999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71" t="s">
        <v>164</v>
      </c>
      <c r="AU181" s="271" t="s">
        <v>83</v>
      </c>
      <c r="AV181" s="14" t="s">
        <v>162</v>
      </c>
      <c r="AW181" s="14" t="s">
        <v>30</v>
      </c>
      <c r="AX181" s="14" t="s">
        <v>81</v>
      </c>
      <c r="AY181" s="271" t="s">
        <v>156</v>
      </c>
    </row>
    <row r="182" s="2" customFormat="1" ht="16.5" customHeight="1">
      <c r="A182" s="39"/>
      <c r="B182" s="40"/>
      <c r="C182" s="283" t="s">
        <v>664</v>
      </c>
      <c r="D182" s="283" t="s">
        <v>226</v>
      </c>
      <c r="E182" s="284" t="s">
        <v>227</v>
      </c>
      <c r="F182" s="285" t="s">
        <v>228</v>
      </c>
      <c r="G182" s="286" t="s">
        <v>216</v>
      </c>
      <c r="H182" s="287">
        <v>55.103999999999999</v>
      </c>
      <c r="I182" s="288"/>
      <c r="J182" s="289">
        <f>ROUND(I182*H182,2)</f>
        <v>0</v>
      </c>
      <c r="K182" s="290"/>
      <c r="L182" s="291"/>
      <c r="M182" s="292" t="s">
        <v>1</v>
      </c>
      <c r="N182" s="293" t="s">
        <v>38</v>
      </c>
      <c r="O182" s="92"/>
      <c r="P182" s="245">
        <f>O182*H182</f>
        <v>0</v>
      </c>
      <c r="Q182" s="245">
        <v>1</v>
      </c>
      <c r="R182" s="245">
        <f>Q182*H182</f>
        <v>55.103999999999999</v>
      </c>
      <c r="S182" s="245">
        <v>0</v>
      </c>
      <c r="T182" s="246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7" t="s">
        <v>203</v>
      </c>
      <c r="AT182" s="247" t="s">
        <v>226</v>
      </c>
      <c r="AU182" s="247" t="s">
        <v>83</v>
      </c>
      <c r="AY182" s="18" t="s">
        <v>156</v>
      </c>
      <c r="BE182" s="248">
        <f>IF(N182="základní",J182,0)</f>
        <v>0</v>
      </c>
      <c r="BF182" s="248">
        <f>IF(N182="snížená",J182,0)</f>
        <v>0</v>
      </c>
      <c r="BG182" s="248">
        <f>IF(N182="zákl. přenesená",J182,0)</f>
        <v>0</v>
      </c>
      <c r="BH182" s="248">
        <f>IF(N182="sníž. přenesená",J182,0)</f>
        <v>0</v>
      </c>
      <c r="BI182" s="248">
        <f>IF(N182="nulová",J182,0)</f>
        <v>0</v>
      </c>
      <c r="BJ182" s="18" t="s">
        <v>81</v>
      </c>
      <c r="BK182" s="248">
        <f>ROUND(I182*H182,2)</f>
        <v>0</v>
      </c>
      <c r="BL182" s="18" t="s">
        <v>162</v>
      </c>
      <c r="BM182" s="247" t="s">
        <v>1274</v>
      </c>
    </row>
    <row r="183" s="13" customFormat="1">
      <c r="A183" s="13"/>
      <c r="B183" s="249"/>
      <c r="C183" s="250"/>
      <c r="D183" s="251" t="s">
        <v>164</v>
      </c>
      <c r="E183" s="252" t="s">
        <v>1</v>
      </c>
      <c r="F183" s="253" t="s">
        <v>1275</v>
      </c>
      <c r="G183" s="250"/>
      <c r="H183" s="254">
        <v>24.640000000000001</v>
      </c>
      <c r="I183" s="255"/>
      <c r="J183" s="250"/>
      <c r="K183" s="250"/>
      <c r="L183" s="256"/>
      <c r="M183" s="257"/>
      <c r="N183" s="258"/>
      <c r="O183" s="258"/>
      <c r="P183" s="258"/>
      <c r="Q183" s="258"/>
      <c r="R183" s="258"/>
      <c r="S183" s="258"/>
      <c r="T183" s="25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0" t="s">
        <v>164</v>
      </c>
      <c r="AU183" s="260" t="s">
        <v>83</v>
      </c>
      <c r="AV183" s="13" t="s">
        <v>83</v>
      </c>
      <c r="AW183" s="13" t="s">
        <v>30</v>
      </c>
      <c r="AX183" s="13" t="s">
        <v>73</v>
      </c>
      <c r="AY183" s="260" t="s">
        <v>156</v>
      </c>
    </row>
    <row r="184" s="15" customFormat="1">
      <c r="A184" s="15"/>
      <c r="B184" s="272"/>
      <c r="C184" s="273"/>
      <c r="D184" s="251" t="s">
        <v>164</v>
      </c>
      <c r="E184" s="274" t="s">
        <v>1</v>
      </c>
      <c r="F184" s="275" t="s">
        <v>201</v>
      </c>
      <c r="G184" s="273"/>
      <c r="H184" s="276">
        <v>24.640000000000001</v>
      </c>
      <c r="I184" s="277"/>
      <c r="J184" s="273"/>
      <c r="K184" s="273"/>
      <c r="L184" s="278"/>
      <c r="M184" s="279"/>
      <c r="N184" s="280"/>
      <c r="O184" s="280"/>
      <c r="P184" s="280"/>
      <c r="Q184" s="280"/>
      <c r="R184" s="280"/>
      <c r="S184" s="280"/>
      <c r="T184" s="28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82" t="s">
        <v>164</v>
      </c>
      <c r="AU184" s="282" t="s">
        <v>83</v>
      </c>
      <c r="AV184" s="15" t="s">
        <v>172</v>
      </c>
      <c r="AW184" s="15" t="s">
        <v>30</v>
      </c>
      <c r="AX184" s="15" t="s">
        <v>73</v>
      </c>
      <c r="AY184" s="282" t="s">
        <v>156</v>
      </c>
    </row>
    <row r="185" s="13" customFormat="1">
      <c r="A185" s="13"/>
      <c r="B185" s="249"/>
      <c r="C185" s="250"/>
      <c r="D185" s="251" t="s">
        <v>164</v>
      </c>
      <c r="E185" s="252" t="s">
        <v>1</v>
      </c>
      <c r="F185" s="253" t="s">
        <v>1276</v>
      </c>
      <c r="G185" s="250"/>
      <c r="H185" s="254">
        <v>2.9119999999999999</v>
      </c>
      <c r="I185" s="255"/>
      <c r="J185" s="250"/>
      <c r="K185" s="250"/>
      <c r="L185" s="256"/>
      <c r="M185" s="257"/>
      <c r="N185" s="258"/>
      <c r="O185" s="258"/>
      <c r="P185" s="258"/>
      <c r="Q185" s="258"/>
      <c r="R185" s="258"/>
      <c r="S185" s="258"/>
      <c r="T185" s="25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0" t="s">
        <v>164</v>
      </c>
      <c r="AU185" s="260" t="s">
        <v>83</v>
      </c>
      <c r="AV185" s="13" t="s">
        <v>83</v>
      </c>
      <c r="AW185" s="13" t="s">
        <v>30</v>
      </c>
      <c r="AX185" s="13" t="s">
        <v>73</v>
      </c>
      <c r="AY185" s="260" t="s">
        <v>156</v>
      </c>
    </row>
    <row r="186" s="14" customFormat="1">
      <c r="A186" s="14"/>
      <c r="B186" s="261"/>
      <c r="C186" s="262"/>
      <c r="D186" s="251" t="s">
        <v>164</v>
      </c>
      <c r="E186" s="263" t="s">
        <v>1</v>
      </c>
      <c r="F186" s="264" t="s">
        <v>166</v>
      </c>
      <c r="G186" s="262"/>
      <c r="H186" s="265">
        <v>27.552</v>
      </c>
      <c r="I186" s="266"/>
      <c r="J186" s="262"/>
      <c r="K186" s="262"/>
      <c r="L186" s="267"/>
      <c r="M186" s="268"/>
      <c r="N186" s="269"/>
      <c r="O186" s="269"/>
      <c r="P186" s="269"/>
      <c r="Q186" s="269"/>
      <c r="R186" s="269"/>
      <c r="S186" s="269"/>
      <c r="T186" s="27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1" t="s">
        <v>164</v>
      </c>
      <c r="AU186" s="271" t="s">
        <v>83</v>
      </c>
      <c r="AV186" s="14" t="s">
        <v>162</v>
      </c>
      <c r="AW186" s="14" t="s">
        <v>30</v>
      </c>
      <c r="AX186" s="14" t="s">
        <v>81</v>
      </c>
      <c r="AY186" s="271" t="s">
        <v>156</v>
      </c>
    </row>
    <row r="187" s="13" customFormat="1">
      <c r="A187" s="13"/>
      <c r="B187" s="249"/>
      <c r="C187" s="250"/>
      <c r="D187" s="251" t="s">
        <v>164</v>
      </c>
      <c r="E187" s="250"/>
      <c r="F187" s="253" t="s">
        <v>1277</v>
      </c>
      <c r="G187" s="250"/>
      <c r="H187" s="254">
        <v>55.103999999999999</v>
      </c>
      <c r="I187" s="255"/>
      <c r="J187" s="250"/>
      <c r="K187" s="250"/>
      <c r="L187" s="256"/>
      <c r="M187" s="257"/>
      <c r="N187" s="258"/>
      <c r="O187" s="258"/>
      <c r="P187" s="258"/>
      <c r="Q187" s="258"/>
      <c r="R187" s="258"/>
      <c r="S187" s="258"/>
      <c r="T187" s="25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0" t="s">
        <v>164</v>
      </c>
      <c r="AU187" s="260" t="s">
        <v>83</v>
      </c>
      <c r="AV187" s="13" t="s">
        <v>83</v>
      </c>
      <c r="AW187" s="13" t="s">
        <v>4</v>
      </c>
      <c r="AX187" s="13" t="s">
        <v>81</v>
      </c>
      <c r="AY187" s="260" t="s">
        <v>156</v>
      </c>
    </row>
    <row r="188" s="2" customFormat="1" ht="16.5" customHeight="1">
      <c r="A188" s="39"/>
      <c r="B188" s="40"/>
      <c r="C188" s="283" t="s">
        <v>256</v>
      </c>
      <c r="D188" s="283" t="s">
        <v>226</v>
      </c>
      <c r="E188" s="284" t="s">
        <v>231</v>
      </c>
      <c r="F188" s="285" t="s">
        <v>232</v>
      </c>
      <c r="G188" s="286" t="s">
        <v>216</v>
      </c>
      <c r="H188" s="287">
        <v>55.103999999999999</v>
      </c>
      <c r="I188" s="288"/>
      <c r="J188" s="289">
        <f>ROUND(I188*H188,2)</f>
        <v>0</v>
      </c>
      <c r="K188" s="290"/>
      <c r="L188" s="291"/>
      <c r="M188" s="292" t="s">
        <v>1</v>
      </c>
      <c r="N188" s="293" t="s">
        <v>38</v>
      </c>
      <c r="O188" s="92"/>
      <c r="P188" s="245">
        <f>O188*H188</f>
        <v>0</v>
      </c>
      <c r="Q188" s="245">
        <v>1</v>
      </c>
      <c r="R188" s="245">
        <f>Q188*H188</f>
        <v>55.103999999999999</v>
      </c>
      <c r="S188" s="245">
        <v>0</v>
      </c>
      <c r="T188" s="24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7" t="s">
        <v>203</v>
      </c>
      <c r="AT188" s="247" t="s">
        <v>226</v>
      </c>
      <c r="AU188" s="247" t="s">
        <v>83</v>
      </c>
      <c r="AY188" s="18" t="s">
        <v>156</v>
      </c>
      <c r="BE188" s="248">
        <f>IF(N188="základní",J188,0)</f>
        <v>0</v>
      </c>
      <c r="BF188" s="248">
        <f>IF(N188="snížená",J188,0)</f>
        <v>0</v>
      </c>
      <c r="BG188" s="248">
        <f>IF(N188="zákl. přenesená",J188,0)</f>
        <v>0</v>
      </c>
      <c r="BH188" s="248">
        <f>IF(N188="sníž. přenesená",J188,0)</f>
        <v>0</v>
      </c>
      <c r="BI188" s="248">
        <f>IF(N188="nulová",J188,0)</f>
        <v>0</v>
      </c>
      <c r="BJ188" s="18" t="s">
        <v>81</v>
      </c>
      <c r="BK188" s="248">
        <f>ROUND(I188*H188,2)</f>
        <v>0</v>
      </c>
      <c r="BL188" s="18" t="s">
        <v>162</v>
      </c>
      <c r="BM188" s="247" t="s">
        <v>1278</v>
      </c>
    </row>
    <row r="189" s="2" customFormat="1" ht="21.75" customHeight="1">
      <c r="A189" s="39"/>
      <c r="B189" s="40"/>
      <c r="C189" s="235" t="s">
        <v>263</v>
      </c>
      <c r="D189" s="235" t="s">
        <v>158</v>
      </c>
      <c r="E189" s="236" t="s">
        <v>238</v>
      </c>
      <c r="F189" s="237" t="s">
        <v>239</v>
      </c>
      <c r="G189" s="238" t="s">
        <v>192</v>
      </c>
      <c r="H189" s="239">
        <v>25.170000000000002</v>
      </c>
      <c r="I189" s="240"/>
      <c r="J189" s="241">
        <f>ROUND(I189*H189,2)</f>
        <v>0</v>
      </c>
      <c r="K189" s="242"/>
      <c r="L189" s="45"/>
      <c r="M189" s="243" t="s">
        <v>1</v>
      </c>
      <c r="N189" s="244" t="s">
        <v>38</v>
      </c>
      <c r="O189" s="92"/>
      <c r="P189" s="245">
        <f>O189*H189</f>
        <v>0</v>
      </c>
      <c r="Q189" s="245">
        <v>0</v>
      </c>
      <c r="R189" s="245">
        <f>Q189*H189</f>
        <v>0</v>
      </c>
      <c r="S189" s="245">
        <v>0</v>
      </c>
      <c r="T189" s="24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7" t="s">
        <v>162</v>
      </c>
      <c r="AT189" s="247" t="s">
        <v>158</v>
      </c>
      <c r="AU189" s="247" t="s">
        <v>83</v>
      </c>
      <c r="AY189" s="18" t="s">
        <v>156</v>
      </c>
      <c r="BE189" s="248">
        <f>IF(N189="základní",J189,0)</f>
        <v>0</v>
      </c>
      <c r="BF189" s="248">
        <f>IF(N189="snížená",J189,0)</f>
        <v>0</v>
      </c>
      <c r="BG189" s="248">
        <f>IF(N189="zákl. přenesená",J189,0)</f>
        <v>0</v>
      </c>
      <c r="BH189" s="248">
        <f>IF(N189="sníž. přenesená",J189,0)</f>
        <v>0</v>
      </c>
      <c r="BI189" s="248">
        <f>IF(N189="nulová",J189,0)</f>
        <v>0</v>
      </c>
      <c r="BJ189" s="18" t="s">
        <v>81</v>
      </c>
      <c r="BK189" s="248">
        <f>ROUND(I189*H189,2)</f>
        <v>0</v>
      </c>
      <c r="BL189" s="18" t="s">
        <v>162</v>
      </c>
      <c r="BM189" s="247" t="s">
        <v>1279</v>
      </c>
    </row>
    <row r="190" s="13" customFormat="1">
      <c r="A190" s="13"/>
      <c r="B190" s="249"/>
      <c r="C190" s="250"/>
      <c r="D190" s="251" t="s">
        <v>164</v>
      </c>
      <c r="E190" s="252" t="s">
        <v>1</v>
      </c>
      <c r="F190" s="253" t="s">
        <v>1280</v>
      </c>
      <c r="G190" s="250"/>
      <c r="H190" s="254">
        <v>13.098000000000001</v>
      </c>
      <c r="I190" s="255"/>
      <c r="J190" s="250"/>
      <c r="K190" s="250"/>
      <c r="L190" s="256"/>
      <c r="M190" s="257"/>
      <c r="N190" s="258"/>
      <c r="O190" s="258"/>
      <c r="P190" s="258"/>
      <c r="Q190" s="258"/>
      <c r="R190" s="258"/>
      <c r="S190" s="258"/>
      <c r="T190" s="25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0" t="s">
        <v>164</v>
      </c>
      <c r="AU190" s="260" t="s">
        <v>83</v>
      </c>
      <c r="AV190" s="13" t="s">
        <v>83</v>
      </c>
      <c r="AW190" s="13" t="s">
        <v>30</v>
      </c>
      <c r="AX190" s="13" t="s">
        <v>73</v>
      </c>
      <c r="AY190" s="260" t="s">
        <v>156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1281</v>
      </c>
      <c r="G191" s="250"/>
      <c r="H191" s="254">
        <v>12.071999999999999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4" customFormat="1">
      <c r="A192" s="14"/>
      <c r="B192" s="261"/>
      <c r="C192" s="262"/>
      <c r="D192" s="251" t="s">
        <v>164</v>
      </c>
      <c r="E192" s="263" t="s">
        <v>1</v>
      </c>
      <c r="F192" s="264" t="s">
        <v>166</v>
      </c>
      <c r="G192" s="262"/>
      <c r="H192" s="265">
        <v>25.170000000000002</v>
      </c>
      <c r="I192" s="266"/>
      <c r="J192" s="262"/>
      <c r="K192" s="262"/>
      <c r="L192" s="267"/>
      <c r="M192" s="268"/>
      <c r="N192" s="269"/>
      <c r="O192" s="269"/>
      <c r="P192" s="269"/>
      <c r="Q192" s="269"/>
      <c r="R192" s="269"/>
      <c r="S192" s="269"/>
      <c r="T192" s="27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1" t="s">
        <v>164</v>
      </c>
      <c r="AU192" s="271" t="s">
        <v>83</v>
      </c>
      <c r="AV192" s="14" t="s">
        <v>162</v>
      </c>
      <c r="AW192" s="14" t="s">
        <v>30</v>
      </c>
      <c r="AX192" s="14" t="s">
        <v>81</v>
      </c>
      <c r="AY192" s="271" t="s">
        <v>156</v>
      </c>
    </row>
    <row r="193" s="2" customFormat="1" ht="16.5" customHeight="1">
      <c r="A193" s="39"/>
      <c r="B193" s="40"/>
      <c r="C193" s="283" t="s">
        <v>267</v>
      </c>
      <c r="D193" s="283" t="s">
        <v>226</v>
      </c>
      <c r="E193" s="284" t="s">
        <v>243</v>
      </c>
      <c r="F193" s="285" t="s">
        <v>244</v>
      </c>
      <c r="G193" s="286" t="s">
        <v>216</v>
      </c>
      <c r="H193" s="287">
        <v>50.340000000000003</v>
      </c>
      <c r="I193" s="288"/>
      <c r="J193" s="289">
        <f>ROUND(I193*H193,2)</f>
        <v>0</v>
      </c>
      <c r="K193" s="290"/>
      <c r="L193" s="291"/>
      <c r="M193" s="292" t="s">
        <v>1</v>
      </c>
      <c r="N193" s="293" t="s">
        <v>38</v>
      </c>
      <c r="O193" s="92"/>
      <c r="P193" s="245">
        <f>O193*H193</f>
        <v>0</v>
      </c>
      <c r="Q193" s="245">
        <v>1</v>
      </c>
      <c r="R193" s="245">
        <f>Q193*H193</f>
        <v>50.340000000000003</v>
      </c>
      <c r="S193" s="245">
        <v>0</v>
      </c>
      <c r="T193" s="24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7" t="s">
        <v>203</v>
      </c>
      <c r="AT193" s="247" t="s">
        <v>226</v>
      </c>
      <c r="AU193" s="247" t="s">
        <v>83</v>
      </c>
      <c r="AY193" s="18" t="s">
        <v>156</v>
      </c>
      <c r="BE193" s="248">
        <f>IF(N193="základní",J193,0)</f>
        <v>0</v>
      </c>
      <c r="BF193" s="248">
        <f>IF(N193="snížená",J193,0)</f>
        <v>0</v>
      </c>
      <c r="BG193" s="248">
        <f>IF(N193="zákl. přenesená",J193,0)</f>
        <v>0</v>
      </c>
      <c r="BH193" s="248">
        <f>IF(N193="sníž. přenesená",J193,0)</f>
        <v>0</v>
      </c>
      <c r="BI193" s="248">
        <f>IF(N193="nulová",J193,0)</f>
        <v>0</v>
      </c>
      <c r="BJ193" s="18" t="s">
        <v>81</v>
      </c>
      <c r="BK193" s="248">
        <f>ROUND(I193*H193,2)</f>
        <v>0</v>
      </c>
      <c r="BL193" s="18" t="s">
        <v>162</v>
      </c>
      <c r="BM193" s="247" t="s">
        <v>1282</v>
      </c>
    </row>
    <row r="194" s="13" customFormat="1">
      <c r="A194" s="13"/>
      <c r="B194" s="249"/>
      <c r="C194" s="250"/>
      <c r="D194" s="251" t="s">
        <v>164</v>
      </c>
      <c r="E194" s="250"/>
      <c r="F194" s="253" t="s">
        <v>1283</v>
      </c>
      <c r="G194" s="250"/>
      <c r="H194" s="254">
        <v>50.340000000000003</v>
      </c>
      <c r="I194" s="255"/>
      <c r="J194" s="250"/>
      <c r="K194" s="250"/>
      <c r="L194" s="256"/>
      <c r="M194" s="257"/>
      <c r="N194" s="258"/>
      <c r="O194" s="258"/>
      <c r="P194" s="258"/>
      <c r="Q194" s="258"/>
      <c r="R194" s="258"/>
      <c r="S194" s="258"/>
      <c r="T194" s="25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60" t="s">
        <v>164</v>
      </c>
      <c r="AU194" s="260" t="s">
        <v>83</v>
      </c>
      <c r="AV194" s="13" t="s">
        <v>83</v>
      </c>
      <c r="AW194" s="13" t="s">
        <v>4</v>
      </c>
      <c r="AX194" s="13" t="s">
        <v>81</v>
      </c>
      <c r="AY194" s="260" t="s">
        <v>156</v>
      </c>
    </row>
    <row r="195" s="12" customFormat="1" ht="22.8" customHeight="1">
      <c r="A195" s="12"/>
      <c r="B195" s="219"/>
      <c r="C195" s="220"/>
      <c r="D195" s="221" t="s">
        <v>72</v>
      </c>
      <c r="E195" s="233" t="s">
        <v>83</v>
      </c>
      <c r="F195" s="233" t="s">
        <v>247</v>
      </c>
      <c r="G195" s="220"/>
      <c r="H195" s="220"/>
      <c r="I195" s="223"/>
      <c r="J195" s="234">
        <f>BK195</f>
        <v>0</v>
      </c>
      <c r="K195" s="220"/>
      <c r="L195" s="225"/>
      <c r="M195" s="226"/>
      <c r="N195" s="227"/>
      <c r="O195" s="227"/>
      <c r="P195" s="228">
        <f>SUM(P196:P197)</f>
        <v>0</v>
      </c>
      <c r="Q195" s="227"/>
      <c r="R195" s="228">
        <f>SUM(R196:R197)</f>
        <v>1.6381028399999997</v>
      </c>
      <c r="S195" s="227"/>
      <c r="T195" s="229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30" t="s">
        <v>81</v>
      </c>
      <c r="AT195" s="231" t="s">
        <v>72</v>
      </c>
      <c r="AU195" s="231" t="s">
        <v>81</v>
      </c>
      <c r="AY195" s="230" t="s">
        <v>156</v>
      </c>
      <c r="BK195" s="232">
        <f>SUM(BK196:BK197)</f>
        <v>0</v>
      </c>
    </row>
    <row r="196" s="2" customFormat="1" ht="16.5" customHeight="1">
      <c r="A196" s="39"/>
      <c r="B196" s="40"/>
      <c r="C196" s="235" t="s">
        <v>283</v>
      </c>
      <c r="D196" s="235" t="s">
        <v>158</v>
      </c>
      <c r="E196" s="236" t="s">
        <v>926</v>
      </c>
      <c r="F196" s="237" t="s">
        <v>927</v>
      </c>
      <c r="G196" s="238" t="s">
        <v>192</v>
      </c>
      <c r="H196" s="239">
        <v>0.72599999999999998</v>
      </c>
      <c r="I196" s="240"/>
      <c r="J196" s="241">
        <f>ROUND(I196*H196,2)</f>
        <v>0</v>
      </c>
      <c r="K196" s="242"/>
      <c r="L196" s="45"/>
      <c r="M196" s="243" t="s">
        <v>1</v>
      </c>
      <c r="N196" s="244" t="s">
        <v>38</v>
      </c>
      <c r="O196" s="92"/>
      <c r="P196" s="245">
        <f>O196*H196</f>
        <v>0</v>
      </c>
      <c r="Q196" s="245">
        <v>2.2563399999999998</v>
      </c>
      <c r="R196" s="245">
        <f>Q196*H196</f>
        <v>1.6381028399999997</v>
      </c>
      <c r="S196" s="245">
        <v>0</v>
      </c>
      <c r="T196" s="24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7" t="s">
        <v>162</v>
      </c>
      <c r="AT196" s="247" t="s">
        <v>158</v>
      </c>
      <c r="AU196" s="247" t="s">
        <v>83</v>
      </c>
      <c r="AY196" s="18" t="s">
        <v>156</v>
      </c>
      <c r="BE196" s="248">
        <f>IF(N196="základní",J196,0)</f>
        <v>0</v>
      </c>
      <c r="BF196" s="248">
        <f>IF(N196="snížená",J196,0)</f>
        <v>0</v>
      </c>
      <c r="BG196" s="248">
        <f>IF(N196="zákl. přenesená",J196,0)</f>
        <v>0</v>
      </c>
      <c r="BH196" s="248">
        <f>IF(N196="sníž. přenesená",J196,0)</f>
        <v>0</v>
      </c>
      <c r="BI196" s="248">
        <f>IF(N196="nulová",J196,0)</f>
        <v>0</v>
      </c>
      <c r="BJ196" s="18" t="s">
        <v>81</v>
      </c>
      <c r="BK196" s="248">
        <f>ROUND(I196*H196,2)</f>
        <v>0</v>
      </c>
      <c r="BL196" s="18" t="s">
        <v>162</v>
      </c>
      <c r="BM196" s="247" t="s">
        <v>1284</v>
      </c>
    </row>
    <row r="197" s="13" customFormat="1">
      <c r="A197" s="13"/>
      <c r="B197" s="249"/>
      <c r="C197" s="250"/>
      <c r="D197" s="251" t="s">
        <v>164</v>
      </c>
      <c r="E197" s="252" t="s">
        <v>1</v>
      </c>
      <c r="F197" s="253" t="s">
        <v>1285</v>
      </c>
      <c r="G197" s="250"/>
      <c r="H197" s="254">
        <v>0.72599999999999998</v>
      </c>
      <c r="I197" s="255"/>
      <c r="J197" s="250"/>
      <c r="K197" s="250"/>
      <c r="L197" s="256"/>
      <c r="M197" s="257"/>
      <c r="N197" s="258"/>
      <c r="O197" s="258"/>
      <c r="P197" s="258"/>
      <c r="Q197" s="258"/>
      <c r="R197" s="258"/>
      <c r="S197" s="258"/>
      <c r="T197" s="25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60" t="s">
        <v>164</v>
      </c>
      <c r="AU197" s="260" t="s">
        <v>83</v>
      </c>
      <c r="AV197" s="13" t="s">
        <v>83</v>
      </c>
      <c r="AW197" s="13" t="s">
        <v>30</v>
      </c>
      <c r="AX197" s="13" t="s">
        <v>81</v>
      </c>
      <c r="AY197" s="260" t="s">
        <v>156</v>
      </c>
    </row>
    <row r="198" s="12" customFormat="1" ht="22.8" customHeight="1">
      <c r="A198" s="12"/>
      <c r="B198" s="219"/>
      <c r="C198" s="220"/>
      <c r="D198" s="221" t="s">
        <v>72</v>
      </c>
      <c r="E198" s="233" t="s">
        <v>162</v>
      </c>
      <c r="F198" s="233" t="s">
        <v>255</v>
      </c>
      <c r="G198" s="220"/>
      <c r="H198" s="220"/>
      <c r="I198" s="223"/>
      <c r="J198" s="234">
        <f>BK198</f>
        <v>0</v>
      </c>
      <c r="K198" s="220"/>
      <c r="L198" s="225"/>
      <c r="M198" s="226"/>
      <c r="N198" s="227"/>
      <c r="O198" s="227"/>
      <c r="P198" s="228">
        <f>SUM(P199:P202)</f>
        <v>0</v>
      </c>
      <c r="Q198" s="227"/>
      <c r="R198" s="228">
        <f>SUM(R199:R202)</f>
        <v>11.495881600000001</v>
      </c>
      <c r="S198" s="227"/>
      <c r="T198" s="229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30" t="s">
        <v>81</v>
      </c>
      <c r="AT198" s="231" t="s">
        <v>72</v>
      </c>
      <c r="AU198" s="231" t="s">
        <v>81</v>
      </c>
      <c r="AY198" s="230" t="s">
        <v>156</v>
      </c>
      <c r="BK198" s="232">
        <f>SUM(BK199:BK202)</f>
        <v>0</v>
      </c>
    </row>
    <row r="199" s="2" customFormat="1" ht="16.5" customHeight="1">
      <c r="A199" s="39"/>
      <c r="B199" s="40"/>
      <c r="C199" s="235" t="s">
        <v>293</v>
      </c>
      <c r="D199" s="235" t="s">
        <v>158</v>
      </c>
      <c r="E199" s="236" t="s">
        <v>257</v>
      </c>
      <c r="F199" s="237" t="s">
        <v>258</v>
      </c>
      <c r="G199" s="238" t="s">
        <v>192</v>
      </c>
      <c r="H199" s="239">
        <v>6.0800000000000001</v>
      </c>
      <c r="I199" s="240"/>
      <c r="J199" s="241">
        <f>ROUND(I199*H199,2)</f>
        <v>0</v>
      </c>
      <c r="K199" s="242"/>
      <c r="L199" s="45"/>
      <c r="M199" s="243" t="s">
        <v>1</v>
      </c>
      <c r="N199" s="244" t="s">
        <v>38</v>
      </c>
      <c r="O199" s="92"/>
      <c r="P199" s="245">
        <f>O199*H199</f>
        <v>0</v>
      </c>
      <c r="Q199" s="245">
        <v>1.8907700000000001</v>
      </c>
      <c r="R199" s="245">
        <f>Q199*H199</f>
        <v>11.495881600000001</v>
      </c>
      <c r="S199" s="245">
        <v>0</v>
      </c>
      <c r="T199" s="246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7" t="s">
        <v>162</v>
      </c>
      <c r="AT199" s="247" t="s">
        <v>158</v>
      </c>
      <c r="AU199" s="247" t="s">
        <v>83</v>
      </c>
      <c r="AY199" s="18" t="s">
        <v>156</v>
      </c>
      <c r="BE199" s="248">
        <f>IF(N199="základní",J199,0)</f>
        <v>0</v>
      </c>
      <c r="BF199" s="248">
        <f>IF(N199="snížená",J199,0)</f>
        <v>0</v>
      </c>
      <c r="BG199" s="248">
        <f>IF(N199="zákl. přenesená",J199,0)</f>
        <v>0</v>
      </c>
      <c r="BH199" s="248">
        <f>IF(N199="sníž. přenesená",J199,0)</f>
        <v>0</v>
      </c>
      <c r="BI199" s="248">
        <f>IF(N199="nulová",J199,0)</f>
        <v>0</v>
      </c>
      <c r="BJ199" s="18" t="s">
        <v>81</v>
      </c>
      <c r="BK199" s="248">
        <f>ROUND(I199*H199,2)</f>
        <v>0</v>
      </c>
      <c r="BL199" s="18" t="s">
        <v>162</v>
      </c>
      <c r="BM199" s="247" t="s">
        <v>1286</v>
      </c>
    </row>
    <row r="200" s="13" customFormat="1">
      <c r="A200" s="13"/>
      <c r="B200" s="249"/>
      <c r="C200" s="250"/>
      <c r="D200" s="251" t="s">
        <v>164</v>
      </c>
      <c r="E200" s="252" t="s">
        <v>1</v>
      </c>
      <c r="F200" s="253" t="s">
        <v>1287</v>
      </c>
      <c r="G200" s="250"/>
      <c r="H200" s="254">
        <v>2.5600000000000001</v>
      </c>
      <c r="I200" s="255"/>
      <c r="J200" s="250"/>
      <c r="K200" s="250"/>
      <c r="L200" s="256"/>
      <c r="M200" s="257"/>
      <c r="N200" s="258"/>
      <c r="O200" s="258"/>
      <c r="P200" s="258"/>
      <c r="Q200" s="258"/>
      <c r="R200" s="258"/>
      <c r="S200" s="258"/>
      <c r="T200" s="25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0" t="s">
        <v>164</v>
      </c>
      <c r="AU200" s="260" t="s">
        <v>83</v>
      </c>
      <c r="AV200" s="13" t="s">
        <v>83</v>
      </c>
      <c r="AW200" s="13" t="s">
        <v>30</v>
      </c>
      <c r="AX200" s="13" t="s">
        <v>73</v>
      </c>
      <c r="AY200" s="260" t="s">
        <v>156</v>
      </c>
    </row>
    <row r="201" s="13" customFormat="1">
      <c r="A201" s="13"/>
      <c r="B201" s="249"/>
      <c r="C201" s="250"/>
      <c r="D201" s="251" t="s">
        <v>164</v>
      </c>
      <c r="E201" s="252" t="s">
        <v>1</v>
      </c>
      <c r="F201" s="253" t="s">
        <v>1288</v>
      </c>
      <c r="G201" s="250"/>
      <c r="H201" s="254">
        <v>3.52</v>
      </c>
      <c r="I201" s="255"/>
      <c r="J201" s="250"/>
      <c r="K201" s="250"/>
      <c r="L201" s="256"/>
      <c r="M201" s="257"/>
      <c r="N201" s="258"/>
      <c r="O201" s="258"/>
      <c r="P201" s="258"/>
      <c r="Q201" s="258"/>
      <c r="R201" s="258"/>
      <c r="S201" s="258"/>
      <c r="T201" s="25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0" t="s">
        <v>164</v>
      </c>
      <c r="AU201" s="260" t="s">
        <v>83</v>
      </c>
      <c r="AV201" s="13" t="s">
        <v>83</v>
      </c>
      <c r="AW201" s="13" t="s">
        <v>30</v>
      </c>
      <c r="AX201" s="13" t="s">
        <v>73</v>
      </c>
      <c r="AY201" s="260" t="s">
        <v>156</v>
      </c>
    </row>
    <row r="202" s="14" customFormat="1">
      <c r="A202" s="14"/>
      <c r="B202" s="261"/>
      <c r="C202" s="262"/>
      <c r="D202" s="251" t="s">
        <v>164</v>
      </c>
      <c r="E202" s="263" t="s">
        <v>1</v>
      </c>
      <c r="F202" s="264" t="s">
        <v>166</v>
      </c>
      <c r="G202" s="262"/>
      <c r="H202" s="265">
        <v>6.0800000000000001</v>
      </c>
      <c r="I202" s="266"/>
      <c r="J202" s="262"/>
      <c r="K202" s="262"/>
      <c r="L202" s="267"/>
      <c r="M202" s="268"/>
      <c r="N202" s="269"/>
      <c r="O202" s="269"/>
      <c r="P202" s="269"/>
      <c r="Q202" s="269"/>
      <c r="R202" s="269"/>
      <c r="S202" s="269"/>
      <c r="T202" s="27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71" t="s">
        <v>164</v>
      </c>
      <c r="AU202" s="271" t="s">
        <v>83</v>
      </c>
      <c r="AV202" s="14" t="s">
        <v>162</v>
      </c>
      <c r="AW202" s="14" t="s">
        <v>30</v>
      </c>
      <c r="AX202" s="14" t="s">
        <v>81</v>
      </c>
      <c r="AY202" s="271" t="s">
        <v>156</v>
      </c>
    </row>
    <row r="203" s="12" customFormat="1" ht="22.8" customHeight="1">
      <c r="A203" s="12"/>
      <c r="B203" s="219"/>
      <c r="C203" s="220"/>
      <c r="D203" s="221" t="s">
        <v>72</v>
      </c>
      <c r="E203" s="233" t="s">
        <v>183</v>
      </c>
      <c r="F203" s="233" t="s">
        <v>262</v>
      </c>
      <c r="G203" s="220"/>
      <c r="H203" s="220"/>
      <c r="I203" s="223"/>
      <c r="J203" s="234">
        <f>BK203</f>
        <v>0</v>
      </c>
      <c r="K203" s="220"/>
      <c r="L203" s="225"/>
      <c r="M203" s="226"/>
      <c r="N203" s="227"/>
      <c r="O203" s="227"/>
      <c r="P203" s="228">
        <f>SUM(P204:P208)</f>
        <v>0</v>
      </c>
      <c r="Q203" s="227"/>
      <c r="R203" s="228">
        <f>SUM(R204:R208)</f>
        <v>29.446207999999999</v>
      </c>
      <c r="S203" s="227"/>
      <c r="T203" s="229">
        <f>SUM(T204:T208)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30" t="s">
        <v>81</v>
      </c>
      <c r="AT203" s="231" t="s">
        <v>72</v>
      </c>
      <c r="AU203" s="231" t="s">
        <v>81</v>
      </c>
      <c r="AY203" s="230" t="s">
        <v>156</v>
      </c>
      <c r="BK203" s="232">
        <f>SUM(BK204:BK208)</f>
        <v>0</v>
      </c>
    </row>
    <row r="204" s="2" customFormat="1" ht="16.5" customHeight="1">
      <c r="A204" s="39"/>
      <c r="B204" s="40"/>
      <c r="C204" s="235" t="s">
        <v>685</v>
      </c>
      <c r="D204" s="235" t="s">
        <v>158</v>
      </c>
      <c r="E204" s="236" t="s">
        <v>268</v>
      </c>
      <c r="F204" s="237" t="s">
        <v>269</v>
      </c>
      <c r="G204" s="238" t="s">
        <v>161</v>
      </c>
      <c r="H204" s="239">
        <v>35.200000000000003</v>
      </c>
      <c r="I204" s="240"/>
      <c r="J204" s="241">
        <f>ROUND(I204*H204,2)</f>
        <v>0</v>
      </c>
      <c r="K204" s="242"/>
      <c r="L204" s="45"/>
      <c r="M204" s="243" t="s">
        <v>1</v>
      </c>
      <c r="N204" s="244" t="s">
        <v>38</v>
      </c>
      <c r="O204" s="92"/>
      <c r="P204" s="245">
        <f>O204*H204</f>
        <v>0</v>
      </c>
      <c r="Q204" s="245">
        <v>0.57499999999999996</v>
      </c>
      <c r="R204" s="245">
        <f>Q204*H204</f>
        <v>20.239999999999998</v>
      </c>
      <c r="S204" s="245">
        <v>0</v>
      </c>
      <c r="T204" s="24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7" t="s">
        <v>162</v>
      </c>
      <c r="AT204" s="247" t="s">
        <v>158</v>
      </c>
      <c r="AU204" s="247" t="s">
        <v>83</v>
      </c>
      <c r="AY204" s="18" t="s">
        <v>156</v>
      </c>
      <c r="BE204" s="248">
        <f>IF(N204="základní",J204,0)</f>
        <v>0</v>
      </c>
      <c r="BF204" s="248">
        <f>IF(N204="snížená",J204,0)</f>
        <v>0</v>
      </c>
      <c r="BG204" s="248">
        <f>IF(N204="zákl. přenesená",J204,0)</f>
        <v>0</v>
      </c>
      <c r="BH204" s="248">
        <f>IF(N204="sníž. přenesená",J204,0)</f>
        <v>0</v>
      </c>
      <c r="BI204" s="248">
        <f>IF(N204="nulová",J204,0)</f>
        <v>0</v>
      </c>
      <c r="BJ204" s="18" t="s">
        <v>81</v>
      </c>
      <c r="BK204" s="248">
        <f>ROUND(I204*H204,2)</f>
        <v>0</v>
      </c>
      <c r="BL204" s="18" t="s">
        <v>162</v>
      </c>
      <c r="BM204" s="247" t="s">
        <v>1289</v>
      </c>
    </row>
    <row r="205" s="13" customFormat="1">
      <c r="A205" s="13"/>
      <c r="B205" s="249"/>
      <c r="C205" s="250"/>
      <c r="D205" s="251" t="s">
        <v>164</v>
      </c>
      <c r="E205" s="252" t="s">
        <v>1</v>
      </c>
      <c r="F205" s="253" t="s">
        <v>1252</v>
      </c>
      <c r="G205" s="250"/>
      <c r="H205" s="254">
        <v>35.200000000000003</v>
      </c>
      <c r="I205" s="255"/>
      <c r="J205" s="250"/>
      <c r="K205" s="250"/>
      <c r="L205" s="256"/>
      <c r="M205" s="257"/>
      <c r="N205" s="258"/>
      <c r="O205" s="258"/>
      <c r="P205" s="258"/>
      <c r="Q205" s="258"/>
      <c r="R205" s="258"/>
      <c r="S205" s="258"/>
      <c r="T205" s="25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0" t="s">
        <v>164</v>
      </c>
      <c r="AU205" s="260" t="s">
        <v>83</v>
      </c>
      <c r="AV205" s="13" t="s">
        <v>83</v>
      </c>
      <c r="AW205" s="13" t="s">
        <v>30</v>
      </c>
      <c r="AX205" s="13" t="s">
        <v>81</v>
      </c>
      <c r="AY205" s="260" t="s">
        <v>156</v>
      </c>
    </row>
    <row r="206" s="2" customFormat="1" ht="33" customHeight="1">
      <c r="A206" s="39"/>
      <c r="B206" s="40"/>
      <c r="C206" s="235" t="s">
        <v>690</v>
      </c>
      <c r="D206" s="235" t="s">
        <v>158</v>
      </c>
      <c r="E206" s="236" t="s">
        <v>271</v>
      </c>
      <c r="F206" s="237" t="s">
        <v>272</v>
      </c>
      <c r="G206" s="238" t="s">
        <v>161</v>
      </c>
      <c r="H206" s="239">
        <v>35.200000000000003</v>
      </c>
      <c r="I206" s="240"/>
      <c r="J206" s="241">
        <f>ROUND(I206*H206,2)</f>
        <v>0</v>
      </c>
      <c r="K206" s="242"/>
      <c r="L206" s="45"/>
      <c r="M206" s="243" t="s">
        <v>1</v>
      </c>
      <c r="N206" s="244" t="s">
        <v>38</v>
      </c>
      <c r="O206" s="92"/>
      <c r="P206" s="245">
        <f>O206*H206</f>
        <v>0</v>
      </c>
      <c r="Q206" s="245">
        <v>0.13188</v>
      </c>
      <c r="R206" s="245">
        <f>Q206*H206</f>
        <v>4.6421760000000001</v>
      </c>
      <c r="S206" s="245">
        <v>0</v>
      </c>
      <c r="T206" s="24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7" t="s">
        <v>162</v>
      </c>
      <c r="AT206" s="247" t="s">
        <v>158</v>
      </c>
      <c r="AU206" s="247" t="s">
        <v>83</v>
      </c>
      <c r="AY206" s="18" t="s">
        <v>156</v>
      </c>
      <c r="BE206" s="248">
        <f>IF(N206="základní",J206,0)</f>
        <v>0</v>
      </c>
      <c r="BF206" s="248">
        <f>IF(N206="snížená",J206,0)</f>
        <v>0</v>
      </c>
      <c r="BG206" s="248">
        <f>IF(N206="zákl. přenesená",J206,0)</f>
        <v>0</v>
      </c>
      <c r="BH206" s="248">
        <f>IF(N206="sníž. přenesená",J206,0)</f>
        <v>0</v>
      </c>
      <c r="BI206" s="248">
        <f>IF(N206="nulová",J206,0)</f>
        <v>0</v>
      </c>
      <c r="BJ206" s="18" t="s">
        <v>81</v>
      </c>
      <c r="BK206" s="248">
        <f>ROUND(I206*H206,2)</f>
        <v>0</v>
      </c>
      <c r="BL206" s="18" t="s">
        <v>162</v>
      </c>
      <c r="BM206" s="247" t="s">
        <v>1290</v>
      </c>
    </row>
    <row r="207" s="13" customFormat="1">
      <c r="A207" s="13"/>
      <c r="B207" s="249"/>
      <c r="C207" s="250"/>
      <c r="D207" s="251" t="s">
        <v>164</v>
      </c>
      <c r="E207" s="252" t="s">
        <v>1</v>
      </c>
      <c r="F207" s="253" t="s">
        <v>1252</v>
      </c>
      <c r="G207" s="250"/>
      <c r="H207" s="254">
        <v>35.200000000000003</v>
      </c>
      <c r="I207" s="255"/>
      <c r="J207" s="250"/>
      <c r="K207" s="250"/>
      <c r="L207" s="256"/>
      <c r="M207" s="257"/>
      <c r="N207" s="258"/>
      <c r="O207" s="258"/>
      <c r="P207" s="258"/>
      <c r="Q207" s="258"/>
      <c r="R207" s="258"/>
      <c r="S207" s="258"/>
      <c r="T207" s="25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0" t="s">
        <v>164</v>
      </c>
      <c r="AU207" s="260" t="s">
        <v>83</v>
      </c>
      <c r="AV207" s="13" t="s">
        <v>83</v>
      </c>
      <c r="AW207" s="13" t="s">
        <v>30</v>
      </c>
      <c r="AX207" s="13" t="s">
        <v>81</v>
      </c>
      <c r="AY207" s="260" t="s">
        <v>156</v>
      </c>
    </row>
    <row r="208" s="2" customFormat="1" ht="21.75" customHeight="1">
      <c r="A208" s="39"/>
      <c r="B208" s="40"/>
      <c r="C208" s="235" t="s">
        <v>302</v>
      </c>
      <c r="D208" s="235" t="s">
        <v>158</v>
      </c>
      <c r="E208" s="236" t="s">
        <v>275</v>
      </c>
      <c r="F208" s="237" t="s">
        <v>276</v>
      </c>
      <c r="G208" s="238" t="s">
        <v>161</v>
      </c>
      <c r="H208" s="239">
        <v>35.200000000000003</v>
      </c>
      <c r="I208" s="240"/>
      <c r="J208" s="241">
        <f>ROUND(I208*H208,2)</f>
        <v>0</v>
      </c>
      <c r="K208" s="242"/>
      <c r="L208" s="45"/>
      <c r="M208" s="243" t="s">
        <v>1</v>
      </c>
      <c r="N208" s="244" t="s">
        <v>38</v>
      </c>
      <c r="O208" s="92"/>
      <c r="P208" s="245">
        <f>O208*H208</f>
        <v>0</v>
      </c>
      <c r="Q208" s="245">
        <v>0.12966</v>
      </c>
      <c r="R208" s="245">
        <f>Q208*H208</f>
        <v>4.5640320000000001</v>
      </c>
      <c r="S208" s="245">
        <v>0</v>
      </c>
      <c r="T208" s="24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7" t="s">
        <v>162</v>
      </c>
      <c r="AT208" s="247" t="s">
        <v>158</v>
      </c>
      <c r="AU208" s="247" t="s">
        <v>83</v>
      </c>
      <c r="AY208" s="18" t="s">
        <v>156</v>
      </c>
      <c r="BE208" s="248">
        <f>IF(N208="základní",J208,0)</f>
        <v>0</v>
      </c>
      <c r="BF208" s="248">
        <f>IF(N208="snížená",J208,0)</f>
        <v>0</v>
      </c>
      <c r="BG208" s="248">
        <f>IF(N208="zákl. přenesená",J208,0)</f>
        <v>0</v>
      </c>
      <c r="BH208" s="248">
        <f>IF(N208="sníž. přenesená",J208,0)</f>
        <v>0</v>
      </c>
      <c r="BI208" s="248">
        <f>IF(N208="nulová",J208,0)</f>
        <v>0</v>
      </c>
      <c r="BJ208" s="18" t="s">
        <v>81</v>
      </c>
      <c r="BK208" s="248">
        <f>ROUND(I208*H208,2)</f>
        <v>0</v>
      </c>
      <c r="BL208" s="18" t="s">
        <v>162</v>
      </c>
      <c r="BM208" s="247" t="s">
        <v>1291</v>
      </c>
    </row>
    <row r="209" s="12" customFormat="1" ht="22.8" customHeight="1">
      <c r="A209" s="12"/>
      <c r="B209" s="219"/>
      <c r="C209" s="220"/>
      <c r="D209" s="221" t="s">
        <v>72</v>
      </c>
      <c r="E209" s="233" t="s">
        <v>203</v>
      </c>
      <c r="F209" s="233" t="s">
        <v>287</v>
      </c>
      <c r="G209" s="220"/>
      <c r="H209" s="220"/>
      <c r="I209" s="223"/>
      <c r="J209" s="234">
        <f>BK209</f>
        <v>0</v>
      </c>
      <c r="K209" s="220"/>
      <c r="L209" s="225"/>
      <c r="M209" s="226"/>
      <c r="N209" s="227"/>
      <c r="O209" s="227"/>
      <c r="P209" s="228">
        <f>SUM(P210:P280)</f>
        <v>0</v>
      </c>
      <c r="Q209" s="227"/>
      <c r="R209" s="228">
        <f>SUM(R210:R280)</f>
        <v>20.149974119999996</v>
      </c>
      <c r="S209" s="227"/>
      <c r="T209" s="229">
        <f>SUM(T210:T280)</f>
        <v>12.954000000000001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30" t="s">
        <v>81</v>
      </c>
      <c r="AT209" s="231" t="s">
        <v>72</v>
      </c>
      <c r="AU209" s="231" t="s">
        <v>81</v>
      </c>
      <c r="AY209" s="230" t="s">
        <v>156</v>
      </c>
      <c r="BK209" s="232">
        <f>SUM(BK210:BK280)</f>
        <v>0</v>
      </c>
    </row>
    <row r="210" s="2" customFormat="1" ht="21.75" customHeight="1">
      <c r="A210" s="39"/>
      <c r="B210" s="40"/>
      <c r="C210" s="235" t="s">
        <v>556</v>
      </c>
      <c r="D210" s="235" t="s">
        <v>158</v>
      </c>
      <c r="E210" s="236" t="s">
        <v>941</v>
      </c>
      <c r="F210" s="237" t="s">
        <v>942</v>
      </c>
      <c r="G210" s="238" t="s">
        <v>180</v>
      </c>
      <c r="H210" s="239">
        <v>32</v>
      </c>
      <c r="I210" s="240"/>
      <c r="J210" s="241">
        <f>ROUND(I210*H210,2)</f>
        <v>0</v>
      </c>
      <c r="K210" s="242"/>
      <c r="L210" s="45"/>
      <c r="M210" s="243" t="s">
        <v>1</v>
      </c>
      <c r="N210" s="244" t="s">
        <v>38</v>
      </c>
      <c r="O210" s="92"/>
      <c r="P210" s="245">
        <f>O210*H210</f>
        <v>0</v>
      </c>
      <c r="Q210" s="245">
        <v>0</v>
      </c>
      <c r="R210" s="245">
        <f>Q210*H210</f>
        <v>0</v>
      </c>
      <c r="S210" s="245">
        <v>0.32000000000000001</v>
      </c>
      <c r="T210" s="246">
        <f>S210*H210</f>
        <v>10.24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7" t="s">
        <v>162</v>
      </c>
      <c r="AT210" s="247" t="s">
        <v>158</v>
      </c>
      <c r="AU210" s="247" t="s">
        <v>83</v>
      </c>
      <c r="AY210" s="18" t="s">
        <v>156</v>
      </c>
      <c r="BE210" s="248">
        <f>IF(N210="základní",J210,0)</f>
        <v>0</v>
      </c>
      <c r="BF210" s="248">
        <f>IF(N210="snížená",J210,0)</f>
        <v>0</v>
      </c>
      <c r="BG210" s="248">
        <f>IF(N210="zákl. přenesená",J210,0)</f>
        <v>0</v>
      </c>
      <c r="BH210" s="248">
        <f>IF(N210="sníž. přenesená",J210,0)</f>
        <v>0</v>
      </c>
      <c r="BI210" s="248">
        <f>IF(N210="nulová",J210,0)</f>
        <v>0</v>
      </c>
      <c r="BJ210" s="18" t="s">
        <v>81</v>
      </c>
      <c r="BK210" s="248">
        <f>ROUND(I210*H210,2)</f>
        <v>0</v>
      </c>
      <c r="BL210" s="18" t="s">
        <v>162</v>
      </c>
      <c r="BM210" s="247" t="s">
        <v>1292</v>
      </c>
    </row>
    <row r="211" s="13" customFormat="1">
      <c r="A211" s="13"/>
      <c r="B211" s="249"/>
      <c r="C211" s="250"/>
      <c r="D211" s="251" t="s">
        <v>164</v>
      </c>
      <c r="E211" s="252" t="s">
        <v>1</v>
      </c>
      <c r="F211" s="253" t="s">
        <v>1293</v>
      </c>
      <c r="G211" s="250"/>
      <c r="H211" s="254">
        <v>32</v>
      </c>
      <c r="I211" s="255"/>
      <c r="J211" s="250"/>
      <c r="K211" s="250"/>
      <c r="L211" s="256"/>
      <c r="M211" s="257"/>
      <c r="N211" s="258"/>
      <c r="O211" s="258"/>
      <c r="P211" s="258"/>
      <c r="Q211" s="258"/>
      <c r="R211" s="258"/>
      <c r="S211" s="258"/>
      <c r="T211" s="25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0" t="s">
        <v>164</v>
      </c>
      <c r="AU211" s="260" t="s">
        <v>83</v>
      </c>
      <c r="AV211" s="13" t="s">
        <v>83</v>
      </c>
      <c r="AW211" s="13" t="s">
        <v>30</v>
      </c>
      <c r="AX211" s="13" t="s">
        <v>73</v>
      </c>
      <c r="AY211" s="260" t="s">
        <v>156</v>
      </c>
    </row>
    <row r="212" s="14" customFormat="1">
      <c r="A212" s="14"/>
      <c r="B212" s="261"/>
      <c r="C212" s="262"/>
      <c r="D212" s="251" t="s">
        <v>164</v>
      </c>
      <c r="E212" s="263" t="s">
        <v>1</v>
      </c>
      <c r="F212" s="264" t="s">
        <v>166</v>
      </c>
      <c r="G212" s="262"/>
      <c r="H212" s="265">
        <v>32</v>
      </c>
      <c r="I212" s="266"/>
      <c r="J212" s="262"/>
      <c r="K212" s="262"/>
      <c r="L212" s="267"/>
      <c r="M212" s="268"/>
      <c r="N212" s="269"/>
      <c r="O212" s="269"/>
      <c r="P212" s="269"/>
      <c r="Q212" s="269"/>
      <c r="R212" s="269"/>
      <c r="S212" s="269"/>
      <c r="T212" s="27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1" t="s">
        <v>164</v>
      </c>
      <c r="AU212" s="271" t="s">
        <v>83</v>
      </c>
      <c r="AV212" s="14" t="s">
        <v>162</v>
      </c>
      <c r="AW212" s="14" t="s">
        <v>30</v>
      </c>
      <c r="AX212" s="14" t="s">
        <v>81</v>
      </c>
      <c r="AY212" s="271" t="s">
        <v>156</v>
      </c>
    </row>
    <row r="213" s="2" customFormat="1" ht="33" customHeight="1">
      <c r="A213" s="39"/>
      <c r="B213" s="40"/>
      <c r="C213" s="235" t="s">
        <v>722</v>
      </c>
      <c r="D213" s="235" t="s">
        <v>158</v>
      </c>
      <c r="E213" s="236" t="s">
        <v>945</v>
      </c>
      <c r="F213" s="237" t="s">
        <v>946</v>
      </c>
      <c r="G213" s="238" t="s">
        <v>180</v>
      </c>
      <c r="H213" s="239">
        <v>5.2000000000000002</v>
      </c>
      <c r="I213" s="240"/>
      <c r="J213" s="241">
        <f>ROUND(I213*H213,2)</f>
        <v>0</v>
      </c>
      <c r="K213" s="242"/>
      <c r="L213" s="45"/>
      <c r="M213" s="243" t="s">
        <v>1</v>
      </c>
      <c r="N213" s="244" t="s">
        <v>38</v>
      </c>
      <c r="O213" s="92"/>
      <c r="P213" s="245">
        <f>O213*H213</f>
        <v>0</v>
      </c>
      <c r="Q213" s="245">
        <v>1.0000000000000001E-05</v>
      </c>
      <c r="R213" s="245">
        <f>Q213*H213</f>
        <v>5.2000000000000004E-05</v>
      </c>
      <c r="S213" s="245">
        <v>0</v>
      </c>
      <c r="T213" s="24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7" t="s">
        <v>162</v>
      </c>
      <c r="AT213" s="247" t="s">
        <v>158</v>
      </c>
      <c r="AU213" s="247" t="s">
        <v>83</v>
      </c>
      <c r="AY213" s="18" t="s">
        <v>156</v>
      </c>
      <c r="BE213" s="248">
        <f>IF(N213="základní",J213,0)</f>
        <v>0</v>
      </c>
      <c r="BF213" s="248">
        <f>IF(N213="snížená",J213,0)</f>
        <v>0</v>
      </c>
      <c r="BG213" s="248">
        <f>IF(N213="zákl. přenesená",J213,0)</f>
        <v>0</v>
      </c>
      <c r="BH213" s="248">
        <f>IF(N213="sníž. přenesená",J213,0)</f>
        <v>0</v>
      </c>
      <c r="BI213" s="248">
        <f>IF(N213="nulová",J213,0)</f>
        <v>0</v>
      </c>
      <c r="BJ213" s="18" t="s">
        <v>81</v>
      </c>
      <c r="BK213" s="248">
        <f>ROUND(I213*H213,2)</f>
        <v>0</v>
      </c>
      <c r="BL213" s="18" t="s">
        <v>162</v>
      </c>
      <c r="BM213" s="247" t="s">
        <v>1294</v>
      </c>
    </row>
    <row r="214" s="13" customFormat="1">
      <c r="A214" s="13"/>
      <c r="B214" s="249"/>
      <c r="C214" s="250"/>
      <c r="D214" s="251" t="s">
        <v>164</v>
      </c>
      <c r="E214" s="252" t="s">
        <v>1</v>
      </c>
      <c r="F214" s="253" t="s">
        <v>1295</v>
      </c>
      <c r="G214" s="250"/>
      <c r="H214" s="254">
        <v>5.2000000000000002</v>
      </c>
      <c r="I214" s="255"/>
      <c r="J214" s="250"/>
      <c r="K214" s="250"/>
      <c r="L214" s="256"/>
      <c r="M214" s="257"/>
      <c r="N214" s="258"/>
      <c r="O214" s="258"/>
      <c r="P214" s="258"/>
      <c r="Q214" s="258"/>
      <c r="R214" s="258"/>
      <c r="S214" s="258"/>
      <c r="T214" s="25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60" t="s">
        <v>164</v>
      </c>
      <c r="AU214" s="260" t="s">
        <v>83</v>
      </c>
      <c r="AV214" s="13" t="s">
        <v>83</v>
      </c>
      <c r="AW214" s="13" t="s">
        <v>30</v>
      </c>
      <c r="AX214" s="13" t="s">
        <v>73</v>
      </c>
      <c r="AY214" s="260" t="s">
        <v>156</v>
      </c>
    </row>
    <row r="215" s="14" customFormat="1">
      <c r="A215" s="14"/>
      <c r="B215" s="261"/>
      <c r="C215" s="262"/>
      <c r="D215" s="251" t="s">
        <v>164</v>
      </c>
      <c r="E215" s="263" t="s">
        <v>1</v>
      </c>
      <c r="F215" s="264" t="s">
        <v>166</v>
      </c>
      <c r="G215" s="262"/>
      <c r="H215" s="265">
        <v>5.2000000000000002</v>
      </c>
      <c r="I215" s="266"/>
      <c r="J215" s="262"/>
      <c r="K215" s="262"/>
      <c r="L215" s="267"/>
      <c r="M215" s="268"/>
      <c r="N215" s="269"/>
      <c r="O215" s="269"/>
      <c r="P215" s="269"/>
      <c r="Q215" s="269"/>
      <c r="R215" s="269"/>
      <c r="S215" s="269"/>
      <c r="T215" s="27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71" t="s">
        <v>164</v>
      </c>
      <c r="AU215" s="271" t="s">
        <v>83</v>
      </c>
      <c r="AV215" s="14" t="s">
        <v>162</v>
      </c>
      <c r="AW215" s="14" t="s">
        <v>30</v>
      </c>
      <c r="AX215" s="14" t="s">
        <v>81</v>
      </c>
      <c r="AY215" s="271" t="s">
        <v>156</v>
      </c>
    </row>
    <row r="216" s="2" customFormat="1" ht="21.75" customHeight="1">
      <c r="A216" s="39"/>
      <c r="B216" s="40"/>
      <c r="C216" s="283" t="s">
        <v>326</v>
      </c>
      <c r="D216" s="283" t="s">
        <v>226</v>
      </c>
      <c r="E216" s="284" t="s">
        <v>949</v>
      </c>
      <c r="F216" s="285" t="s">
        <v>950</v>
      </c>
      <c r="G216" s="286" t="s">
        <v>291</v>
      </c>
      <c r="H216" s="287">
        <v>1.1000000000000001</v>
      </c>
      <c r="I216" s="288"/>
      <c r="J216" s="289">
        <f>ROUND(I216*H216,2)</f>
        <v>0</v>
      </c>
      <c r="K216" s="290"/>
      <c r="L216" s="291"/>
      <c r="M216" s="292" t="s">
        <v>1</v>
      </c>
      <c r="N216" s="293" t="s">
        <v>38</v>
      </c>
      <c r="O216" s="92"/>
      <c r="P216" s="245">
        <f>O216*H216</f>
        <v>0</v>
      </c>
      <c r="Q216" s="245">
        <v>0.095500000000000002</v>
      </c>
      <c r="R216" s="245">
        <f>Q216*H216</f>
        <v>0.10505</v>
      </c>
      <c r="S216" s="245">
        <v>0</v>
      </c>
      <c r="T216" s="246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7" t="s">
        <v>203</v>
      </c>
      <c r="AT216" s="247" t="s">
        <v>226</v>
      </c>
      <c r="AU216" s="247" t="s">
        <v>83</v>
      </c>
      <c r="AY216" s="18" t="s">
        <v>156</v>
      </c>
      <c r="BE216" s="248">
        <f>IF(N216="základní",J216,0)</f>
        <v>0</v>
      </c>
      <c r="BF216" s="248">
        <f>IF(N216="snížená",J216,0)</f>
        <v>0</v>
      </c>
      <c r="BG216" s="248">
        <f>IF(N216="zákl. přenesená",J216,0)</f>
        <v>0</v>
      </c>
      <c r="BH216" s="248">
        <f>IF(N216="sníž. přenesená",J216,0)</f>
        <v>0</v>
      </c>
      <c r="BI216" s="248">
        <f>IF(N216="nulová",J216,0)</f>
        <v>0</v>
      </c>
      <c r="BJ216" s="18" t="s">
        <v>81</v>
      </c>
      <c r="BK216" s="248">
        <f>ROUND(I216*H216,2)</f>
        <v>0</v>
      </c>
      <c r="BL216" s="18" t="s">
        <v>162</v>
      </c>
      <c r="BM216" s="247" t="s">
        <v>1296</v>
      </c>
    </row>
    <row r="217" s="13" customFormat="1">
      <c r="A217" s="13"/>
      <c r="B217" s="249"/>
      <c r="C217" s="250"/>
      <c r="D217" s="251" t="s">
        <v>164</v>
      </c>
      <c r="E217" s="250"/>
      <c r="F217" s="253" t="s">
        <v>1297</v>
      </c>
      <c r="G217" s="250"/>
      <c r="H217" s="254">
        <v>1.1000000000000001</v>
      </c>
      <c r="I217" s="255"/>
      <c r="J217" s="250"/>
      <c r="K217" s="250"/>
      <c r="L217" s="256"/>
      <c r="M217" s="257"/>
      <c r="N217" s="258"/>
      <c r="O217" s="258"/>
      <c r="P217" s="258"/>
      <c r="Q217" s="258"/>
      <c r="R217" s="258"/>
      <c r="S217" s="258"/>
      <c r="T217" s="25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0" t="s">
        <v>164</v>
      </c>
      <c r="AU217" s="260" t="s">
        <v>83</v>
      </c>
      <c r="AV217" s="13" t="s">
        <v>83</v>
      </c>
      <c r="AW217" s="13" t="s">
        <v>4</v>
      </c>
      <c r="AX217" s="13" t="s">
        <v>81</v>
      </c>
      <c r="AY217" s="260" t="s">
        <v>156</v>
      </c>
    </row>
    <row r="218" s="2" customFormat="1" ht="33" customHeight="1">
      <c r="A218" s="39"/>
      <c r="B218" s="40"/>
      <c r="C218" s="235" t="s">
        <v>330</v>
      </c>
      <c r="D218" s="235" t="s">
        <v>158</v>
      </c>
      <c r="E218" s="236" t="s">
        <v>953</v>
      </c>
      <c r="F218" s="237" t="s">
        <v>954</v>
      </c>
      <c r="G218" s="238" t="s">
        <v>180</v>
      </c>
      <c r="H218" s="239">
        <v>32</v>
      </c>
      <c r="I218" s="240"/>
      <c r="J218" s="241">
        <f>ROUND(I218*H218,2)</f>
        <v>0</v>
      </c>
      <c r="K218" s="242"/>
      <c r="L218" s="45"/>
      <c r="M218" s="243" t="s">
        <v>1</v>
      </c>
      <c r="N218" s="244" t="s">
        <v>38</v>
      </c>
      <c r="O218" s="92"/>
      <c r="P218" s="245">
        <f>O218*H218</f>
        <v>0</v>
      </c>
      <c r="Q218" s="245">
        <v>2.0000000000000002E-05</v>
      </c>
      <c r="R218" s="245">
        <f>Q218*H218</f>
        <v>0.00064000000000000005</v>
      </c>
      <c r="S218" s="245">
        <v>0</v>
      </c>
      <c r="T218" s="24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7" t="s">
        <v>162</v>
      </c>
      <c r="AT218" s="247" t="s">
        <v>158</v>
      </c>
      <c r="AU218" s="247" t="s">
        <v>83</v>
      </c>
      <c r="AY218" s="18" t="s">
        <v>156</v>
      </c>
      <c r="BE218" s="248">
        <f>IF(N218="základní",J218,0)</f>
        <v>0</v>
      </c>
      <c r="BF218" s="248">
        <f>IF(N218="snížená",J218,0)</f>
        <v>0</v>
      </c>
      <c r="BG218" s="248">
        <f>IF(N218="zákl. přenesená",J218,0)</f>
        <v>0</v>
      </c>
      <c r="BH218" s="248">
        <f>IF(N218="sníž. přenesená",J218,0)</f>
        <v>0</v>
      </c>
      <c r="BI218" s="248">
        <f>IF(N218="nulová",J218,0)</f>
        <v>0</v>
      </c>
      <c r="BJ218" s="18" t="s">
        <v>81</v>
      </c>
      <c r="BK218" s="248">
        <f>ROUND(I218*H218,2)</f>
        <v>0</v>
      </c>
      <c r="BL218" s="18" t="s">
        <v>162</v>
      </c>
      <c r="BM218" s="247" t="s">
        <v>1298</v>
      </c>
    </row>
    <row r="219" s="13" customFormat="1">
      <c r="A219" s="13"/>
      <c r="B219" s="249"/>
      <c r="C219" s="250"/>
      <c r="D219" s="251" t="s">
        <v>164</v>
      </c>
      <c r="E219" s="252" t="s">
        <v>1</v>
      </c>
      <c r="F219" s="253" t="s">
        <v>1299</v>
      </c>
      <c r="G219" s="250"/>
      <c r="H219" s="254">
        <v>32</v>
      </c>
      <c r="I219" s="255"/>
      <c r="J219" s="250"/>
      <c r="K219" s="250"/>
      <c r="L219" s="256"/>
      <c r="M219" s="257"/>
      <c r="N219" s="258"/>
      <c r="O219" s="258"/>
      <c r="P219" s="258"/>
      <c r="Q219" s="258"/>
      <c r="R219" s="258"/>
      <c r="S219" s="258"/>
      <c r="T219" s="25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60" t="s">
        <v>164</v>
      </c>
      <c r="AU219" s="260" t="s">
        <v>83</v>
      </c>
      <c r="AV219" s="13" t="s">
        <v>83</v>
      </c>
      <c r="AW219" s="13" t="s">
        <v>30</v>
      </c>
      <c r="AX219" s="13" t="s">
        <v>81</v>
      </c>
      <c r="AY219" s="260" t="s">
        <v>156</v>
      </c>
    </row>
    <row r="220" s="2" customFormat="1" ht="21.75" customHeight="1">
      <c r="A220" s="39"/>
      <c r="B220" s="40"/>
      <c r="C220" s="283" t="s">
        <v>727</v>
      </c>
      <c r="D220" s="283" t="s">
        <v>226</v>
      </c>
      <c r="E220" s="284" t="s">
        <v>957</v>
      </c>
      <c r="F220" s="285" t="s">
        <v>958</v>
      </c>
      <c r="G220" s="286" t="s">
        <v>180</v>
      </c>
      <c r="H220" s="287">
        <v>32.276000000000003</v>
      </c>
      <c r="I220" s="288"/>
      <c r="J220" s="289">
        <f>ROUND(I220*H220,2)</f>
        <v>0</v>
      </c>
      <c r="K220" s="290"/>
      <c r="L220" s="291"/>
      <c r="M220" s="292" t="s">
        <v>1</v>
      </c>
      <c r="N220" s="293" t="s">
        <v>38</v>
      </c>
      <c r="O220" s="92"/>
      <c r="P220" s="245">
        <f>O220*H220</f>
        <v>0</v>
      </c>
      <c r="Q220" s="245">
        <v>0.016619999999999999</v>
      </c>
      <c r="R220" s="245">
        <f>Q220*H220</f>
        <v>0.53642712000000004</v>
      </c>
      <c r="S220" s="245">
        <v>0</v>
      </c>
      <c r="T220" s="24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7" t="s">
        <v>203</v>
      </c>
      <c r="AT220" s="247" t="s">
        <v>226</v>
      </c>
      <c r="AU220" s="247" t="s">
        <v>83</v>
      </c>
      <c r="AY220" s="18" t="s">
        <v>156</v>
      </c>
      <c r="BE220" s="248">
        <f>IF(N220="základní",J220,0)</f>
        <v>0</v>
      </c>
      <c r="BF220" s="248">
        <f>IF(N220="snížená",J220,0)</f>
        <v>0</v>
      </c>
      <c r="BG220" s="248">
        <f>IF(N220="zákl. přenesená",J220,0)</f>
        <v>0</v>
      </c>
      <c r="BH220" s="248">
        <f>IF(N220="sníž. přenesená",J220,0)</f>
        <v>0</v>
      </c>
      <c r="BI220" s="248">
        <f>IF(N220="nulová",J220,0)</f>
        <v>0</v>
      </c>
      <c r="BJ220" s="18" t="s">
        <v>81</v>
      </c>
      <c r="BK220" s="248">
        <f>ROUND(I220*H220,2)</f>
        <v>0</v>
      </c>
      <c r="BL220" s="18" t="s">
        <v>162</v>
      </c>
      <c r="BM220" s="247" t="s">
        <v>1300</v>
      </c>
    </row>
    <row r="221" s="13" customFormat="1">
      <c r="A221" s="13"/>
      <c r="B221" s="249"/>
      <c r="C221" s="250"/>
      <c r="D221" s="251" t="s">
        <v>164</v>
      </c>
      <c r="E221" s="250"/>
      <c r="F221" s="253" t="s">
        <v>1301</v>
      </c>
      <c r="G221" s="250"/>
      <c r="H221" s="254">
        <v>32.276000000000003</v>
      </c>
      <c r="I221" s="255"/>
      <c r="J221" s="250"/>
      <c r="K221" s="250"/>
      <c r="L221" s="256"/>
      <c r="M221" s="257"/>
      <c r="N221" s="258"/>
      <c r="O221" s="258"/>
      <c r="P221" s="258"/>
      <c r="Q221" s="258"/>
      <c r="R221" s="258"/>
      <c r="S221" s="258"/>
      <c r="T221" s="25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0" t="s">
        <v>164</v>
      </c>
      <c r="AU221" s="260" t="s">
        <v>83</v>
      </c>
      <c r="AV221" s="13" t="s">
        <v>83</v>
      </c>
      <c r="AW221" s="13" t="s">
        <v>4</v>
      </c>
      <c r="AX221" s="13" t="s">
        <v>81</v>
      </c>
      <c r="AY221" s="260" t="s">
        <v>156</v>
      </c>
    </row>
    <row r="222" s="2" customFormat="1" ht="16.5" customHeight="1">
      <c r="A222" s="39"/>
      <c r="B222" s="40"/>
      <c r="C222" s="235" t="s">
        <v>572</v>
      </c>
      <c r="D222" s="235" t="s">
        <v>158</v>
      </c>
      <c r="E222" s="236" t="s">
        <v>573</v>
      </c>
      <c r="F222" s="237" t="s">
        <v>969</v>
      </c>
      <c r="G222" s="238" t="s">
        <v>291</v>
      </c>
      <c r="H222" s="239">
        <v>2</v>
      </c>
      <c r="I222" s="240"/>
      <c r="J222" s="241">
        <f>ROUND(I222*H222,2)</f>
        <v>0</v>
      </c>
      <c r="K222" s="242"/>
      <c r="L222" s="45"/>
      <c r="M222" s="243" t="s">
        <v>1</v>
      </c>
      <c r="N222" s="244" t="s">
        <v>38</v>
      </c>
      <c r="O222" s="92"/>
      <c r="P222" s="245">
        <f>O222*H222</f>
        <v>0</v>
      </c>
      <c r="Q222" s="245">
        <v>0.00012</v>
      </c>
      <c r="R222" s="245">
        <f>Q222*H222</f>
        <v>0.00024000000000000001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162</v>
      </c>
      <c r="AT222" s="247" t="s">
        <v>158</v>
      </c>
      <c r="AU222" s="247" t="s">
        <v>83</v>
      </c>
      <c r="AY222" s="18" t="s">
        <v>156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8" t="s">
        <v>81</v>
      </c>
      <c r="BK222" s="248">
        <f>ROUND(I222*H222,2)</f>
        <v>0</v>
      </c>
      <c r="BL222" s="18" t="s">
        <v>162</v>
      </c>
      <c r="BM222" s="247" t="s">
        <v>1302</v>
      </c>
    </row>
    <row r="223" s="13" customFormat="1">
      <c r="A223" s="13"/>
      <c r="B223" s="249"/>
      <c r="C223" s="250"/>
      <c r="D223" s="251" t="s">
        <v>164</v>
      </c>
      <c r="E223" s="252" t="s">
        <v>1</v>
      </c>
      <c r="F223" s="253" t="s">
        <v>1188</v>
      </c>
      <c r="G223" s="250"/>
      <c r="H223" s="254">
        <v>1</v>
      </c>
      <c r="I223" s="255"/>
      <c r="J223" s="250"/>
      <c r="K223" s="250"/>
      <c r="L223" s="256"/>
      <c r="M223" s="257"/>
      <c r="N223" s="258"/>
      <c r="O223" s="258"/>
      <c r="P223" s="258"/>
      <c r="Q223" s="258"/>
      <c r="R223" s="258"/>
      <c r="S223" s="258"/>
      <c r="T223" s="25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0" t="s">
        <v>164</v>
      </c>
      <c r="AU223" s="260" t="s">
        <v>83</v>
      </c>
      <c r="AV223" s="13" t="s">
        <v>83</v>
      </c>
      <c r="AW223" s="13" t="s">
        <v>30</v>
      </c>
      <c r="AX223" s="13" t="s">
        <v>73</v>
      </c>
      <c r="AY223" s="260" t="s">
        <v>156</v>
      </c>
    </row>
    <row r="224" s="15" customFormat="1">
      <c r="A224" s="15"/>
      <c r="B224" s="272"/>
      <c r="C224" s="273"/>
      <c r="D224" s="251" t="s">
        <v>164</v>
      </c>
      <c r="E224" s="274" t="s">
        <v>1</v>
      </c>
      <c r="F224" s="275" t="s">
        <v>201</v>
      </c>
      <c r="G224" s="273"/>
      <c r="H224" s="276">
        <v>1</v>
      </c>
      <c r="I224" s="277"/>
      <c r="J224" s="273"/>
      <c r="K224" s="273"/>
      <c r="L224" s="278"/>
      <c r="M224" s="279"/>
      <c r="N224" s="280"/>
      <c r="O224" s="280"/>
      <c r="P224" s="280"/>
      <c r="Q224" s="280"/>
      <c r="R224" s="280"/>
      <c r="S224" s="280"/>
      <c r="T224" s="28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82" t="s">
        <v>164</v>
      </c>
      <c r="AU224" s="282" t="s">
        <v>83</v>
      </c>
      <c r="AV224" s="15" t="s">
        <v>172</v>
      </c>
      <c r="AW224" s="15" t="s">
        <v>30</v>
      </c>
      <c r="AX224" s="15" t="s">
        <v>73</v>
      </c>
      <c r="AY224" s="282" t="s">
        <v>156</v>
      </c>
    </row>
    <row r="225" s="13" customFormat="1">
      <c r="A225" s="13"/>
      <c r="B225" s="249"/>
      <c r="C225" s="250"/>
      <c r="D225" s="251" t="s">
        <v>164</v>
      </c>
      <c r="E225" s="252" t="s">
        <v>1</v>
      </c>
      <c r="F225" s="253" t="s">
        <v>1303</v>
      </c>
      <c r="G225" s="250"/>
      <c r="H225" s="254">
        <v>1</v>
      </c>
      <c r="I225" s="255"/>
      <c r="J225" s="250"/>
      <c r="K225" s="250"/>
      <c r="L225" s="256"/>
      <c r="M225" s="257"/>
      <c r="N225" s="258"/>
      <c r="O225" s="258"/>
      <c r="P225" s="258"/>
      <c r="Q225" s="258"/>
      <c r="R225" s="258"/>
      <c r="S225" s="258"/>
      <c r="T225" s="25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0" t="s">
        <v>164</v>
      </c>
      <c r="AU225" s="260" t="s">
        <v>83</v>
      </c>
      <c r="AV225" s="13" t="s">
        <v>83</v>
      </c>
      <c r="AW225" s="13" t="s">
        <v>30</v>
      </c>
      <c r="AX225" s="13" t="s">
        <v>73</v>
      </c>
      <c r="AY225" s="260" t="s">
        <v>156</v>
      </c>
    </row>
    <row r="226" s="15" customFormat="1">
      <c r="A226" s="15"/>
      <c r="B226" s="272"/>
      <c r="C226" s="273"/>
      <c r="D226" s="251" t="s">
        <v>164</v>
      </c>
      <c r="E226" s="274" t="s">
        <v>1</v>
      </c>
      <c r="F226" s="275" t="s">
        <v>201</v>
      </c>
      <c r="G226" s="273"/>
      <c r="H226" s="276">
        <v>1</v>
      </c>
      <c r="I226" s="277"/>
      <c r="J226" s="273"/>
      <c r="K226" s="273"/>
      <c r="L226" s="278"/>
      <c r="M226" s="279"/>
      <c r="N226" s="280"/>
      <c r="O226" s="280"/>
      <c r="P226" s="280"/>
      <c r="Q226" s="280"/>
      <c r="R226" s="280"/>
      <c r="S226" s="280"/>
      <c r="T226" s="28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82" t="s">
        <v>164</v>
      </c>
      <c r="AU226" s="282" t="s">
        <v>83</v>
      </c>
      <c r="AV226" s="15" t="s">
        <v>172</v>
      </c>
      <c r="AW226" s="15" t="s">
        <v>30</v>
      </c>
      <c r="AX226" s="15" t="s">
        <v>73</v>
      </c>
      <c r="AY226" s="282" t="s">
        <v>156</v>
      </c>
    </row>
    <row r="227" s="14" customFormat="1">
      <c r="A227" s="14"/>
      <c r="B227" s="261"/>
      <c r="C227" s="262"/>
      <c r="D227" s="251" t="s">
        <v>164</v>
      </c>
      <c r="E227" s="263" t="s">
        <v>1</v>
      </c>
      <c r="F227" s="264" t="s">
        <v>166</v>
      </c>
      <c r="G227" s="262"/>
      <c r="H227" s="265">
        <v>2</v>
      </c>
      <c r="I227" s="266"/>
      <c r="J227" s="262"/>
      <c r="K227" s="262"/>
      <c r="L227" s="267"/>
      <c r="M227" s="268"/>
      <c r="N227" s="269"/>
      <c r="O227" s="269"/>
      <c r="P227" s="269"/>
      <c r="Q227" s="269"/>
      <c r="R227" s="269"/>
      <c r="S227" s="269"/>
      <c r="T227" s="27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71" t="s">
        <v>164</v>
      </c>
      <c r="AU227" s="271" t="s">
        <v>83</v>
      </c>
      <c r="AV227" s="14" t="s">
        <v>162</v>
      </c>
      <c r="AW227" s="14" t="s">
        <v>30</v>
      </c>
      <c r="AX227" s="14" t="s">
        <v>81</v>
      </c>
      <c r="AY227" s="271" t="s">
        <v>156</v>
      </c>
    </row>
    <row r="228" s="2" customFormat="1" ht="21.75" customHeight="1">
      <c r="A228" s="39"/>
      <c r="B228" s="40"/>
      <c r="C228" s="235" t="s">
        <v>334</v>
      </c>
      <c r="D228" s="235" t="s">
        <v>158</v>
      </c>
      <c r="E228" s="236" t="s">
        <v>980</v>
      </c>
      <c r="F228" s="237" t="s">
        <v>981</v>
      </c>
      <c r="G228" s="238" t="s">
        <v>192</v>
      </c>
      <c r="H228" s="239">
        <v>1.3999999999999999</v>
      </c>
      <c r="I228" s="240"/>
      <c r="J228" s="241">
        <f>ROUND(I228*H228,2)</f>
        <v>0</v>
      </c>
      <c r="K228" s="242"/>
      <c r="L228" s="45"/>
      <c r="M228" s="243" t="s">
        <v>1</v>
      </c>
      <c r="N228" s="244" t="s">
        <v>38</v>
      </c>
      <c r="O228" s="92"/>
      <c r="P228" s="245">
        <f>O228*H228</f>
        <v>0</v>
      </c>
      <c r="Q228" s="245">
        <v>0</v>
      </c>
      <c r="R228" s="245">
        <f>Q228*H228</f>
        <v>0</v>
      </c>
      <c r="S228" s="245">
        <v>1.76</v>
      </c>
      <c r="T228" s="246">
        <f>S228*H228</f>
        <v>2.464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7" t="s">
        <v>162</v>
      </c>
      <c r="AT228" s="247" t="s">
        <v>158</v>
      </c>
      <c r="AU228" s="247" t="s">
        <v>83</v>
      </c>
      <c r="AY228" s="18" t="s">
        <v>156</v>
      </c>
      <c r="BE228" s="248">
        <f>IF(N228="základní",J228,0)</f>
        <v>0</v>
      </c>
      <c r="BF228" s="248">
        <f>IF(N228="snížená",J228,0)</f>
        <v>0</v>
      </c>
      <c r="BG228" s="248">
        <f>IF(N228="zákl. přenesená",J228,0)</f>
        <v>0</v>
      </c>
      <c r="BH228" s="248">
        <f>IF(N228="sníž. přenesená",J228,0)</f>
        <v>0</v>
      </c>
      <c r="BI228" s="248">
        <f>IF(N228="nulová",J228,0)</f>
        <v>0</v>
      </c>
      <c r="BJ228" s="18" t="s">
        <v>81</v>
      </c>
      <c r="BK228" s="248">
        <f>ROUND(I228*H228,2)</f>
        <v>0</v>
      </c>
      <c r="BL228" s="18" t="s">
        <v>162</v>
      </c>
      <c r="BM228" s="247" t="s">
        <v>1304</v>
      </c>
    </row>
    <row r="229" s="16" customFormat="1">
      <c r="A229" s="16"/>
      <c r="B229" s="299"/>
      <c r="C229" s="300"/>
      <c r="D229" s="251" t="s">
        <v>164</v>
      </c>
      <c r="E229" s="301" t="s">
        <v>1</v>
      </c>
      <c r="F229" s="302" t="s">
        <v>983</v>
      </c>
      <c r="G229" s="300"/>
      <c r="H229" s="301" t="s">
        <v>1</v>
      </c>
      <c r="I229" s="303"/>
      <c r="J229" s="300"/>
      <c r="K229" s="300"/>
      <c r="L229" s="304"/>
      <c r="M229" s="305"/>
      <c r="N229" s="306"/>
      <c r="O229" s="306"/>
      <c r="P229" s="306"/>
      <c r="Q229" s="306"/>
      <c r="R229" s="306"/>
      <c r="S229" s="306"/>
      <c r="T229" s="307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T229" s="308" t="s">
        <v>164</v>
      </c>
      <c r="AU229" s="308" t="s">
        <v>83</v>
      </c>
      <c r="AV229" s="16" t="s">
        <v>81</v>
      </c>
      <c r="AW229" s="16" t="s">
        <v>30</v>
      </c>
      <c r="AX229" s="16" t="s">
        <v>73</v>
      </c>
      <c r="AY229" s="308" t="s">
        <v>156</v>
      </c>
    </row>
    <row r="230" s="13" customFormat="1">
      <c r="A230" s="13"/>
      <c r="B230" s="249"/>
      <c r="C230" s="250"/>
      <c r="D230" s="251" t="s">
        <v>164</v>
      </c>
      <c r="E230" s="252" t="s">
        <v>1</v>
      </c>
      <c r="F230" s="253" t="s">
        <v>1305</v>
      </c>
      <c r="G230" s="250"/>
      <c r="H230" s="254">
        <v>1.3999999999999999</v>
      </c>
      <c r="I230" s="255"/>
      <c r="J230" s="250"/>
      <c r="K230" s="250"/>
      <c r="L230" s="256"/>
      <c r="M230" s="257"/>
      <c r="N230" s="258"/>
      <c r="O230" s="258"/>
      <c r="P230" s="258"/>
      <c r="Q230" s="258"/>
      <c r="R230" s="258"/>
      <c r="S230" s="258"/>
      <c r="T230" s="25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0" t="s">
        <v>164</v>
      </c>
      <c r="AU230" s="260" t="s">
        <v>83</v>
      </c>
      <c r="AV230" s="13" t="s">
        <v>83</v>
      </c>
      <c r="AW230" s="13" t="s">
        <v>30</v>
      </c>
      <c r="AX230" s="13" t="s">
        <v>73</v>
      </c>
      <c r="AY230" s="260" t="s">
        <v>156</v>
      </c>
    </row>
    <row r="231" s="14" customFormat="1">
      <c r="A231" s="14"/>
      <c r="B231" s="261"/>
      <c r="C231" s="262"/>
      <c r="D231" s="251" t="s">
        <v>164</v>
      </c>
      <c r="E231" s="263" t="s">
        <v>1</v>
      </c>
      <c r="F231" s="264" t="s">
        <v>166</v>
      </c>
      <c r="G231" s="262"/>
      <c r="H231" s="265">
        <v>1.3999999999999999</v>
      </c>
      <c r="I231" s="266"/>
      <c r="J231" s="262"/>
      <c r="K231" s="262"/>
      <c r="L231" s="267"/>
      <c r="M231" s="268"/>
      <c r="N231" s="269"/>
      <c r="O231" s="269"/>
      <c r="P231" s="269"/>
      <c r="Q231" s="269"/>
      <c r="R231" s="269"/>
      <c r="S231" s="269"/>
      <c r="T231" s="27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1" t="s">
        <v>164</v>
      </c>
      <c r="AU231" s="271" t="s">
        <v>83</v>
      </c>
      <c r="AV231" s="14" t="s">
        <v>162</v>
      </c>
      <c r="AW231" s="14" t="s">
        <v>30</v>
      </c>
      <c r="AX231" s="14" t="s">
        <v>81</v>
      </c>
      <c r="AY231" s="271" t="s">
        <v>156</v>
      </c>
    </row>
    <row r="232" s="2" customFormat="1" ht="21.75" customHeight="1">
      <c r="A232" s="39"/>
      <c r="B232" s="40"/>
      <c r="C232" s="235" t="s">
        <v>339</v>
      </c>
      <c r="D232" s="235" t="s">
        <v>158</v>
      </c>
      <c r="E232" s="236" t="s">
        <v>986</v>
      </c>
      <c r="F232" s="237" t="s">
        <v>987</v>
      </c>
      <c r="G232" s="238" t="s">
        <v>346</v>
      </c>
      <c r="H232" s="239">
        <v>1</v>
      </c>
      <c r="I232" s="240"/>
      <c r="J232" s="241">
        <f>ROUND(I232*H232,2)</f>
        <v>0</v>
      </c>
      <c r="K232" s="242"/>
      <c r="L232" s="45"/>
      <c r="M232" s="243" t="s">
        <v>1</v>
      </c>
      <c r="N232" s="244" t="s">
        <v>38</v>
      </c>
      <c r="O232" s="92"/>
      <c r="P232" s="245">
        <f>O232*H232</f>
        <v>0</v>
      </c>
      <c r="Q232" s="245">
        <v>0.00031</v>
      </c>
      <c r="R232" s="245">
        <f>Q232*H232</f>
        <v>0.00031</v>
      </c>
      <c r="S232" s="245">
        <v>0</v>
      </c>
      <c r="T232" s="24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162</v>
      </c>
      <c r="AT232" s="247" t="s">
        <v>158</v>
      </c>
      <c r="AU232" s="247" t="s">
        <v>83</v>
      </c>
      <c r="AY232" s="18" t="s">
        <v>156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8" t="s">
        <v>81</v>
      </c>
      <c r="BK232" s="248">
        <f>ROUND(I232*H232,2)</f>
        <v>0</v>
      </c>
      <c r="BL232" s="18" t="s">
        <v>162</v>
      </c>
      <c r="BM232" s="247" t="s">
        <v>1306</v>
      </c>
    </row>
    <row r="233" s="2" customFormat="1" ht="21.75" customHeight="1">
      <c r="A233" s="39"/>
      <c r="B233" s="40"/>
      <c r="C233" s="235" t="s">
        <v>343</v>
      </c>
      <c r="D233" s="235" t="s">
        <v>158</v>
      </c>
      <c r="E233" s="236" t="s">
        <v>989</v>
      </c>
      <c r="F233" s="237" t="s">
        <v>990</v>
      </c>
      <c r="G233" s="238" t="s">
        <v>180</v>
      </c>
      <c r="H233" s="239">
        <v>32</v>
      </c>
      <c r="I233" s="240"/>
      <c r="J233" s="241">
        <f>ROUND(I233*H233,2)</f>
        <v>0</v>
      </c>
      <c r="K233" s="242"/>
      <c r="L233" s="45"/>
      <c r="M233" s="243" t="s">
        <v>1</v>
      </c>
      <c r="N233" s="244" t="s">
        <v>38</v>
      </c>
      <c r="O233" s="92"/>
      <c r="P233" s="245">
        <f>O233*H233</f>
        <v>0</v>
      </c>
      <c r="Q233" s="245">
        <v>0</v>
      </c>
      <c r="R233" s="245">
        <f>Q233*H233</f>
        <v>0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162</v>
      </c>
      <c r="AT233" s="247" t="s">
        <v>158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1307</v>
      </c>
    </row>
    <row r="234" s="2" customFormat="1" ht="21.75" customHeight="1">
      <c r="A234" s="39"/>
      <c r="B234" s="40"/>
      <c r="C234" s="235" t="s">
        <v>356</v>
      </c>
      <c r="D234" s="235" t="s">
        <v>158</v>
      </c>
      <c r="E234" s="236" t="s">
        <v>998</v>
      </c>
      <c r="F234" s="237" t="s">
        <v>999</v>
      </c>
      <c r="G234" s="238" t="s">
        <v>291</v>
      </c>
      <c r="H234" s="239">
        <v>4</v>
      </c>
      <c r="I234" s="240"/>
      <c r="J234" s="241">
        <f>ROUND(I234*H234,2)</f>
        <v>0</v>
      </c>
      <c r="K234" s="242"/>
      <c r="L234" s="45"/>
      <c r="M234" s="243" t="s">
        <v>1</v>
      </c>
      <c r="N234" s="244" t="s">
        <v>38</v>
      </c>
      <c r="O234" s="92"/>
      <c r="P234" s="245">
        <f>O234*H234</f>
        <v>0</v>
      </c>
      <c r="Q234" s="245">
        <v>0.0091800000000000007</v>
      </c>
      <c r="R234" s="245">
        <f>Q234*H234</f>
        <v>0.036720000000000003</v>
      </c>
      <c r="S234" s="245">
        <v>0</v>
      </c>
      <c r="T234" s="24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7" t="s">
        <v>162</v>
      </c>
      <c r="AT234" s="247" t="s">
        <v>158</v>
      </c>
      <c r="AU234" s="247" t="s">
        <v>83</v>
      </c>
      <c r="AY234" s="18" t="s">
        <v>156</v>
      </c>
      <c r="BE234" s="248">
        <f>IF(N234="základní",J234,0)</f>
        <v>0</v>
      </c>
      <c r="BF234" s="248">
        <f>IF(N234="snížená",J234,0)</f>
        <v>0</v>
      </c>
      <c r="BG234" s="248">
        <f>IF(N234="zákl. přenesená",J234,0)</f>
        <v>0</v>
      </c>
      <c r="BH234" s="248">
        <f>IF(N234="sníž. přenesená",J234,0)</f>
        <v>0</v>
      </c>
      <c r="BI234" s="248">
        <f>IF(N234="nulová",J234,0)</f>
        <v>0</v>
      </c>
      <c r="BJ234" s="18" t="s">
        <v>81</v>
      </c>
      <c r="BK234" s="248">
        <f>ROUND(I234*H234,2)</f>
        <v>0</v>
      </c>
      <c r="BL234" s="18" t="s">
        <v>162</v>
      </c>
      <c r="BM234" s="247" t="s">
        <v>1308</v>
      </c>
    </row>
    <row r="235" s="13" customFormat="1">
      <c r="A235" s="13"/>
      <c r="B235" s="249"/>
      <c r="C235" s="250"/>
      <c r="D235" s="251" t="s">
        <v>164</v>
      </c>
      <c r="E235" s="252" t="s">
        <v>1</v>
      </c>
      <c r="F235" s="253" t="s">
        <v>1309</v>
      </c>
      <c r="G235" s="250"/>
      <c r="H235" s="254">
        <v>2</v>
      </c>
      <c r="I235" s="255"/>
      <c r="J235" s="250"/>
      <c r="K235" s="250"/>
      <c r="L235" s="256"/>
      <c r="M235" s="257"/>
      <c r="N235" s="258"/>
      <c r="O235" s="258"/>
      <c r="P235" s="258"/>
      <c r="Q235" s="258"/>
      <c r="R235" s="258"/>
      <c r="S235" s="258"/>
      <c r="T235" s="25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0" t="s">
        <v>164</v>
      </c>
      <c r="AU235" s="260" t="s">
        <v>83</v>
      </c>
      <c r="AV235" s="13" t="s">
        <v>83</v>
      </c>
      <c r="AW235" s="13" t="s">
        <v>30</v>
      </c>
      <c r="AX235" s="13" t="s">
        <v>73</v>
      </c>
      <c r="AY235" s="260" t="s">
        <v>156</v>
      </c>
    </row>
    <row r="236" s="13" customFormat="1">
      <c r="A236" s="13"/>
      <c r="B236" s="249"/>
      <c r="C236" s="250"/>
      <c r="D236" s="251" t="s">
        <v>164</v>
      </c>
      <c r="E236" s="252" t="s">
        <v>1</v>
      </c>
      <c r="F236" s="253" t="s">
        <v>1310</v>
      </c>
      <c r="G236" s="250"/>
      <c r="H236" s="254">
        <v>1</v>
      </c>
      <c r="I236" s="255"/>
      <c r="J236" s="250"/>
      <c r="K236" s="250"/>
      <c r="L236" s="256"/>
      <c r="M236" s="257"/>
      <c r="N236" s="258"/>
      <c r="O236" s="258"/>
      <c r="P236" s="258"/>
      <c r="Q236" s="258"/>
      <c r="R236" s="258"/>
      <c r="S236" s="258"/>
      <c r="T236" s="25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60" t="s">
        <v>164</v>
      </c>
      <c r="AU236" s="260" t="s">
        <v>83</v>
      </c>
      <c r="AV236" s="13" t="s">
        <v>83</v>
      </c>
      <c r="AW236" s="13" t="s">
        <v>30</v>
      </c>
      <c r="AX236" s="13" t="s">
        <v>73</v>
      </c>
      <c r="AY236" s="260" t="s">
        <v>156</v>
      </c>
    </row>
    <row r="237" s="13" customFormat="1">
      <c r="A237" s="13"/>
      <c r="B237" s="249"/>
      <c r="C237" s="250"/>
      <c r="D237" s="251" t="s">
        <v>164</v>
      </c>
      <c r="E237" s="252" t="s">
        <v>1</v>
      </c>
      <c r="F237" s="253" t="s">
        <v>1311</v>
      </c>
      <c r="G237" s="250"/>
      <c r="H237" s="254">
        <v>1</v>
      </c>
      <c r="I237" s="255"/>
      <c r="J237" s="250"/>
      <c r="K237" s="250"/>
      <c r="L237" s="256"/>
      <c r="M237" s="257"/>
      <c r="N237" s="258"/>
      <c r="O237" s="258"/>
      <c r="P237" s="258"/>
      <c r="Q237" s="258"/>
      <c r="R237" s="258"/>
      <c r="S237" s="258"/>
      <c r="T237" s="25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0" t="s">
        <v>164</v>
      </c>
      <c r="AU237" s="260" t="s">
        <v>83</v>
      </c>
      <c r="AV237" s="13" t="s">
        <v>83</v>
      </c>
      <c r="AW237" s="13" t="s">
        <v>30</v>
      </c>
      <c r="AX237" s="13" t="s">
        <v>73</v>
      </c>
      <c r="AY237" s="260" t="s">
        <v>156</v>
      </c>
    </row>
    <row r="238" s="14" customFormat="1">
      <c r="A238" s="14"/>
      <c r="B238" s="261"/>
      <c r="C238" s="262"/>
      <c r="D238" s="251" t="s">
        <v>164</v>
      </c>
      <c r="E238" s="263" t="s">
        <v>1</v>
      </c>
      <c r="F238" s="264" t="s">
        <v>166</v>
      </c>
      <c r="G238" s="262"/>
      <c r="H238" s="265">
        <v>4</v>
      </c>
      <c r="I238" s="266"/>
      <c r="J238" s="262"/>
      <c r="K238" s="262"/>
      <c r="L238" s="267"/>
      <c r="M238" s="268"/>
      <c r="N238" s="269"/>
      <c r="O238" s="269"/>
      <c r="P238" s="269"/>
      <c r="Q238" s="269"/>
      <c r="R238" s="269"/>
      <c r="S238" s="269"/>
      <c r="T238" s="27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71" t="s">
        <v>164</v>
      </c>
      <c r="AU238" s="271" t="s">
        <v>83</v>
      </c>
      <c r="AV238" s="14" t="s">
        <v>162</v>
      </c>
      <c r="AW238" s="14" t="s">
        <v>30</v>
      </c>
      <c r="AX238" s="14" t="s">
        <v>81</v>
      </c>
      <c r="AY238" s="271" t="s">
        <v>156</v>
      </c>
    </row>
    <row r="239" s="2" customFormat="1" ht="21.75" customHeight="1">
      <c r="A239" s="39"/>
      <c r="B239" s="40"/>
      <c r="C239" s="283" t="s">
        <v>584</v>
      </c>
      <c r="D239" s="283" t="s">
        <v>226</v>
      </c>
      <c r="E239" s="284" t="s">
        <v>1002</v>
      </c>
      <c r="F239" s="285" t="s">
        <v>1003</v>
      </c>
      <c r="G239" s="286" t="s">
        <v>291</v>
      </c>
      <c r="H239" s="287">
        <v>1</v>
      </c>
      <c r="I239" s="288"/>
      <c r="J239" s="289">
        <f>ROUND(I239*H239,2)</f>
        <v>0</v>
      </c>
      <c r="K239" s="290"/>
      <c r="L239" s="291"/>
      <c r="M239" s="292" t="s">
        <v>1</v>
      </c>
      <c r="N239" s="293" t="s">
        <v>38</v>
      </c>
      <c r="O239" s="92"/>
      <c r="P239" s="245">
        <f>O239*H239</f>
        <v>0</v>
      </c>
      <c r="Q239" s="245">
        <v>0.254</v>
      </c>
      <c r="R239" s="245">
        <f>Q239*H239</f>
        <v>0.254</v>
      </c>
      <c r="S239" s="245">
        <v>0</v>
      </c>
      <c r="T239" s="24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7" t="s">
        <v>203</v>
      </c>
      <c r="AT239" s="247" t="s">
        <v>226</v>
      </c>
      <c r="AU239" s="247" t="s">
        <v>83</v>
      </c>
      <c r="AY239" s="18" t="s">
        <v>156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8" t="s">
        <v>81</v>
      </c>
      <c r="BK239" s="248">
        <f>ROUND(I239*H239,2)</f>
        <v>0</v>
      </c>
      <c r="BL239" s="18" t="s">
        <v>162</v>
      </c>
      <c r="BM239" s="247" t="s">
        <v>1312</v>
      </c>
    </row>
    <row r="240" s="13" customFormat="1">
      <c r="A240" s="13"/>
      <c r="B240" s="249"/>
      <c r="C240" s="250"/>
      <c r="D240" s="251" t="s">
        <v>164</v>
      </c>
      <c r="E240" s="252" t="s">
        <v>1</v>
      </c>
      <c r="F240" s="253" t="s">
        <v>1313</v>
      </c>
      <c r="G240" s="250"/>
      <c r="H240" s="254">
        <v>1</v>
      </c>
      <c r="I240" s="255"/>
      <c r="J240" s="250"/>
      <c r="K240" s="250"/>
      <c r="L240" s="256"/>
      <c r="M240" s="257"/>
      <c r="N240" s="258"/>
      <c r="O240" s="258"/>
      <c r="P240" s="258"/>
      <c r="Q240" s="258"/>
      <c r="R240" s="258"/>
      <c r="S240" s="258"/>
      <c r="T240" s="25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0" t="s">
        <v>164</v>
      </c>
      <c r="AU240" s="260" t="s">
        <v>83</v>
      </c>
      <c r="AV240" s="13" t="s">
        <v>83</v>
      </c>
      <c r="AW240" s="13" t="s">
        <v>30</v>
      </c>
      <c r="AX240" s="13" t="s">
        <v>81</v>
      </c>
      <c r="AY240" s="260" t="s">
        <v>156</v>
      </c>
    </row>
    <row r="241" s="2" customFormat="1" ht="21.75" customHeight="1">
      <c r="A241" s="39"/>
      <c r="B241" s="40"/>
      <c r="C241" s="283" t="s">
        <v>588</v>
      </c>
      <c r="D241" s="283" t="s">
        <v>226</v>
      </c>
      <c r="E241" s="284" t="s">
        <v>1006</v>
      </c>
      <c r="F241" s="285" t="s">
        <v>1007</v>
      </c>
      <c r="G241" s="286" t="s">
        <v>291</v>
      </c>
      <c r="H241" s="287">
        <v>2</v>
      </c>
      <c r="I241" s="288"/>
      <c r="J241" s="289">
        <f>ROUND(I241*H241,2)</f>
        <v>0</v>
      </c>
      <c r="K241" s="290"/>
      <c r="L241" s="291"/>
      <c r="M241" s="292" t="s">
        <v>1</v>
      </c>
      <c r="N241" s="293" t="s">
        <v>38</v>
      </c>
      <c r="O241" s="92"/>
      <c r="P241" s="245">
        <f>O241*H241</f>
        <v>0</v>
      </c>
      <c r="Q241" s="245">
        <v>0.50600000000000001</v>
      </c>
      <c r="R241" s="245">
        <f>Q241*H241</f>
        <v>1.012</v>
      </c>
      <c r="S241" s="245">
        <v>0</v>
      </c>
      <c r="T241" s="246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7" t="s">
        <v>203</v>
      </c>
      <c r="AT241" s="247" t="s">
        <v>226</v>
      </c>
      <c r="AU241" s="247" t="s">
        <v>83</v>
      </c>
      <c r="AY241" s="18" t="s">
        <v>156</v>
      </c>
      <c r="BE241" s="248">
        <f>IF(N241="základní",J241,0)</f>
        <v>0</v>
      </c>
      <c r="BF241" s="248">
        <f>IF(N241="snížená",J241,0)</f>
        <v>0</v>
      </c>
      <c r="BG241" s="248">
        <f>IF(N241="zákl. přenesená",J241,0)</f>
        <v>0</v>
      </c>
      <c r="BH241" s="248">
        <f>IF(N241="sníž. přenesená",J241,0)</f>
        <v>0</v>
      </c>
      <c r="BI241" s="248">
        <f>IF(N241="nulová",J241,0)</f>
        <v>0</v>
      </c>
      <c r="BJ241" s="18" t="s">
        <v>81</v>
      </c>
      <c r="BK241" s="248">
        <f>ROUND(I241*H241,2)</f>
        <v>0</v>
      </c>
      <c r="BL241" s="18" t="s">
        <v>162</v>
      </c>
      <c r="BM241" s="247" t="s">
        <v>1314</v>
      </c>
    </row>
    <row r="242" s="13" customFormat="1">
      <c r="A242" s="13"/>
      <c r="B242" s="249"/>
      <c r="C242" s="250"/>
      <c r="D242" s="251" t="s">
        <v>164</v>
      </c>
      <c r="E242" s="252" t="s">
        <v>1</v>
      </c>
      <c r="F242" s="253" t="s">
        <v>1315</v>
      </c>
      <c r="G242" s="250"/>
      <c r="H242" s="254">
        <v>2</v>
      </c>
      <c r="I242" s="255"/>
      <c r="J242" s="250"/>
      <c r="K242" s="250"/>
      <c r="L242" s="256"/>
      <c r="M242" s="257"/>
      <c r="N242" s="258"/>
      <c r="O242" s="258"/>
      <c r="P242" s="258"/>
      <c r="Q242" s="258"/>
      <c r="R242" s="258"/>
      <c r="S242" s="258"/>
      <c r="T242" s="25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0" t="s">
        <v>164</v>
      </c>
      <c r="AU242" s="260" t="s">
        <v>83</v>
      </c>
      <c r="AV242" s="13" t="s">
        <v>83</v>
      </c>
      <c r="AW242" s="13" t="s">
        <v>30</v>
      </c>
      <c r="AX242" s="13" t="s">
        <v>81</v>
      </c>
      <c r="AY242" s="260" t="s">
        <v>156</v>
      </c>
    </row>
    <row r="243" s="2" customFormat="1" ht="33" customHeight="1">
      <c r="A243" s="39"/>
      <c r="B243" s="40"/>
      <c r="C243" s="283" t="s">
        <v>820</v>
      </c>
      <c r="D243" s="283" t="s">
        <v>226</v>
      </c>
      <c r="E243" s="284" t="s">
        <v>1203</v>
      </c>
      <c r="F243" s="285" t="s">
        <v>1204</v>
      </c>
      <c r="G243" s="286" t="s">
        <v>291</v>
      </c>
      <c r="H243" s="287">
        <v>1</v>
      </c>
      <c r="I243" s="288"/>
      <c r="J243" s="289">
        <f>ROUND(I243*H243,2)</f>
        <v>0</v>
      </c>
      <c r="K243" s="290"/>
      <c r="L243" s="291"/>
      <c r="M243" s="292" t="s">
        <v>1</v>
      </c>
      <c r="N243" s="293" t="s">
        <v>38</v>
      </c>
      <c r="O243" s="92"/>
      <c r="P243" s="245">
        <f>O243*H243</f>
        <v>0</v>
      </c>
      <c r="Q243" s="245">
        <v>1.0129999999999999</v>
      </c>
      <c r="R243" s="245">
        <f>Q243*H243</f>
        <v>1.0129999999999999</v>
      </c>
      <c r="S243" s="245">
        <v>0</v>
      </c>
      <c r="T243" s="24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7" t="s">
        <v>203</v>
      </c>
      <c r="AT243" s="247" t="s">
        <v>226</v>
      </c>
      <c r="AU243" s="247" t="s">
        <v>83</v>
      </c>
      <c r="AY243" s="18" t="s">
        <v>156</v>
      </c>
      <c r="BE243" s="248">
        <f>IF(N243="základní",J243,0)</f>
        <v>0</v>
      </c>
      <c r="BF243" s="248">
        <f>IF(N243="snížená",J243,0)</f>
        <v>0</v>
      </c>
      <c r="BG243" s="248">
        <f>IF(N243="zákl. přenesená",J243,0)</f>
        <v>0</v>
      </c>
      <c r="BH243" s="248">
        <f>IF(N243="sníž. přenesená",J243,0)</f>
        <v>0</v>
      </c>
      <c r="BI243" s="248">
        <f>IF(N243="nulová",J243,0)</f>
        <v>0</v>
      </c>
      <c r="BJ243" s="18" t="s">
        <v>81</v>
      </c>
      <c r="BK243" s="248">
        <f>ROUND(I243*H243,2)</f>
        <v>0</v>
      </c>
      <c r="BL243" s="18" t="s">
        <v>162</v>
      </c>
      <c r="BM243" s="247" t="s">
        <v>1316</v>
      </c>
    </row>
    <row r="244" s="13" customFormat="1">
      <c r="A244" s="13"/>
      <c r="B244" s="249"/>
      <c r="C244" s="250"/>
      <c r="D244" s="251" t="s">
        <v>164</v>
      </c>
      <c r="E244" s="252" t="s">
        <v>1</v>
      </c>
      <c r="F244" s="253" t="s">
        <v>1311</v>
      </c>
      <c r="G244" s="250"/>
      <c r="H244" s="254">
        <v>1</v>
      </c>
      <c r="I244" s="255"/>
      <c r="J244" s="250"/>
      <c r="K244" s="250"/>
      <c r="L244" s="256"/>
      <c r="M244" s="257"/>
      <c r="N244" s="258"/>
      <c r="O244" s="258"/>
      <c r="P244" s="258"/>
      <c r="Q244" s="258"/>
      <c r="R244" s="258"/>
      <c r="S244" s="258"/>
      <c r="T244" s="25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60" t="s">
        <v>164</v>
      </c>
      <c r="AU244" s="260" t="s">
        <v>83</v>
      </c>
      <c r="AV244" s="13" t="s">
        <v>83</v>
      </c>
      <c r="AW244" s="13" t="s">
        <v>30</v>
      </c>
      <c r="AX244" s="13" t="s">
        <v>81</v>
      </c>
      <c r="AY244" s="260" t="s">
        <v>156</v>
      </c>
    </row>
    <row r="245" s="2" customFormat="1" ht="16.5" customHeight="1">
      <c r="A245" s="39"/>
      <c r="B245" s="40"/>
      <c r="C245" s="283" t="s">
        <v>368</v>
      </c>
      <c r="D245" s="283" t="s">
        <v>226</v>
      </c>
      <c r="E245" s="284" t="s">
        <v>1010</v>
      </c>
      <c r="F245" s="285" t="s">
        <v>1011</v>
      </c>
      <c r="G245" s="286" t="s">
        <v>291</v>
      </c>
      <c r="H245" s="287">
        <v>8</v>
      </c>
      <c r="I245" s="288"/>
      <c r="J245" s="289">
        <f>ROUND(I245*H245,2)</f>
        <v>0</v>
      </c>
      <c r="K245" s="290"/>
      <c r="L245" s="291"/>
      <c r="M245" s="292" t="s">
        <v>1</v>
      </c>
      <c r="N245" s="293" t="s">
        <v>38</v>
      </c>
      <c r="O245" s="92"/>
      <c r="P245" s="245">
        <f>O245*H245</f>
        <v>0</v>
      </c>
      <c r="Q245" s="245">
        <v>1.0129999999999999</v>
      </c>
      <c r="R245" s="245">
        <f>Q245*H245</f>
        <v>8.1039999999999992</v>
      </c>
      <c r="S245" s="245">
        <v>0</v>
      </c>
      <c r="T245" s="24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7" t="s">
        <v>203</v>
      </c>
      <c r="AT245" s="247" t="s">
        <v>226</v>
      </c>
      <c r="AU245" s="247" t="s">
        <v>83</v>
      </c>
      <c r="AY245" s="18" t="s">
        <v>156</v>
      </c>
      <c r="BE245" s="248">
        <f>IF(N245="základní",J245,0)</f>
        <v>0</v>
      </c>
      <c r="BF245" s="248">
        <f>IF(N245="snížená",J245,0)</f>
        <v>0</v>
      </c>
      <c r="BG245" s="248">
        <f>IF(N245="zákl. přenesená",J245,0)</f>
        <v>0</v>
      </c>
      <c r="BH245" s="248">
        <f>IF(N245="sníž. přenesená",J245,0)</f>
        <v>0</v>
      </c>
      <c r="BI245" s="248">
        <f>IF(N245="nulová",J245,0)</f>
        <v>0</v>
      </c>
      <c r="BJ245" s="18" t="s">
        <v>81</v>
      </c>
      <c r="BK245" s="248">
        <f>ROUND(I245*H245,2)</f>
        <v>0</v>
      </c>
      <c r="BL245" s="18" t="s">
        <v>162</v>
      </c>
      <c r="BM245" s="247" t="s">
        <v>1317</v>
      </c>
    </row>
    <row r="246" s="2" customFormat="1" ht="21.75" customHeight="1">
      <c r="A246" s="39"/>
      <c r="B246" s="40"/>
      <c r="C246" s="235" t="s">
        <v>360</v>
      </c>
      <c r="D246" s="235" t="s">
        <v>158</v>
      </c>
      <c r="E246" s="236" t="s">
        <v>1013</v>
      </c>
      <c r="F246" s="237" t="s">
        <v>1014</v>
      </c>
      <c r="G246" s="238" t="s">
        <v>291</v>
      </c>
      <c r="H246" s="239">
        <v>11</v>
      </c>
      <c r="I246" s="240"/>
      <c r="J246" s="241">
        <f>ROUND(I246*H246,2)</f>
        <v>0</v>
      </c>
      <c r="K246" s="242"/>
      <c r="L246" s="45"/>
      <c r="M246" s="243" t="s">
        <v>1</v>
      </c>
      <c r="N246" s="244" t="s">
        <v>38</v>
      </c>
      <c r="O246" s="92"/>
      <c r="P246" s="245">
        <f>O246*H246</f>
        <v>0</v>
      </c>
      <c r="Q246" s="245">
        <v>0.011469999999999999</v>
      </c>
      <c r="R246" s="245">
        <f>Q246*H246</f>
        <v>0.12617</v>
      </c>
      <c r="S246" s="245">
        <v>0</v>
      </c>
      <c r="T246" s="24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7" t="s">
        <v>162</v>
      </c>
      <c r="AT246" s="247" t="s">
        <v>158</v>
      </c>
      <c r="AU246" s="247" t="s">
        <v>83</v>
      </c>
      <c r="AY246" s="18" t="s">
        <v>156</v>
      </c>
      <c r="BE246" s="248">
        <f>IF(N246="základní",J246,0)</f>
        <v>0</v>
      </c>
      <c r="BF246" s="248">
        <f>IF(N246="snížená",J246,0)</f>
        <v>0</v>
      </c>
      <c r="BG246" s="248">
        <f>IF(N246="zákl. přenesená",J246,0)</f>
        <v>0</v>
      </c>
      <c r="BH246" s="248">
        <f>IF(N246="sníž. přenesená",J246,0)</f>
        <v>0</v>
      </c>
      <c r="BI246" s="248">
        <f>IF(N246="nulová",J246,0)</f>
        <v>0</v>
      </c>
      <c r="BJ246" s="18" t="s">
        <v>81</v>
      </c>
      <c r="BK246" s="248">
        <f>ROUND(I246*H246,2)</f>
        <v>0</v>
      </c>
      <c r="BL246" s="18" t="s">
        <v>162</v>
      </c>
      <c r="BM246" s="247" t="s">
        <v>1318</v>
      </c>
    </row>
    <row r="247" s="13" customFormat="1">
      <c r="A247" s="13"/>
      <c r="B247" s="249"/>
      <c r="C247" s="250"/>
      <c r="D247" s="251" t="s">
        <v>164</v>
      </c>
      <c r="E247" s="252" t="s">
        <v>1</v>
      </c>
      <c r="F247" s="253" t="s">
        <v>1319</v>
      </c>
      <c r="G247" s="250"/>
      <c r="H247" s="254">
        <v>4</v>
      </c>
      <c r="I247" s="255"/>
      <c r="J247" s="250"/>
      <c r="K247" s="250"/>
      <c r="L247" s="256"/>
      <c r="M247" s="257"/>
      <c r="N247" s="258"/>
      <c r="O247" s="258"/>
      <c r="P247" s="258"/>
      <c r="Q247" s="258"/>
      <c r="R247" s="258"/>
      <c r="S247" s="258"/>
      <c r="T247" s="25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60" t="s">
        <v>164</v>
      </c>
      <c r="AU247" s="260" t="s">
        <v>83</v>
      </c>
      <c r="AV247" s="13" t="s">
        <v>83</v>
      </c>
      <c r="AW247" s="13" t="s">
        <v>30</v>
      </c>
      <c r="AX247" s="13" t="s">
        <v>73</v>
      </c>
      <c r="AY247" s="260" t="s">
        <v>156</v>
      </c>
    </row>
    <row r="248" s="13" customFormat="1">
      <c r="A248" s="13"/>
      <c r="B248" s="249"/>
      <c r="C248" s="250"/>
      <c r="D248" s="251" t="s">
        <v>164</v>
      </c>
      <c r="E248" s="252" t="s">
        <v>1</v>
      </c>
      <c r="F248" s="253" t="s">
        <v>1320</v>
      </c>
      <c r="G248" s="250"/>
      <c r="H248" s="254">
        <v>7</v>
      </c>
      <c r="I248" s="255"/>
      <c r="J248" s="250"/>
      <c r="K248" s="250"/>
      <c r="L248" s="256"/>
      <c r="M248" s="257"/>
      <c r="N248" s="258"/>
      <c r="O248" s="258"/>
      <c r="P248" s="258"/>
      <c r="Q248" s="258"/>
      <c r="R248" s="258"/>
      <c r="S248" s="258"/>
      <c r="T248" s="25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60" t="s">
        <v>164</v>
      </c>
      <c r="AU248" s="260" t="s">
        <v>83</v>
      </c>
      <c r="AV248" s="13" t="s">
        <v>83</v>
      </c>
      <c r="AW248" s="13" t="s">
        <v>30</v>
      </c>
      <c r="AX248" s="13" t="s">
        <v>73</v>
      </c>
      <c r="AY248" s="260" t="s">
        <v>156</v>
      </c>
    </row>
    <row r="249" s="14" customFormat="1">
      <c r="A249" s="14"/>
      <c r="B249" s="261"/>
      <c r="C249" s="262"/>
      <c r="D249" s="251" t="s">
        <v>164</v>
      </c>
      <c r="E249" s="263" t="s">
        <v>1</v>
      </c>
      <c r="F249" s="264" t="s">
        <v>166</v>
      </c>
      <c r="G249" s="262"/>
      <c r="H249" s="265">
        <v>11</v>
      </c>
      <c r="I249" s="266"/>
      <c r="J249" s="262"/>
      <c r="K249" s="262"/>
      <c r="L249" s="267"/>
      <c r="M249" s="268"/>
      <c r="N249" s="269"/>
      <c r="O249" s="269"/>
      <c r="P249" s="269"/>
      <c r="Q249" s="269"/>
      <c r="R249" s="269"/>
      <c r="S249" s="269"/>
      <c r="T249" s="27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71" t="s">
        <v>164</v>
      </c>
      <c r="AU249" s="271" t="s">
        <v>83</v>
      </c>
      <c r="AV249" s="14" t="s">
        <v>162</v>
      </c>
      <c r="AW249" s="14" t="s">
        <v>30</v>
      </c>
      <c r="AX249" s="14" t="s">
        <v>81</v>
      </c>
      <c r="AY249" s="271" t="s">
        <v>156</v>
      </c>
    </row>
    <row r="250" s="2" customFormat="1" ht="16.5" customHeight="1">
      <c r="A250" s="39"/>
      <c r="B250" s="40"/>
      <c r="C250" s="283" t="s">
        <v>364</v>
      </c>
      <c r="D250" s="283" t="s">
        <v>226</v>
      </c>
      <c r="E250" s="284" t="s">
        <v>1018</v>
      </c>
      <c r="F250" s="285" t="s">
        <v>1019</v>
      </c>
      <c r="G250" s="286" t="s">
        <v>291</v>
      </c>
      <c r="H250" s="287">
        <v>0.57099999999999995</v>
      </c>
      <c r="I250" s="288"/>
      <c r="J250" s="289">
        <f>ROUND(I250*H250,2)</f>
        <v>0</v>
      </c>
      <c r="K250" s="290"/>
      <c r="L250" s="291"/>
      <c r="M250" s="292" t="s">
        <v>1</v>
      </c>
      <c r="N250" s="293" t="s">
        <v>38</v>
      </c>
      <c r="O250" s="92"/>
      <c r="P250" s="245">
        <f>O250*H250</f>
        <v>0</v>
      </c>
      <c r="Q250" s="245">
        <v>0.58499999999999996</v>
      </c>
      <c r="R250" s="245">
        <f>Q250*H250</f>
        <v>0.33403499999999997</v>
      </c>
      <c r="S250" s="245">
        <v>0</v>
      </c>
      <c r="T250" s="24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7" t="s">
        <v>203</v>
      </c>
      <c r="AT250" s="247" t="s">
        <v>226</v>
      </c>
      <c r="AU250" s="247" t="s">
        <v>83</v>
      </c>
      <c r="AY250" s="18" t="s">
        <v>156</v>
      </c>
      <c r="BE250" s="248">
        <f>IF(N250="základní",J250,0)</f>
        <v>0</v>
      </c>
      <c r="BF250" s="248">
        <f>IF(N250="snížená",J250,0)</f>
        <v>0</v>
      </c>
      <c r="BG250" s="248">
        <f>IF(N250="zákl. přenesená",J250,0)</f>
        <v>0</v>
      </c>
      <c r="BH250" s="248">
        <f>IF(N250="sníž. přenesená",J250,0)</f>
        <v>0</v>
      </c>
      <c r="BI250" s="248">
        <f>IF(N250="nulová",J250,0)</f>
        <v>0</v>
      </c>
      <c r="BJ250" s="18" t="s">
        <v>81</v>
      </c>
      <c r="BK250" s="248">
        <f>ROUND(I250*H250,2)</f>
        <v>0</v>
      </c>
      <c r="BL250" s="18" t="s">
        <v>162</v>
      </c>
      <c r="BM250" s="247" t="s">
        <v>1321</v>
      </c>
    </row>
    <row r="251" s="2" customFormat="1" ht="16.5" customHeight="1">
      <c r="A251" s="39"/>
      <c r="B251" s="40"/>
      <c r="C251" s="283" t="s">
        <v>757</v>
      </c>
      <c r="D251" s="283" t="s">
        <v>226</v>
      </c>
      <c r="E251" s="284" t="s">
        <v>1322</v>
      </c>
      <c r="F251" s="285" t="s">
        <v>1323</v>
      </c>
      <c r="G251" s="286" t="s">
        <v>291</v>
      </c>
      <c r="H251" s="287">
        <v>1</v>
      </c>
      <c r="I251" s="288"/>
      <c r="J251" s="289">
        <f>ROUND(I251*H251,2)</f>
        <v>0</v>
      </c>
      <c r="K251" s="290"/>
      <c r="L251" s="291"/>
      <c r="M251" s="292" t="s">
        <v>1</v>
      </c>
      <c r="N251" s="293" t="s">
        <v>38</v>
      </c>
      <c r="O251" s="92"/>
      <c r="P251" s="245">
        <f>O251*H251</f>
        <v>0</v>
      </c>
      <c r="Q251" s="245">
        <v>0.081000000000000003</v>
      </c>
      <c r="R251" s="245">
        <f>Q251*H251</f>
        <v>0.081000000000000003</v>
      </c>
      <c r="S251" s="245">
        <v>0</v>
      </c>
      <c r="T251" s="24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7" t="s">
        <v>203</v>
      </c>
      <c r="AT251" s="247" t="s">
        <v>226</v>
      </c>
      <c r="AU251" s="247" t="s">
        <v>83</v>
      </c>
      <c r="AY251" s="18" t="s">
        <v>156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8" t="s">
        <v>81</v>
      </c>
      <c r="BK251" s="248">
        <f>ROUND(I251*H251,2)</f>
        <v>0</v>
      </c>
      <c r="BL251" s="18" t="s">
        <v>162</v>
      </c>
      <c r="BM251" s="247" t="s">
        <v>1324</v>
      </c>
    </row>
    <row r="252" s="13" customFormat="1">
      <c r="A252" s="13"/>
      <c r="B252" s="249"/>
      <c r="C252" s="250"/>
      <c r="D252" s="251" t="s">
        <v>164</v>
      </c>
      <c r="E252" s="252" t="s">
        <v>1</v>
      </c>
      <c r="F252" s="253" t="s">
        <v>1325</v>
      </c>
      <c r="G252" s="250"/>
      <c r="H252" s="254">
        <v>1</v>
      </c>
      <c r="I252" s="255"/>
      <c r="J252" s="250"/>
      <c r="K252" s="250"/>
      <c r="L252" s="256"/>
      <c r="M252" s="257"/>
      <c r="N252" s="258"/>
      <c r="O252" s="258"/>
      <c r="P252" s="258"/>
      <c r="Q252" s="258"/>
      <c r="R252" s="258"/>
      <c r="S252" s="258"/>
      <c r="T252" s="259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60" t="s">
        <v>164</v>
      </c>
      <c r="AU252" s="260" t="s">
        <v>83</v>
      </c>
      <c r="AV252" s="13" t="s">
        <v>83</v>
      </c>
      <c r="AW252" s="13" t="s">
        <v>30</v>
      </c>
      <c r="AX252" s="13" t="s">
        <v>81</v>
      </c>
      <c r="AY252" s="260" t="s">
        <v>156</v>
      </c>
    </row>
    <row r="253" s="2" customFormat="1" ht="16.5" customHeight="1">
      <c r="A253" s="39"/>
      <c r="B253" s="40"/>
      <c r="C253" s="283" t="s">
        <v>759</v>
      </c>
      <c r="D253" s="283" t="s">
        <v>226</v>
      </c>
      <c r="E253" s="284" t="s">
        <v>1026</v>
      </c>
      <c r="F253" s="285" t="s">
        <v>1027</v>
      </c>
      <c r="G253" s="286" t="s">
        <v>291</v>
      </c>
      <c r="H253" s="287">
        <v>4</v>
      </c>
      <c r="I253" s="288"/>
      <c r="J253" s="289">
        <f>ROUND(I253*H253,2)</f>
        <v>0</v>
      </c>
      <c r="K253" s="290"/>
      <c r="L253" s="291"/>
      <c r="M253" s="292" t="s">
        <v>1</v>
      </c>
      <c r="N253" s="293" t="s">
        <v>38</v>
      </c>
      <c r="O253" s="92"/>
      <c r="P253" s="245">
        <f>O253*H253</f>
        <v>0</v>
      </c>
      <c r="Q253" s="245">
        <v>0.068000000000000005</v>
      </c>
      <c r="R253" s="245">
        <f>Q253*H253</f>
        <v>0.27200000000000002</v>
      </c>
      <c r="S253" s="245">
        <v>0</v>
      </c>
      <c r="T253" s="24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7" t="s">
        <v>203</v>
      </c>
      <c r="AT253" s="247" t="s">
        <v>226</v>
      </c>
      <c r="AU253" s="247" t="s">
        <v>83</v>
      </c>
      <c r="AY253" s="18" t="s">
        <v>156</v>
      </c>
      <c r="BE253" s="248">
        <f>IF(N253="základní",J253,0)</f>
        <v>0</v>
      </c>
      <c r="BF253" s="248">
        <f>IF(N253="snížená",J253,0)</f>
        <v>0</v>
      </c>
      <c r="BG253" s="248">
        <f>IF(N253="zákl. přenesená",J253,0)</f>
        <v>0</v>
      </c>
      <c r="BH253" s="248">
        <f>IF(N253="sníž. přenesená",J253,0)</f>
        <v>0</v>
      </c>
      <c r="BI253" s="248">
        <f>IF(N253="nulová",J253,0)</f>
        <v>0</v>
      </c>
      <c r="BJ253" s="18" t="s">
        <v>81</v>
      </c>
      <c r="BK253" s="248">
        <f>ROUND(I253*H253,2)</f>
        <v>0</v>
      </c>
      <c r="BL253" s="18" t="s">
        <v>162</v>
      </c>
      <c r="BM253" s="247" t="s">
        <v>1326</v>
      </c>
    </row>
    <row r="254" s="13" customFormat="1">
      <c r="A254" s="13"/>
      <c r="B254" s="249"/>
      <c r="C254" s="250"/>
      <c r="D254" s="251" t="s">
        <v>164</v>
      </c>
      <c r="E254" s="252" t="s">
        <v>1</v>
      </c>
      <c r="F254" s="253" t="s">
        <v>1327</v>
      </c>
      <c r="G254" s="250"/>
      <c r="H254" s="254">
        <v>4</v>
      </c>
      <c r="I254" s="255"/>
      <c r="J254" s="250"/>
      <c r="K254" s="250"/>
      <c r="L254" s="256"/>
      <c r="M254" s="257"/>
      <c r="N254" s="258"/>
      <c r="O254" s="258"/>
      <c r="P254" s="258"/>
      <c r="Q254" s="258"/>
      <c r="R254" s="258"/>
      <c r="S254" s="258"/>
      <c r="T254" s="25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60" t="s">
        <v>164</v>
      </c>
      <c r="AU254" s="260" t="s">
        <v>83</v>
      </c>
      <c r="AV254" s="13" t="s">
        <v>83</v>
      </c>
      <c r="AW254" s="13" t="s">
        <v>30</v>
      </c>
      <c r="AX254" s="13" t="s">
        <v>81</v>
      </c>
      <c r="AY254" s="260" t="s">
        <v>156</v>
      </c>
    </row>
    <row r="255" s="2" customFormat="1" ht="16.5" customHeight="1">
      <c r="A255" s="39"/>
      <c r="B255" s="40"/>
      <c r="C255" s="283" t="s">
        <v>380</v>
      </c>
      <c r="D255" s="283" t="s">
        <v>226</v>
      </c>
      <c r="E255" s="284" t="s">
        <v>1030</v>
      </c>
      <c r="F255" s="285" t="s">
        <v>1031</v>
      </c>
      <c r="G255" s="286" t="s">
        <v>291</v>
      </c>
      <c r="H255" s="287">
        <v>1</v>
      </c>
      <c r="I255" s="288"/>
      <c r="J255" s="289">
        <f>ROUND(I255*H255,2)</f>
        <v>0</v>
      </c>
      <c r="K255" s="290"/>
      <c r="L255" s="291"/>
      <c r="M255" s="292" t="s">
        <v>1</v>
      </c>
      <c r="N255" s="293" t="s">
        <v>38</v>
      </c>
      <c r="O255" s="92"/>
      <c r="P255" s="245">
        <f>O255*H255</f>
        <v>0</v>
      </c>
      <c r="Q255" s="245">
        <v>0.040000000000000001</v>
      </c>
      <c r="R255" s="245">
        <f>Q255*H255</f>
        <v>0.040000000000000001</v>
      </c>
      <c r="S255" s="245">
        <v>0</v>
      </c>
      <c r="T255" s="24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7" t="s">
        <v>203</v>
      </c>
      <c r="AT255" s="247" t="s">
        <v>226</v>
      </c>
      <c r="AU255" s="247" t="s">
        <v>83</v>
      </c>
      <c r="AY255" s="18" t="s">
        <v>156</v>
      </c>
      <c r="BE255" s="248">
        <f>IF(N255="základní",J255,0)</f>
        <v>0</v>
      </c>
      <c r="BF255" s="248">
        <f>IF(N255="snížená",J255,0)</f>
        <v>0</v>
      </c>
      <c r="BG255" s="248">
        <f>IF(N255="zákl. přenesená",J255,0)</f>
        <v>0</v>
      </c>
      <c r="BH255" s="248">
        <f>IF(N255="sníž. přenesená",J255,0)</f>
        <v>0</v>
      </c>
      <c r="BI255" s="248">
        <f>IF(N255="nulová",J255,0)</f>
        <v>0</v>
      </c>
      <c r="BJ255" s="18" t="s">
        <v>81</v>
      </c>
      <c r="BK255" s="248">
        <f>ROUND(I255*H255,2)</f>
        <v>0</v>
      </c>
      <c r="BL255" s="18" t="s">
        <v>162</v>
      </c>
      <c r="BM255" s="247" t="s">
        <v>1328</v>
      </c>
    </row>
    <row r="256" s="13" customFormat="1">
      <c r="A256" s="13"/>
      <c r="B256" s="249"/>
      <c r="C256" s="250"/>
      <c r="D256" s="251" t="s">
        <v>164</v>
      </c>
      <c r="E256" s="252" t="s">
        <v>1</v>
      </c>
      <c r="F256" s="253" t="s">
        <v>1329</v>
      </c>
      <c r="G256" s="250"/>
      <c r="H256" s="254">
        <v>1</v>
      </c>
      <c r="I256" s="255"/>
      <c r="J256" s="250"/>
      <c r="K256" s="250"/>
      <c r="L256" s="256"/>
      <c r="M256" s="257"/>
      <c r="N256" s="258"/>
      <c r="O256" s="258"/>
      <c r="P256" s="258"/>
      <c r="Q256" s="258"/>
      <c r="R256" s="258"/>
      <c r="S256" s="258"/>
      <c r="T256" s="25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0" t="s">
        <v>164</v>
      </c>
      <c r="AU256" s="260" t="s">
        <v>83</v>
      </c>
      <c r="AV256" s="13" t="s">
        <v>83</v>
      </c>
      <c r="AW256" s="13" t="s">
        <v>30</v>
      </c>
      <c r="AX256" s="13" t="s">
        <v>81</v>
      </c>
      <c r="AY256" s="260" t="s">
        <v>156</v>
      </c>
    </row>
    <row r="257" s="2" customFormat="1" ht="16.5" customHeight="1">
      <c r="A257" s="39"/>
      <c r="B257" s="40"/>
      <c r="C257" s="283" t="s">
        <v>384</v>
      </c>
      <c r="D257" s="283" t="s">
        <v>226</v>
      </c>
      <c r="E257" s="284" t="s">
        <v>1330</v>
      </c>
      <c r="F257" s="285" t="s">
        <v>1331</v>
      </c>
      <c r="G257" s="286" t="s">
        <v>291</v>
      </c>
      <c r="H257" s="287">
        <v>1</v>
      </c>
      <c r="I257" s="288"/>
      <c r="J257" s="289">
        <f>ROUND(I257*H257,2)</f>
        <v>0</v>
      </c>
      <c r="K257" s="290"/>
      <c r="L257" s="291"/>
      <c r="M257" s="292" t="s">
        <v>1</v>
      </c>
      <c r="N257" s="293" t="s">
        <v>38</v>
      </c>
      <c r="O257" s="92"/>
      <c r="P257" s="245">
        <f>O257*H257</f>
        <v>0</v>
      </c>
      <c r="Q257" s="245">
        <v>0.028000000000000001</v>
      </c>
      <c r="R257" s="245">
        <f>Q257*H257</f>
        <v>0.028000000000000001</v>
      </c>
      <c r="S257" s="245">
        <v>0</v>
      </c>
      <c r="T257" s="246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7" t="s">
        <v>203</v>
      </c>
      <c r="AT257" s="247" t="s">
        <v>226</v>
      </c>
      <c r="AU257" s="247" t="s">
        <v>83</v>
      </c>
      <c r="AY257" s="18" t="s">
        <v>156</v>
      </c>
      <c r="BE257" s="248">
        <f>IF(N257="základní",J257,0)</f>
        <v>0</v>
      </c>
      <c r="BF257" s="248">
        <f>IF(N257="snížená",J257,0)</f>
        <v>0</v>
      </c>
      <c r="BG257" s="248">
        <f>IF(N257="zákl. přenesená",J257,0)</f>
        <v>0</v>
      </c>
      <c r="BH257" s="248">
        <f>IF(N257="sníž. přenesená",J257,0)</f>
        <v>0</v>
      </c>
      <c r="BI257" s="248">
        <f>IF(N257="nulová",J257,0)</f>
        <v>0</v>
      </c>
      <c r="BJ257" s="18" t="s">
        <v>81</v>
      </c>
      <c r="BK257" s="248">
        <f>ROUND(I257*H257,2)</f>
        <v>0</v>
      </c>
      <c r="BL257" s="18" t="s">
        <v>162</v>
      </c>
      <c r="BM257" s="247" t="s">
        <v>1332</v>
      </c>
    </row>
    <row r="258" s="13" customFormat="1">
      <c r="A258" s="13"/>
      <c r="B258" s="249"/>
      <c r="C258" s="250"/>
      <c r="D258" s="251" t="s">
        <v>164</v>
      </c>
      <c r="E258" s="252" t="s">
        <v>1</v>
      </c>
      <c r="F258" s="253" t="s">
        <v>1333</v>
      </c>
      <c r="G258" s="250"/>
      <c r="H258" s="254">
        <v>1</v>
      </c>
      <c r="I258" s="255"/>
      <c r="J258" s="250"/>
      <c r="K258" s="250"/>
      <c r="L258" s="256"/>
      <c r="M258" s="257"/>
      <c r="N258" s="258"/>
      <c r="O258" s="258"/>
      <c r="P258" s="258"/>
      <c r="Q258" s="258"/>
      <c r="R258" s="258"/>
      <c r="S258" s="258"/>
      <c r="T258" s="25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60" t="s">
        <v>164</v>
      </c>
      <c r="AU258" s="260" t="s">
        <v>83</v>
      </c>
      <c r="AV258" s="13" t="s">
        <v>83</v>
      </c>
      <c r="AW258" s="13" t="s">
        <v>30</v>
      </c>
      <c r="AX258" s="13" t="s">
        <v>81</v>
      </c>
      <c r="AY258" s="260" t="s">
        <v>156</v>
      </c>
    </row>
    <row r="259" s="2" customFormat="1" ht="21.75" customHeight="1">
      <c r="A259" s="39"/>
      <c r="B259" s="40"/>
      <c r="C259" s="235" t="s">
        <v>765</v>
      </c>
      <c r="D259" s="235" t="s">
        <v>158</v>
      </c>
      <c r="E259" s="236" t="s">
        <v>1033</v>
      </c>
      <c r="F259" s="237" t="s">
        <v>1034</v>
      </c>
      <c r="G259" s="238" t="s">
        <v>291</v>
      </c>
      <c r="H259" s="239">
        <v>4</v>
      </c>
      <c r="I259" s="240"/>
      <c r="J259" s="241">
        <f>ROUND(I259*H259,2)</f>
        <v>0</v>
      </c>
      <c r="K259" s="242"/>
      <c r="L259" s="45"/>
      <c r="M259" s="243" t="s">
        <v>1</v>
      </c>
      <c r="N259" s="244" t="s">
        <v>38</v>
      </c>
      <c r="O259" s="92"/>
      <c r="P259" s="245">
        <f>O259*H259</f>
        <v>0</v>
      </c>
      <c r="Q259" s="245">
        <v>0.027529999999999999</v>
      </c>
      <c r="R259" s="245">
        <f>Q259*H259</f>
        <v>0.11012</v>
      </c>
      <c r="S259" s="245">
        <v>0</v>
      </c>
      <c r="T259" s="24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7" t="s">
        <v>162</v>
      </c>
      <c r="AT259" s="247" t="s">
        <v>158</v>
      </c>
      <c r="AU259" s="247" t="s">
        <v>83</v>
      </c>
      <c r="AY259" s="18" t="s">
        <v>156</v>
      </c>
      <c r="BE259" s="248">
        <f>IF(N259="základní",J259,0)</f>
        <v>0</v>
      </c>
      <c r="BF259" s="248">
        <f>IF(N259="snížená",J259,0)</f>
        <v>0</v>
      </c>
      <c r="BG259" s="248">
        <f>IF(N259="zákl. přenesená",J259,0)</f>
        <v>0</v>
      </c>
      <c r="BH259" s="248">
        <f>IF(N259="sníž. přenesená",J259,0)</f>
        <v>0</v>
      </c>
      <c r="BI259" s="248">
        <f>IF(N259="nulová",J259,0)</f>
        <v>0</v>
      </c>
      <c r="BJ259" s="18" t="s">
        <v>81</v>
      </c>
      <c r="BK259" s="248">
        <f>ROUND(I259*H259,2)</f>
        <v>0</v>
      </c>
      <c r="BL259" s="18" t="s">
        <v>162</v>
      </c>
      <c r="BM259" s="247" t="s">
        <v>1334</v>
      </c>
    </row>
    <row r="260" s="13" customFormat="1">
      <c r="A260" s="13"/>
      <c r="B260" s="249"/>
      <c r="C260" s="250"/>
      <c r="D260" s="251" t="s">
        <v>164</v>
      </c>
      <c r="E260" s="252" t="s">
        <v>1</v>
      </c>
      <c r="F260" s="253" t="s">
        <v>1335</v>
      </c>
      <c r="G260" s="250"/>
      <c r="H260" s="254">
        <v>4</v>
      </c>
      <c r="I260" s="255"/>
      <c r="J260" s="250"/>
      <c r="K260" s="250"/>
      <c r="L260" s="256"/>
      <c r="M260" s="257"/>
      <c r="N260" s="258"/>
      <c r="O260" s="258"/>
      <c r="P260" s="258"/>
      <c r="Q260" s="258"/>
      <c r="R260" s="258"/>
      <c r="S260" s="258"/>
      <c r="T260" s="25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60" t="s">
        <v>164</v>
      </c>
      <c r="AU260" s="260" t="s">
        <v>83</v>
      </c>
      <c r="AV260" s="13" t="s">
        <v>83</v>
      </c>
      <c r="AW260" s="13" t="s">
        <v>30</v>
      </c>
      <c r="AX260" s="13" t="s">
        <v>73</v>
      </c>
      <c r="AY260" s="260" t="s">
        <v>156</v>
      </c>
    </row>
    <row r="261" s="14" customFormat="1">
      <c r="A261" s="14"/>
      <c r="B261" s="261"/>
      <c r="C261" s="262"/>
      <c r="D261" s="251" t="s">
        <v>164</v>
      </c>
      <c r="E261" s="263" t="s">
        <v>1</v>
      </c>
      <c r="F261" s="264" t="s">
        <v>166</v>
      </c>
      <c r="G261" s="262"/>
      <c r="H261" s="265">
        <v>4</v>
      </c>
      <c r="I261" s="266"/>
      <c r="J261" s="262"/>
      <c r="K261" s="262"/>
      <c r="L261" s="267"/>
      <c r="M261" s="268"/>
      <c r="N261" s="269"/>
      <c r="O261" s="269"/>
      <c r="P261" s="269"/>
      <c r="Q261" s="269"/>
      <c r="R261" s="269"/>
      <c r="S261" s="269"/>
      <c r="T261" s="27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71" t="s">
        <v>164</v>
      </c>
      <c r="AU261" s="271" t="s">
        <v>83</v>
      </c>
      <c r="AV261" s="14" t="s">
        <v>162</v>
      </c>
      <c r="AW261" s="14" t="s">
        <v>30</v>
      </c>
      <c r="AX261" s="14" t="s">
        <v>81</v>
      </c>
      <c r="AY261" s="271" t="s">
        <v>156</v>
      </c>
    </row>
    <row r="262" s="2" customFormat="1" ht="16.5" customHeight="1">
      <c r="A262" s="39"/>
      <c r="B262" s="40"/>
      <c r="C262" s="283" t="s">
        <v>392</v>
      </c>
      <c r="D262" s="283" t="s">
        <v>226</v>
      </c>
      <c r="E262" s="284" t="s">
        <v>1213</v>
      </c>
      <c r="F262" s="285" t="s">
        <v>1214</v>
      </c>
      <c r="G262" s="286" t="s">
        <v>291</v>
      </c>
      <c r="H262" s="287">
        <v>2</v>
      </c>
      <c r="I262" s="288"/>
      <c r="J262" s="289">
        <f>ROUND(I262*H262,2)</f>
        <v>0</v>
      </c>
      <c r="K262" s="290"/>
      <c r="L262" s="291"/>
      <c r="M262" s="292" t="s">
        <v>1</v>
      </c>
      <c r="N262" s="293" t="s">
        <v>38</v>
      </c>
      <c r="O262" s="92"/>
      <c r="P262" s="245">
        <f>O262*H262</f>
        <v>0</v>
      </c>
      <c r="Q262" s="245">
        <v>1.6000000000000001</v>
      </c>
      <c r="R262" s="245">
        <f>Q262*H262</f>
        <v>3.2000000000000002</v>
      </c>
      <c r="S262" s="245">
        <v>0</v>
      </c>
      <c r="T262" s="24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7" t="s">
        <v>203</v>
      </c>
      <c r="AT262" s="247" t="s">
        <v>226</v>
      </c>
      <c r="AU262" s="247" t="s">
        <v>83</v>
      </c>
      <c r="AY262" s="18" t="s">
        <v>156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8" t="s">
        <v>81</v>
      </c>
      <c r="BK262" s="248">
        <f>ROUND(I262*H262,2)</f>
        <v>0</v>
      </c>
      <c r="BL262" s="18" t="s">
        <v>162</v>
      </c>
      <c r="BM262" s="247" t="s">
        <v>1336</v>
      </c>
    </row>
    <row r="263" s="13" customFormat="1">
      <c r="A263" s="13"/>
      <c r="B263" s="249"/>
      <c r="C263" s="250"/>
      <c r="D263" s="251" t="s">
        <v>164</v>
      </c>
      <c r="E263" s="252" t="s">
        <v>1</v>
      </c>
      <c r="F263" s="253" t="s">
        <v>1309</v>
      </c>
      <c r="G263" s="250"/>
      <c r="H263" s="254">
        <v>2</v>
      </c>
      <c r="I263" s="255"/>
      <c r="J263" s="250"/>
      <c r="K263" s="250"/>
      <c r="L263" s="256"/>
      <c r="M263" s="257"/>
      <c r="N263" s="258"/>
      <c r="O263" s="258"/>
      <c r="P263" s="258"/>
      <c r="Q263" s="258"/>
      <c r="R263" s="258"/>
      <c r="S263" s="258"/>
      <c r="T263" s="25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0" t="s">
        <v>164</v>
      </c>
      <c r="AU263" s="260" t="s">
        <v>83</v>
      </c>
      <c r="AV263" s="13" t="s">
        <v>83</v>
      </c>
      <c r="AW263" s="13" t="s">
        <v>30</v>
      </c>
      <c r="AX263" s="13" t="s">
        <v>81</v>
      </c>
      <c r="AY263" s="260" t="s">
        <v>156</v>
      </c>
    </row>
    <row r="264" s="2" customFormat="1" ht="16.5" customHeight="1">
      <c r="A264" s="39"/>
      <c r="B264" s="40"/>
      <c r="C264" s="283" t="s">
        <v>388</v>
      </c>
      <c r="D264" s="283" t="s">
        <v>226</v>
      </c>
      <c r="E264" s="284" t="s">
        <v>1337</v>
      </c>
      <c r="F264" s="285" t="s">
        <v>1338</v>
      </c>
      <c r="G264" s="286" t="s">
        <v>291</v>
      </c>
      <c r="H264" s="287">
        <v>1</v>
      </c>
      <c r="I264" s="288"/>
      <c r="J264" s="289">
        <f>ROUND(I264*H264,2)</f>
        <v>0</v>
      </c>
      <c r="K264" s="290"/>
      <c r="L264" s="291"/>
      <c r="M264" s="292" t="s">
        <v>1</v>
      </c>
      <c r="N264" s="293" t="s">
        <v>38</v>
      </c>
      <c r="O264" s="92"/>
      <c r="P264" s="245">
        <f>O264*H264</f>
        <v>0</v>
      </c>
      <c r="Q264" s="245">
        <v>1.6000000000000001</v>
      </c>
      <c r="R264" s="245">
        <f>Q264*H264</f>
        <v>1.6000000000000001</v>
      </c>
      <c r="S264" s="245">
        <v>0</v>
      </c>
      <c r="T264" s="24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7" t="s">
        <v>203</v>
      </c>
      <c r="AT264" s="247" t="s">
        <v>226</v>
      </c>
      <c r="AU264" s="247" t="s">
        <v>83</v>
      </c>
      <c r="AY264" s="18" t="s">
        <v>156</v>
      </c>
      <c r="BE264" s="248">
        <f>IF(N264="základní",J264,0)</f>
        <v>0</v>
      </c>
      <c r="BF264" s="248">
        <f>IF(N264="snížená",J264,0)</f>
        <v>0</v>
      </c>
      <c r="BG264" s="248">
        <f>IF(N264="zákl. přenesená",J264,0)</f>
        <v>0</v>
      </c>
      <c r="BH264" s="248">
        <f>IF(N264="sníž. přenesená",J264,0)</f>
        <v>0</v>
      </c>
      <c r="BI264" s="248">
        <f>IF(N264="nulová",J264,0)</f>
        <v>0</v>
      </c>
      <c r="BJ264" s="18" t="s">
        <v>81</v>
      </c>
      <c r="BK264" s="248">
        <f>ROUND(I264*H264,2)</f>
        <v>0</v>
      </c>
      <c r="BL264" s="18" t="s">
        <v>162</v>
      </c>
      <c r="BM264" s="247" t="s">
        <v>1339</v>
      </c>
    </row>
    <row r="265" s="13" customFormat="1">
      <c r="A265" s="13"/>
      <c r="B265" s="249"/>
      <c r="C265" s="250"/>
      <c r="D265" s="251" t="s">
        <v>164</v>
      </c>
      <c r="E265" s="252" t="s">
        <v>1</v>
      </c>
      <c r="F265" s="253" t="s">
        <v>1313</v>
      </c>
      <c r="G265" s="250"/>
      <c r="H265" s="254">
        <v>1</v>
      </c>
      <c r="I265" s="255"/>
      <c r="J265" s="250"/>
      <c r="K265" s="250"/>
      <c r="L265" s="256"/>
      <c r="M265" s="257"/>
      <c r="N265" s="258"/>
      <c r="O265" s="258"/>
      <c r="P265" s="258"/>
      <c r="Q265" s="258"/>
      <c r="R265" s="258"/>
      <c r="S265" s="258"/>
      <c r="T265" s="259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60" t="s">
        <v>164</v>
      </c>
      <c r="AU265" s="260" t="s">
        <v>83</v>
      </c>
      <c r="AV265" s="13" t="s">
        <v>83</v>
      </c>
      <c r="AW265" s="13" t="s">
        <v>30</v>
      </c>
      <c r="AX265" s="13" t="s">
        <v>81</v>
      </c>
      <c r="AY265" s="260" t="s">
        <v>156</v>
      </c>
    </row>
    <row r="266" s="2" customFormat="1" ht="16.5" customHeight="1">
      <c r="A266" s="39"/>
      <c r="B266" s="40"/>
      <c r="C266" s="283" t="s">
        <v>600</v>
      </c>
      <c r="D266" s="283" t="s">
        <v>226</v>
      </c>
      <c r="E266" s="284" t="s">
        <v>1340</v>
      </c>
      <c r="F266" s="285" t="s">
        <v>1341</v>
      </c>
      <c r="G266" s="286" t="s">
        <v>291</v>
      </c>
      <c r="H266" s="287">
        <v>1</v>
      </c>
      <c r="I266" s="288"/>
      <c r="J266" s="289">
        <f>ROUND(I266*H266,2)</f>
        <v>0</v>
      </c>
      <c r="K266" s="290"/>
      <c r="L266" s="291"/>
      <c r="M266" s="292" t="s">
        <v>1</v>
      </c>
      <c r="N266" s="293" t="s">
        <v>38</v>
      </c>
      <c r="O266" s="92"/>
      <c r="P266" s="245">
        <f>O266*H266</f>
        <v>0</v>
      </c>
      <c r="Q266" s="245">
        <v>1.6000000000000001</v>
      </c>
      <c r="R266" s="245">
        <f>Q266*H266</f>
        <v>1.6000000000000001</v>
      </c>
      <c r="S266" s="245">
        <v>0</v>
      </c>
      <c r="T266" s="24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7" t="s">
        <v>203</v>
      </c>
      <c r="AT266" s="247" t="s">
        <v>226</v>
      </c>
      <c r="AU266" s="247" t="s">
        <v>83</v>
      </c>
      <c r="AY266" s="18" t="s">
        <v>156</v>
      </c>
      <c r="BE266" s="248">
        <f>IF(N266="základní",J266,0)</f>
        <v>0</v>
      </c>
      <c r="BF266" s="248">
        <f>IF(N266="snížená",J266,0)</f>
        <v>0</v>
      </c>
      <c r="BG266" s="248">
        <f>IF(N266="zákl. přenesená",J266,0)</f>
        <v>0</v>
      </c>
      <c r="BH266" s="248">
        <f>IF(N266="sníž. přenesená",J266,0)</f>
        <v>0</v>
      </c>
      <c r="BI266" s="248">
        <f>IF(N266="nulová",J266,0)</f>
        <v>0</v>
      </c>
      <c r="BJ266" s="18" t="s">
        <v>81</v>
      </c>
      <c r="BK266" s="248">
        <f>ROUND(I266*H266,2)</f>
        <v>0</v>
      </c>
      <c r="BL266" s="18" t="s">
        <v>162</v>
      </c>
      <c r="BM266" s="247" t="s">
        <v>1342</v>
      </c>
    </row>
    <row r="267" s="13" customFormat="1">
      <c r="A267" s="13"/>
      <c r="B267" s="249"/>
      <c r="C267" s="250"/>
      <c r="D267" s="251" t="s">
        <v>164</v>
      </c>
      <c r="E267" s="252" t="s">
        <v>1</v>
      </c>
      <c r="F267" s="253" t="s">
        <v>1325</v>
      </c>
      <c r="G267" s="250"/>
      <c r="H267" s="254">
        <v>1</v>
      </c>
      <c r="I267" s="255"/>
      <c r="J267" s="250"/>
      <c r="K267" s="250"/>
      <c r="L267" s="256"/>
      <c r="M267" s="257"/>
      <c r="N267" s="258"/>
      <c r="O267" s="258"/>
      <c r="P267" s="258"/>
      <c r="Q267" s="258"/>
      <c r="R267" s="258"/>
      <c r="S267" s="258"/>
      <c r="T267" s="25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60" t="s">
        <v>164</v>
      </c>
      <c r="AU267" s="260" t="s">
        <v>83</v>
      </c>
      <c r="AV267" s="13" t="s">
        <v>83</v>
      </c>
      <c r="AW267" s="13" t="s">
        <v>30</v>
      </c>
      <c r="AX267" s="13" t="s">
        <v>81</v>
      </c>
      <c r="AY267" s="260" t="s">
        <v>156</v>
      </c>
    </row>
    <row r="268" s="2" customFormat="1" ht="21.75" customHeight="1">
      <c r="A268" s="39"/>
      <c r="B268" s="40"/>
      <c r="C268" s="235" t="s">
        <v>397</v>
      </c>
      <c r="D268" s="235" t="s">
        <v>158</v>
      </c>
      <c r="E268" s="236" t="s">
        <v>1041</v>
      </c>
      <c r="F268" s="237" t="s">
        <v>1042</v>
      </c>
      <c r="G268" s="238" t="s">
        <v>291</v>
      </c>
      <c r="H268" s="239">
        <v>1</v>
      </c>
      <c r="I268" s="240"/>
      <c r="J268" s="241">
        <f>ROUND(I268*H268,2)</f>
        <v>0</v>
      </c>
      <c r="K268" s="242"/>
      <c r="L268" s="45"/>
      <c r="M268" s="243" t="s">
        <v>1</v>
      </c>
      <c r="N268" s="244" t="s">
        <v>38</v>
      </c>
      <c r="O268" s="92"/>
      <c r="P268" s="245">
        <f>O268*H268</f>
        <v>0</v>
      </c>
      <c r="Q268" s="245">
        <v>0.064509999999999998</v>
      </c>
      <c r="R268" s="245">
        <f>Q268*H268</f>
        <v>0.064509999999999998</v>
      </c>
      <c r="S268" s="245">
        <v>0</v>
      </c>
      <c r="T268" s="24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7" t="s">
        <v>162</v>
      </c>
      <c r="AT268" s="247" t="s">
        <v>158</v>
      </c>
      <c r="AU268" s="247" t="s">
        <v>83</v>
      </c>
      <c r="AY268" s="18" t="s">
        <v>156</v>
      </c>
      <c r="BE268" s="248">
        <f>IF(N268="základní",J268,0)</f>
        <v>0</v>
      </c>
      <c r="BF268" s="248">
        <f>IF(N268="snížená",J268,0)</f>
        <v>0</v>
      </c>
      <c r="BG268" s="248">
        <f>IF(N268="zákl. přenesená",J268,0)</f>
        <v>0</v>
      </c>
      <c r="BH268" s="248">
        <f>IF(N268="sníž. přenesená",J268,0)</f>
        <v>0</v>
      </c>
      <c r="BI268" s="248">
        <f>IF(N268="nulová",J268,0)</f>
        <v>0</v>
      </c>
      <c r="BJ268" s="18" t="s">
        <v>81</v>
      </c>
      <c r="BK268" s="248">
        <f>ROUND(I268*H268,2)</f>
        <v>0</v>
      </c>
      <c r="BL268" s="18" t="s">
        <v>162</v>
      </c>
      <c r="BM268" s="247" t="s">
        <v>1343</v>
      </c>
    </row>
    <row r="269" s="2" customFormat="1" ht="21.75" customHeight="1">
      <c r="A269" s="39"/>
      <c r="B269" s="40"/>
      <c r="C269" s="235" t="s">
        <v>401</v>
      </c>
      <c r="D269" s="235" t="s">
        <v>158</v>
      </c>
      <c r="E269" s="236" t="s">
        <v>1044</v>
      </c>
      <c r="F269" s="237" t="s">
        <v>1045</v>
      </c>
      <c r="G269" s="238" t="s">
        <v>291</v>
      </c>
      <c r="H269" s="239">
        <v>1</v>
      </c>
      <c r="I269" s="240"/>
      <c r="J269" s="241">
        <f>ROUND(I269*H269,2)</f>
        <v>0</v>
      </c>
      <c r="K269" s="242"/>
      <c r="L269" s="45"/>
      <c r="M269" s="243" t="s">
        <v>1</v>
      </c>
      <c r="N269" s="244" t="s">
        <v>38</v>
      </c>
      <c r="O269" s="92"/>
      <c r="P269" s="245">
        <f>O269*H269</f>
        <v>0</v>
      </c>
      <c r="Q269" s="245">
        <v>0.01136</v>
      </c>
      <c r="R269" s="245">
        <f>Q269*H269</f>
        <v>0.01136</v>
      </c>
      <c r="S269" s="245">
        <v>0</v>
      </c>
      <c r="T269" s="24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7" t="s">
        <v>162</v>
      </c>
      <c r="AT269" s="247" t="s">
        <v>158</v>
      </c>
      <c r="AU269" s="247" t="s">
        <v>83</v>
      </c>
      <c r="AY269" s="18" t="s">
        <v>156</v>
      </c>
      <c r="BE269" s="248">
        <f>IF(N269="základní",J269,0)</f>
        <v>0</v>
      </c>
      <c r="BF269" s="248">
        <f>IF(N269="snížená",J269,0)</f>
        <v>0</v>
      </c>
      <c r="BG269" s="248">
        <f>IF(N269="zákl. přenesená",J269,0)</f>
        <v>0</v>
      </c>
      <c r="BH269" s="248">
        <f>IF(N269="sníž. přenesená",J269,0)</f>
        <v>0</v>
      </c>
      <c r="BI269" s="248">
        <f>IF(N269="nulová",J269,0)</f>
        <v>0</v>
      </c>
      <c r="BJ269" s="18" t="s">
        <v>81</v>
      </c>
      <c r="BK269" s="248">
        <f>ROUND(I269*H269,2)</f>
        <v>0</v>
      </c>
      <c r="BL269" s="18" t="s">
        <v>162</v>
      </c>
      <c r="BM269" s="247" t="s">
        <v>1344</v>
      </c>
    </row>
    <row r="270" s="2" customFormat="1" ht="21.75" customHeight="1">
      <c r="A270" s="39"/>
      <c r="B270" s="40"/>
      <c r="C270" s="235" t="s">
        <v>405</v>
      </c>
      <c r="D270" s="235" t="s">
        <v>158</v>
      </c>
      <c r="E270" s="236" t="s">
        <v>1047</v>
      </c>
      <c r="F270" s="237" t="s">
        <v>1048</v>
      </c>
      <c r="G270" s="238" t="s">
        <v>291</v>
      </c>
      <c r="H270" s="239">
        <v>1</v>
      </c>
      <c r="I270" s="240"/>
      <c r="J270" s="241">
        <f>ROUND(I270*H270,2)</f>
        <v>0</v>
      </c>
      <c r="K270" s="242"/>
      <c r="L270" s="45"/>
      <c r="M270" s="243" t="s">
        <v>1</v>
      </c>
      <c r="N270" s="244" t="s">
        <v>38</v>
      </c>
      <c r="O270" s="92"/>
      <c r="P270" s="245">
        <f>O270*H270</f>
        <v>0</v>
      </c>
      <c r="Q270" s="245">
        <v>0.0062199999999999998</v>
      </c>
      <c r="R270" s="245">
        <f>Q270*H270</f>
        <v>0.0062199999999999998</v>
      </c>
      <c r="S270" s="245">
        <v>0</v>
      </c>
      <c r="T270" s="246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7" t="s">
        <v>162</v>
      </c>
      <c r="AT270" s="247" t="s">
        <v>158</v>
      </c>
      <c r="AU270" s="247" t="s">
        <v>83</v>
      </c>
      <c r="AY270" s="18" t="s">
        <v>156</v>
      </c>
      <c r="BE270" s="248">
        <f>IF(N270="základní",J270,0)</f>
        <v>0</v>
      </c>
      <c r="BF270" s="248">
        <f>IF(N270="snížená",J270,0)</f>
        <v>0</v>
      </c>
      <c r="BG270" s="248">
        <f>IF(N270="zákl. přenesená",J270,0)</f>
        <v>0</v>
      </c>
      <c r="BH270" s="248">
        <f>IF(N270="sníž. přenesená",J270,0)</f>
        <v>0</v>
      </c>
      <c r="BI270" s="248">
        <f>IF(N270="nulová",J270,0)</f>
        <v>0</v>
      </c>
      <c r="BJ270" s="18" t="s">
        <v>81</v>
      </c>
      <c r="BK270" s="248">
        <f>ROUND(I270*H270,2)</f>
        <v>0</v>
      </c>
      <c r="BL270" s="18" t="s">
        <v>162</v>
      </c>
      <c r="BM270" s="247" t="s">
        <v>1345</v>
      </c>
    </row>
    <row r="271" s="2" customFormat="1" ht="21.75" customHeight="1">
      <c r="A271" s="39"/>
      <c r="B271" s="40"/>
      <c r="C271" s="235" t="s">
        <v>409</v>
      </c>
      <c r="D271" s="235" t="s">
        <v>158</v>
      </c>
      <c r="E271" s="236" t="s">
        <v>1050</v>
      </c>
      <c r="F271" s="237" t="s">
        <v>1051</v>
      </c>
      <c r="G271" s="238" t="s">
        <v>291</v>
      </c>
      <c r="H271" s="239">
        <v>1</v>
      </c>
      <c r="I271" s="240"/>
      <c r="J271" s="241">
        <f>ROUND(I271*H271,2)</f>
        <v>0</v>
      </c>
      <c r="K271" s="242"/>
      <c r="L271" s="45"/>
      <c r="M271" s="243" t="s">
        <v>1</v>
      </c>
      <c r="N271" s="244" t="s">
        <v>38</v>
      </c>
      <c r="O271" s="92"/>
      <c r="P271" s="245">
        <f>O271*H271</f>
        <v>0</v>
      </c>
      <c r="Q271" s="245">
        <v>0.096759999999999999</v>
      </c>
      <c r="R271" s="245">
        <f>Q271*H271</f>
        <v>0.096759999999999999</v>
      </c>
      <c r="S271" s="245">
        <v>0</v>
      </c>
      <c r="T271" s="24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7" t="s">
        <v>162</v>
      </c>
      <c r="AT271" s="247" t="s">
        <v>158</v>
      </c>
      <c r="AU271" s="247" t="s">
        <v>83</v>
      </c>
      <c r="AY271" s="18" t="s">
        <v>156</v>
      </c>
      <c r="BE271" s="248">
        <f>IF(N271="základní",J271,0)</f>
        <v>0</v>
      </c>
      <c r="BF271" s="248">
        <f>IF(N271="snížená",J271,0)</f>
        <v>0</v>
      </c>
      <c r="BG271" s="248">
        <f>IF(N271="zákl. přenesená",J271,0)</f>
        <v>0</v>
      </c>
      <c r="BH271" s="248">
        <f>IF(N271="sníž. přenesená",J271,0)</f>
        <v>0</v>
      </c>
      <c r="BI271" s="248">
        <f>IF(N271="nulová",J271,0)</f>
        <v>0</v>
      </c>
      <c r="BJ271" s="18" t="s">
        <v>81</v>
      </c>
      <c r="BK271" s="248">
        <f>ROUND(I271*H271,2)</f>
        <v>0</v>
      </c>
      <c r="BL271" s="18" t="s">
        <v>162</v>
      </c>
      <c r="BM271" s="247" t="s">
        <v>1346</v>
      </c>
    </row>
    <row r="272" s="2" customFormat="1" ht="21.75" customHeight="1">
      <c r="A272" s="39"/>
      <c r="B272" s="40"/>
      <c r="C272" s="235" t="s">
        <v>413</v>
      </c>
      <c r="D272" s="235" t="s">
        <v>158</v>
      </c>
      <c r="E272" s="236" t="s">
        <v>1053</v>
      </c>
      <c r="F272" s="237" t="s">
        <v>1054</v>
      </c>
      <c r="G272" s="238" t="s">
        <v>291</v>
      </c>
      <c r="H272" s="239">
        <v>4</v>
      </c>
      <c r="I272" s="240"/>
      <c r="J272" s="241">
        <f>ROUND(I272*H272,2)</f>
        <v>0</v>
      </c>
      <c r="K272" s="242"/>
      <c r="L272" s="45"/>
      <c r="M272" s="243" t="s">
        <v>1</v>
      </c>
      <c r="N272" s="244" t="s">
        <v>38</v>
      </c>
      <c r="O272" s="92"/>
      <c r="P272" s="245">
        <f>O272*H272</f>
        <v>0</v>
      </c>
      <c r="Q272" s="245">
        <v>0</v>
      </c>
      <c r="R272" s="245">
        <f>Q272*H272</f>
        <v>0</v>
      </c>
      <c r="S272" s="245">
        <v>0.050000000000000003</v>
      </c>
      <c r="T272" s="246">
        <f>S272*H272</f>
        <v>0.20000000000000001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7" t="s">
        <v>162</v>
      </c>
      <c r="AT272" s="247" t="s">
        <v>158</v>
      </c>
      <c r="AU272" s="247" t="s">
        <v>83</v>
      </c>
      <c r="AY272" s="18" t="s">
        <v>156</v>
      </c>
      <c r="BE272" s="248">
        <f>IF(N272="základní",J272,0)</f>
        <v>0</v>
      </c>
      <c r="BF272" s="248">
        <f>IF(N272="snížená",J272,0)</f>
        <v>0</v>
      </c>
      <c r="BG272" s="248">
        <f>IF(N272="zákl. přenesená",J272,0)</f>
        <v>0</v>
      </c>
      <c r="BH272" s="248">
        <f>IF(N272="sníž. přenesená",J272,0)</f>
        <v>0</v>
      </c>
      <c r="BI272" s="248">
        <f>IF(N272="nulová",J272,0)</f>
        <v>0</v>
      </c>
      <c r="BJ272" s="18" t="s">
        <v>81</v>
      </c>
      <c r="BK272" s="248">
        <f>ROUND(I272*H272,2)</f>
        <v>0</v>
      </c>
      <c r="BL272" s="18" t="s">
        <v>162</v>
      </c>
      <c r="BM272" s="247" t="s">
        <v>1347</v>
      </c>
    </row>
    <row r="273" s="16" customFormat="1">
      <c r="A273" s="16"/>
      <c r="B273" s="299"/>
      <c r="C273" s="300"/>
      <c r="D273" s="251" t="s">
        <v>164</v>
      </c>
      <c r="E273" s="301" t="s">
        <v>1</v>
      </c>
      <c r="F273" s="302" t="s">
        <v>983</v>
      </c>
      <c r="G273" s="300"/>
      <c r="H273" s="301" t="s">
        <v>1</v>
      </c>
      <c r="I273" s="303"/>
      <c r="J273" s="300"/>
      <c r="K273" s="300"/>
      <c r="L273" s="304"/>
      <c r="M273" s="305"/>
      <c r="N273" s="306"/>
      <c r="O273" s="306"/>
      <c r="P273" s="306"/>
      <c r="Q273" s="306"/>
      <c r="R273" s="306"/>
      <c r="S273" s="306"/>
      <c r="T273" s="307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T273" s="308" t="s">
        <v>164</v>
      </c>
      <c r="AU273" s="308" t="s">
        <v>83</v>
      </c>
      <c r="AV273" s="16" t="s">
        <v>81</v>
      </c>
      <c r="AW273" s="16" t="s">
        <v>30</v>
      </c>
      <c r="AX273" s="16" t="s">
        <v>73</v>
      </c>
      <c r="AY273" s="308" t="s">
        <v>156</v>
      </c>
    </row>
    <row r="274" s="13" customFormat="1">
      <c r="A274" s="13"/>
      <c r="B274" s="249"/>
      <c r="C274" s="250"/>
      <c r="D274" s="251" t="s">
        <v>164</v>
      </c>
      <c r="E274" s="252" t="s">
        <v>1</v>
      </c>
      <c r="F274" s="253" t="s">
        <v>1348</v>
      </c>
      <c r="G274" s="250"/>
      <c r="H274" s="254">
        <v>4</v>
      </c>
      <c r="I274" s="255"/>
      <c r="J274" s="250"/>
      <c r="K274" s="250"/>
      <c r="L274" s="256"/>
      <c r="M274" s="257"/>
      <c r="N274" s="258"/>
      <c r="O274" s="258"/>
      <c r="P274" s="258"/>
      <c r="Q274" s="258"/>
      <c r="R274" s="258"/>
      <c r="S274" s="258"/>
      <c r="T274" s="25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0" t="s">
        <v>164</v>
      </c>
      <c r="AU274" s="260" t="s">
        <v>83</v>
      </c>
      <c r="AV274" s="13" t="s">
        <v>83</v>
      </c>
      <c r="AW274" s="13" t="s">
        <v>30</v>
      </c>
      <c r="AX274" s="13" t="s">
        <v>73</v>
      </c>
      <c r="AY274" s="260" t="s">
        <v>156</v>
      </c>
    </row>
    <row r="275" s="14" customFormat="1">
      <c r="A275" s="14"/>
      <c r="B275" s="261"/>
      <c r="C275" s="262"/>
      <c r="D275" s="251" t="s">
        <v>164</v>
      </c>
      <c r="E275" s="263" t="s">
        <v>1</v>
      </c>
      <c r="F275" s="264" t="s">
        <v>166</v>
      </c>
      <c r="G275" s="262"/>
      <c r="H275" s="265">
        <v>4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1" t="s">
        <v>164</v>
      </c>
      <c r="AU275" s="271" t="s">
        <v>83</v>
      </c>
      <c r="AV275" s="14" t="s">
        <v>162</v>
      </c>
      <c r="AW275" s="14" t="s">
        <v>30</v>
      </c>
      <c r="AX275" s="14" t="s">
        <v>81</v>
      </c>
      <c r="AY275" s="271" t="s">
        <v>156</v>
      </c>
    </row>
    <row r="276" s="2" customFormat="1" ht="21.75" customHeight="1">
      <c r="A276" s="39"/>
      <c r="B276" s="40"/>
      <c r="C276" s="235" t="s">
        <v>417</v>
      </c>
      <c r="D276" s="235" t="s">
        <v>158</v>
      </c>
      <c r="E276" s="236" t="s">
        <v>1057</v>
      </c>
      <c r="F276" s="237" t="s">
        <v>1058</v>
      </c>
      <c r="G276" s="238" t="s">
        <v>291</v>
      </c>
      <c r="H276" s="239">
        <v>4</v>
      </c>
      <c r="I276" s="240"/>
      <c r="J276" s="241">
        <f>ROUND(I276*H276,2)</f>
        <v>0</v>
      </c>
      <c r="K276" s="242"/>
      <c r="L276" s="45"/>
      <c r="M276" s="243" t="s">
        <v>1</v>
      </c>
      <c r="N276" s="244" t="s">
        <v>38</v>
      </c>
      <c r="O276" s="92"/>
      <c r="P276" s="245">
        <f>O276*H276</f>
        <v>0</v>
      </c>
      <c r="Q276" s="245">
        <v>0.21734000000000001</v>
      </c>
      <c r="R276" s="245">
        <f>Q276*H276</f>
        <v>0.86936000000000002</v>
      </c>
      <c r="S276" s="245">
        <v>0</v>
      </c>
      <c r="T276" s="246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7" t="s">
        <v>162</v>
      </c>
      <c r="AT276" s="247" t="s">
        <v>158</v>
      </c>
      <c r="AU276" s="247" t="s">
        <v>83</v>
      </c>
      <c r="AY276" s="18" t="s">
        <v>156</v>
      </c>
      <c r="BE276" s="248">
        <f>IF(N276="základní",J276,0)</f>
        <v>0</v>
      </c>
      <c r="BF276" s="248">
        <f>IF(N276="snížená",J276,0)</f>
        <v>0</v>
      </c>
      <c r="BG276" s="248">
        <f>IF(N276="zákl. přenesená",J276,0)</f>
        <v>0</v>
      </c>
      <c r="BH276" s="248">
        <f>IF(N276="sníž. přenesená",J276,0)</f>
        <v>0</v>
      </c>
      <c r="BI276" s="248">
        <f>IF(N276="nulová",J276,0)</f>
        <v>0</v>
      </c>
      <c r="BJ276" s="18" t="s">
        <v>81</v>
      </c>
      <c r="BK276" s="248">
        <f>ROUND(I276*H276,2)</f>
        <v>0</v>
      </c>
      <c r="BL276" s="18" t="s">
        <v>162</v>
      </c>
      <c r="BM276" s="247" t="s">
        <v>1349</v>
      </c>
    </row>
    <row r="277" s="2" customFormat="1" ht="21.75" customHeight="1">
      <c r="A277" s="39"/>
      <c r="B277" s="40"/>
      <c r="C277" s="283" t="s">
        <v>421</v>
      </c>
      <c r="D277" s="283" t="s">
        <v>226</v>
      </c>
      <c r="E277" s="284" t="s">
        <v>1060</v>
      </c>
      <c r="F277" s="285" t="s">
        <v>1061</v>
      </c>
      <c r="G277" s="286" t="s">
        <v>291</v>
      </c>
      <c r="H277" s="287">
        <v>4</v>
      </c>
      <c r="I277" s="288"/>
      <c r="J277" s="289">
        <f>ROUND(I277*H277,2)</f>
        <v>0</v>
      </c>
      <c r="K277" s="290"/>
      <c r="L277" s="291"/>
      <c r="M277" s="292" t="s">
        <v>1</v>
      </c>
      <c r="N277" s="293" t="s">
        <v>38</v>
      </c>
      <c r="O277" s="92"/>
      <c r="P277" s="245">
        <f>O277*H277</f>
        <v>0</v>
      </c>
      <c r="Q277" s="245">
        <v>0.16200000000000001</v>
      </c>
      <c r="R277" s="245">
        <f>Q277*H277</f>
        <v>0.64800000000000002</v>
      </c>
      <c r="S277" s="245">
        <v>0</v>
      </c>
      <c r="T277" s="24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7" t="s">
        <v>203</v>
      </c>
      <c r="AT277" s="247" t="s">
        <v>226</v>
      </c>
      <c r="AU277" s="247" t="s">
        <v>83</v>
      </c>
      <c r="AY277" s="18" t="s">
        <v>156</v>
      </c>
      <c r="BE277" s="248">
        <f>IF(N277="základní",J277,0)</f>
        <v>0</v>
      </c>
      <c r="BF277" s="248">
        <f>IF(N277="snížená",J277,0)</f>
        <v>0</v>
      </c>
      <c r="BG277" s="248">
        <f>IF(N277="zákl. přenesená",J277,0)</f>
        <v>0</v>
      </c>
      <c r="BH277" s="248">
        <f>IF(N277="sníž. přenesená",J277,0)</f>
        <v>0</v>
      </c>
      <c r="BI277" s="248">
        <f>IF(N277="nulová",J277,0)</f>
        <v>0</v>
      </c>
      <c r="BJ277" s="18" t="s">
        <v>81</v>
      </c>
      <c r="BK277" s="248">
        <f>ROUND(I277*H277,2)</f>
        <v>0</v>
      </c>
      <c r="BL277" s="18" t="s">
        <v>162</v>
      </c>
      <c r="BM277" s="247" t="s">
        <v>1350</v>
      </c>
    </row>
    <row r="278" s="2" customFormat="1" ht="21.75" customHeight="1">
      <c r="A278" s="39"/>
      <c r="B278" s="40"/>
      <c r="C278" s="235" t="s">
        <v>425</v>
      </c>
      <c r="D278" s="235" t="s">
        <v>158</v>
      </c>
      <c r="E278" s="236" t="s">
        <v>1063</v>
      </c>
      <c r="F278" s="237" t="s">
        <v>1064</v>
      </c>
      <c r="G278" s="238" t="s">
        <v>291</v>
      </c>
      <c r="H278" s="239">
        <v>1</v>
      </c>
      <c r="I278" s="240"/>
      <c r="J278" s="241">
        <f>ROUND(I278*H278,2)</f>
        <v>0</v>
      </c>
      <c r="K278" s="242"/>
      <c r="L278" s="45"/>
      <c r="M278" s="243" t="s">
        <v>1</v>
      </c>
      <c r="N278" s="244" t="s">
        <v>38</v>
      </c>
      <c r="O278" s="92"/>
      <c r="P278" s="245">
        <f>O278*H278</f>
        <v>0</v>
      </c>
      <c r="Q278" s="245">
        <v>0</v>
      </c>
      <c r="R278" s="245">
        <f>Q278*H278</f>
        <v>0</v>
      </c>
      <c r="S278" s="245">
        <v>0.050000000000000003</v>
      </c>
      <c r="T278" s="246">
        <f>S278*H278</f>
        <v>0.050000000000000003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7" t="s">
        <v>162</v>
      </c>
      <c r="AT278" s="247" t="s">
        <v>158</v>
      </c>
      <c r="AU278" s="247" t="s">
        <v>83</v>
      </c>
      <c r="AY278" s="18" t="s">
        <v>156</v>
      </c>
      <c r="BE278" s="248">
        <f>IF(N278="základní",J278,0)</f>
        <v>0</v>
      </c>
      <c r="BF278" s="248">
        <f>IF(N278="snížená",J278,0)</f>
        <v>0</v>
      </c>
      <c r="BG278" s="248">
        <f>IF(N278="zákl. přenesená",J278,0)</f>
        <v>0</v>
      </c>
      <c r="BH278" s="248">
        <f>IF(N278="sníž. přenesená",J278,0)</f>
        <v>0</v>
      </c>
      <c r="BI278" s="248">
        <f>IF(N278="nulová",J278,0)</f>
        <v>0</v>
      </c>
      <c r="BJ278" s="18" t="s">
        <v>81</v>
      </c>
      <c r="BK278" s="248">
        <f>ROUND(I278*H278,2)</f>
        <v>0</v>
      </c>
      <c r="BL278" s="18" t="s">
        <v>162</v>
      </c>
      <c r="BM278" s="247" t="s">
        <v>1351</v>
      </c>
    </row>
    <row r="279" s="13" customFormat="1">
      <c r="A279" s="13"/>
      <c r="B279" s="249"/>
      <c r="C279" s="250"/>
      <c r="D279" s="251" t="s">
        <v>164</v>
      </c>
      <c r="E279" s="252" t="s">
        <v>1</v>
      </c>
      <c r="F279" s="253" t="s">
        <v>1352</v>
      </c>
      <c r="G279" s="250"/>
      <c r="H279" s="254">
        <v>1</v>
      </c>
      <c r="I279" s="255"/>
      <c r="J279" s="250"/>
      <c r="K279" s="250"/>
      <c r="L279" s="256"/>
      <c r="M279" s="257"/>
      <c r="N279" s="258"/>
      <c r="O279" s="258"/>
      <c r="P279" s="258"/>
      <c r="Q279" s="258"/>
      <c r="R279" s="258"/>
      <c r="S279" s="258"/>
      <c r="T279" s="25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0" t="s">
        <v>164</v>
      </c>
      <c r="AU279" s="260" t="s">
        <v>83</v>
      </c>
      <c r="AV279" s="13" t="s">
        <v>83</v>
      </c>
      <c r="AW279" s="13" t="s">
        <v>30</v>
      </c>
      <c r="AX279" s="13" t="s">
        <v>73</v>
      </c>
      <c r="AY279" s="260" t="s">
        <v>156</v>
      </c>
    </row>
    <row r="280" s="14" customFormat="1">
      <c r="A280" s="14"/>
      <c r="B280" s="261"/>
      <c r="C280" s="262"/>
      <c r="D280" s="251" t="s">
        <v>164</v>
      </c>
      <c r="E280" s="263" t="s">
        <v>1</v>
      </c>
      <c r="F280" s="264" t="s">
        <v>166</v>
      </c>
      <c r="G280" s="262"/>
      <c r="H280" s="265">
        <v>1</v>
      </c>
      <c r="I280" s="266"/>
      <c r="J280" s="262"/>
      <c r="K280" s="262"/>
      <c r="L280" s="267"/>
      <c r="M280" s="268"/>
      <c r="N280" s="269"/>
      <c r="O280" s="269"/>
      <c r="P280" s="269"/>
      <c r="Q280" s="269"/>
      <c r="R280" s="269"/>
      <c r="S280" s="269"/>
      <c r="T280" s="27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1" t="s">
        <v>164</v>
      </c>
      <c r="AU280" s="271" t="s">
        <v>83</v>
      </c>
      <c r="AV280" s="14" t="s">
        <v>162</v>
      </c>
      <c r="AW280" s="14" t="s">
        <v>30</v>
      </c>
      <c r="AX280" s="14" t="s">
        <v>81</v>
      </c>
      <c r="AY280" s="271" t="s">
        <v>156</v>
      </c>
    </row>
    <row r="281" s="12" customFormat="1" ht="22.8" customHeight="1">
      <c r="A281" s="12"/>
      <c r="B281" s="219"/>
      <c r="C281" s="220"/>
      <c r="D281" s="221" t="s">
        <v>72</v>
      </c>
      <c r="E281" s="233" t="s">
        <v>208</v>
      </c>
      <c r="F281" s="233" t="s">
        <v>434</v>
      </c>
      <c r="G281" s="220"/>
      <c r="H281" s="220"/>
      <c r="I281" s="223"/>
      <c r="J281" s="234">
        <f>BK281</f>
        <v>0</v>
      </c>
      <c r="K281" s="220"/>
      <c r="L281" s="225"/>
      <c r="M281" s="226"/>
      <c r="N281" s="227"/>
      <c r="O281" s="227"/>
      <c r="P281" s="228">
        <f>SUM(P282:P284)</f>
        <v>0</v>
      </c>
      <c r="Q281" s="227"/>
      <c r="R281" s="228">
        <f>SUM(R282:R284)</f>
        <v>0</v>
      </c>
      <c r="S281" s="227"/>
      <c r="T281" s="229">
        <f>SUM(T282:T284)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0" t="s">
        <v>81</v>
      </c>
      <c r="AT281" s="231" t="s">
        <v>72</v>
      </c>
      <c r="AU281" s="231" t="s">
        <v>81</v>
      </c>
      <c r="AY281" s="230" t="s">
        <v>156</v>
      </c>
      <c r="BK281" s="232">
        <f>SUM(BK282:BK284)</f>
        <v>0</v>
      </c>
    </row>
    <row r="282" s="2" customFormat="1" ht="16.5" customHeight="1">
      <c r="A282" s="39"/>
      <c r="B282" s="40"/>
      <c r="C282" s="235" t="s">
        <v>440</v>
      </c>
      <c r="D282" s="235" t="s">
        <v>158</v>
      </c>
      <c r="E282" s="236" t="s">
        <v>446</v>
      </c>
      <c r="F282" s="237" t="s">
        <v>447</v>
      </c>
      <c r="G282" s="238" t="s">
        <v>180</v>
      </c>
      <c r="H282" s="239">
        <v>65.599999999999994</v>
      </c>
      <c r="I282" s="240"/>
      <c r="J282" s="241">
        <f>ROUND(I282*H282,2)</f>
        <v>0</v>
      </c>
      <c r="K282" s="242"/>
      <c r="L282" s="45"/>
      <c r="M282" s="243" t="s">
        <v>1</v>
      </c>
      <c r="N282" s="244" t="s">
        <v>38</v>
      </c>
      <c r="O282" s="92"/>
      <c r="P282" s="245">
        <f>O282*H282</f>
        <v>0</v>
      </c>
      <c r="Q282" s="245">
        <v>0</v>
      </c>
      <c r="R282" s="245">
        <f>Q282*H282</f>
        <v>0</v>
      </c>
      <c r="S282" s="245">
        <v>0</v>
      </c>
      <c r="T282" s="24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7" t="s">
        <v>162</v>
      </c>
      <c r="AT282" s="247" t="s">
        <v>158</v>
      </c>
      <c r="AU282" s="247" t="s">
        <v>83</v>
      </c>
      <c r="AY282" s="18" t="s">
        <v>156</v>
      </c>
      <c r="BE282" s="248">
        <f>IF(N282="základní",J282,0)</f>
        <v>0</v>
      </c>
      <c r="BF282" s="248">
        <f>IF(N282="snížená",J282,0)</f>
        <v>0</v>
      </c>
      <c r="BG282" s="248">
        <f>IF(N282="zákl. přenesená",J282,0)</f>
        <v>0</v>
      </c>
      <c r="BH282" s="248">
        <f>IF(N282="sníž. přenesená",J282,0)</f>
        <v>0</v>
      </c>
      <c r="BI282" s="248">
        <f>IF(N282="nulová",J282,0)</f>
        <v>0</v>
      </c>
      <c r="BJ282" s="18" t="s">
        <v>81</v>
      </c>
      <c r="BK282" s="248">
        <f>ROUND(I282*H282,2)</f>
        <v>0</v>
      </c>
      <c r="BL282" s="18" t="s">
        <v>162</v>
      </c>
      <c r="BM282" s="247" t="s">
        <v>1353</v>
      </c>
    </row>
    <row r="283" s="13" customFormat="1">
      <c r="A283" s="13"/>
      <c r="B283" s="249"/>
      <c r="C283" s="250"/>
      <c r="D283" s="251" t="s">
        <v>164</v>
      </c>
      <c r="E283" s="252" t="s">
        <v>1</v>
      </c>
      <c r="F283" s="253" t="s">
        <v>1354</v>
      </c>
      <c r="G283" s="250"/>
      <c r="H283" s="254">
        <v>65.599999999999994</v>
      </c>
      <c r="I283" s="255"/>
      <c r="J283" s="250"/>
      <c r="K283" s="250"/>
      <c r="L283" s="256"/>
      <c r="M283" s="257"/>
      <c r="N283" s="258"/>
      <c r="O283" s="258"/>
      <c r="P283" s="258"/>
      <c r="Q283" s="258"/>
      <c r="R283" s="258"/>
      <c r="S283" s="258"/>
      <c r="T283" s="25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0" t="s">
        <v>164</v>
      </c>
      <c r="AU283" s="260" t="s">
        <v>83</v>
      </c>
      <c r="AV283" s="13" t="s">
        <v>83</v>
      </c>
      <c r="AW283" s="13" t="s">
        <v>30</v>
      </c>
      <c r="AX283" s="13" t="s">
        <v>73</v>
      </c>
      <c r="AY283" s="260" t="s">
        <v>156</v>
      </c>
    </row>
    <row r="284" s="14" customFormat="1">
      <c r="A284" s="14"/>
      <c r="B284" s="261"/>
      <c r="C284" s="262"/>
      <c r="D284" s="251" t="s">
        <v>164</v>
      </c>
      <c r="E284" s="263" t="s">
        <v>1</v>
      </c>
      <c r="F284" s="264" t="s">
        <v>166</v>
      </c>
      <c r="G284" s="262"/>
      <c r="H284" s="265">
        <v>65.599999999999994</v>
      </c>
      <c r="I284" s="266"/>
      <c r="J284" s="262"/>
      <c r="K284" s="262"/>
      <c r="L284" s="267"/>
      <c r="M284" s="268"/>
      <c r="N284" s="269"/>
      <c r="O284" s="269"/>
      <c r="P284" s="269"/>
      <c r="Q284" s="269"/>
      <c r="R284" s="269"/>
      <c r="S284" s="269"/>
      <c r="T284" s="270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71" t="s">
        <v>164</v>
      </c>
      <c r="AU284" s="271" t="s">
        <v>83</v>
      </c>
      <c r="AV284" s="14" t="s">
        <v>162</v>
      </c>
      <c r="AW284" s="14" t="s">
        <v>30</v>
      </c>
      <c r="AX284" s="14" t="s">
        <v>81</v>
      </c>
      <c r="AY284" s="271" t="s">
        <v>156</v>
      </c>
    </row>
    <row r="285" s="12" customFormat="1" ht="22.8" customHeight="1">
      <c r="A285" s="12"/>
      <c r="B285" s="219"/>
      <c r="C285" s="220"/>
      <c r="D285" s="221" t="s">
        <v>72</v>
      </c>
      <c r="E285" s="233" t="s">
        <v>451</v>
      </c>
      <c r="F285" s="233" t="s">
        <v>452</v>
      </c>
      <c r="G285" s="220"/>
      <c r="H285" s="220"/>
      <c r="I285" s="223"/>
      <c r="J285" s="234">
        <f>BK285</f>
        <v>0</v>
      </c>
      <c r="K285" s="220"/>
      <c r="L285" s="225"/>
      <c r="M285" s="226"/>
      <c r="N285" s="227"/>
      <c r="O285" s="227"/>
      <c r="P285" s="228">
        <f>SUM(P286:P293)</f>
        <v>0</v>
      </c>
      <c r="Q285" s="227"/>
      <c r="R285" s="228">
        <f>SUM(R286:R293)</f>
        <v>0</v>
      </c>
      <c r="S285" s="227"/>
      <c r="T285" s="229">
        <f>SUM(T286:T293)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30" t="s">
        <v>81</v>
      </c>
      <c r="AT285" s="231" t="s">
        <v>72</v>
      </c>
      <c r="AU285" s="231" t="s">
        <v>81</v>
      </c>
      <c r="AY285" s="230" t="s">
        <v>156</v>
      </c>
      <c r="BK285" s="232">
        <f>SUM(BK286:BK293)</f>
        <v>0</v>
      </c>
    </row>
    <row r="286" s="2" customFormat="1" ht="21.75" customHeight="1">
      <c r="A286" s="39"/>
      <c r="B286" s="40"/>
      <c r="C286" s="235" t="s">
        <v>445</v>
      </c>
      <c r="D286" s="235" t="s">
        <v>158</v>
      </c>
      <c r="E286" s="236" t="s">
        <v>454</v>
      </c>
      <c r="F286" s="237" t="s">
        <v>455</v>
      </c>
      <c r="G286" s="238" t="s">
        <v>216</v>
      </c>
      <c r="H286" s="239">
        <v>32.441000000000003</v>
      </c>
      <c r="I286" s="240"/>
      <c r="J286" s="241">
        <f>ROUND(I286*H286,2)</f>
        <v>0</v>
      </c>
      <c r="K286" s="242"/>
      <c r="L286" s="45"/>
      <c r="M286" s="243" t="s">
        <v>1</v>
      </c>
      <c r="N286" s="244" t="s">
        <v>38</v>
      </c>
      <c r="O286" s="92"/>
      <c r="P286" s="245">
        <f>O286*H286</f>
        <v>0</v>
      </c>
      <c r="Q286" s="245">
        <v>0</v>
      </c>
      <c r="R286" s="245">
        <f>Q286*H286</f>
        <v>0</v>
      </c>
      <c r="S286" s="245">
        <v>0</v>
      </c>
      <c r="T286" s="246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7" t="s">
        <v>162</v>
      </c>
      <c r="AT286" s="247" t="s">
        <v>158</v>
      </c>
      <c r="AU286" s="247" t="s">
        <v>83</v>
      </c>
      <c r="AY286" s="18" t="s">
        <v>156</v>
      </c>
      <c r="BE286" s="248">
        <f>IF(N286="základní",J286,0)</f>
        <v>0</v>
      </c>
      <c r="BF286" s="248">
        <f>IF(N286="snížená",J286,0)</f>
        <v>0</v>
      </c>
      <c r="BG286" s="248">
        <f>IF(N286="zákl. přenesená",J286,0)</f>
        <v>0</v>
      </c>
      <c r="BH286" s="248">
        <f>IF(N286="sníž. přenesená",J286,0)</f>
        <v>0</v>
      </c>
      <c r="BI286" s="248">
        <f>IF(N286="nulová",J286,0)</f>
        <v>0</v>
      </c>
      <c r="BJ286" s="18" t="s">
        <v>81</v>
      </c>
      <c r="BK286" s="248">
        <f>ROUND(I286*H286,2)</f>
        <v>0</v>
      </c>
      <c r="BL286" s="18" t="s">
        <v>162</v>
      </c>
      <c r="BM286" s="247" t="s">
        <v>1355</v>
      </c>
    </row>
    <row r="287" s="2" customFormat="1" ht="21.75" customHeight="1">
      <c r="A287" s="39"/>
      <c r="B287" s="40"/>
      <c r="C287" s="235" t="s">
        <v>453</v>
      </c>
      <c r="D287" s="235" t="s">
        <v>158</v>
      </c>
      <c r="E287" s="236" t="s">
        <v>458</v>
      </c>
      <c r="F287" s="237" t="s">
        <v>459</v>
      </c>
      <c r="G287" s="238" t="s">
        <v>216</v>
      </c>
      <c r="H287" s="239">
        <v>291.96899999999999</v>
      </c>
      <c r="I287" s="240"/>
      <c r="J287" s="241">
        <f>ROUND(I287*H287,2)</f>
        <v>0</v>
      </c>
      <c r="K287" s="242"/>
      <c r="L287" s="45"/>
      <c r="M287" s="243" t="s">
        <v>1</v>
      </c>
      <c r="N287" s="244" t="s">
        <v>38</v>
      </c>
      <c r="O287" s="92"/>
      <c r="P287" s="245">
        <f>O287*H287</f>
        <v>0</v>
      </c>
      <c r="Q287" s="245">
        <v>0</v>
      </c>
      <c r="R287" s="245">
        <f>Q287*H287</f>
        <v>0</v>
      </c>
      <c r="S287" s="245">
        <v>0</v>
      </c>
      <c r="T287" s="24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7" t="s">
        <v>162</v>
      </c>
      <c r="AT287" s="247" t="s">
        <v>158</v>
      </c>
      <c r="AU287" s="247" t="s">
        <v>83</v>
      </c>
      <c r="AY287" s="18" t="s">
        <v>156</v>
      </c>
      <c r="BE287" s="248">
        <f>IF(N287="základní",J287,0)</f>
        <v>0</v>
      </c>
      <c r="BF287" s="248">
        <f>IF(N287="snížená",J287,0)</f>
        <v>0</v>
      </c>
      <c r="BG287" s="248">
        <f>IF(N287="zákl. přenesená",J287,0)</f>
        <v>0</v>
      </c>
      <c r="BH287" s="248">
        <f>IF(N287="sníž. přenesená",J287,0)</f>
        <v>0</v>
      </c>
      <c r="BI287" s="248">
        <f>IF(N287="nulová",J287,0)</f>
        <v>0</v>
      </c>
      <c r="BJ287" s="18" t="s">
        <v>81</v>
      </c>
      <c r="BK287" s="248">
        <f>ROUND(I287*H287,2)</f>
        <v>0</v>
      </c>
      <c r="BL287" s="18" t="s">
        <v>162</v>
      </c>
      <c r="BM287" s="247" t="s">
        <v>1356</v>
      </c>
    </row>
    <row r="288" s="13" customFormat="1">
      <c r="A288" s="13"/>
      <c r="B288" s="249"/>
      <c r="C288" s="250"/>
      <c r="D288" s="251" t="s">
        <v>164</v>
      </c>
      <c r="E288" s="250"/>
      <c r="F288" s="253" t="s">
        <v>1357</v>
      </c>
      <c r="G288" s="250"/>
      <c r="H288" s="254">
        <v>291.96899999999999</v>
      </c>
      <c r="I288" s="255"/>
      <c r="J288" s="250"/>
      <c r="K288" s="250"/>
      <c r="L288" s="256"/>
      <c r="M288" s="257"/>
      <c r="N288" s="258"/>
      <c r="O288" s="258"/>
      <c r="P288" s="258"/>
      <c r="Q288" s="258"/>
      <c r="R288" s="258"/>
      <c r="S288" s="258"/>
      <c r="T288" s="25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60" t="s">
        <v>164</v>
      </c>
      <c r="AU288" s="260" t="s">
        <v>83</v>
      </c>
      <c r="AV288" s="13" t="s">
        <v>83</v>
      </c>
      <c r="AW288" s="13" t="s">
        <v>4</v>
      </c>
      <c r="AX288" s="13" t="s">
        <v>81</v>
      </c>
      <c r="AY288" s="260" t="s">
        <v>156</v>
      </c>
    </row>
    <row r="289" s="2" customFormat="1" ht="33" customHeight="1">
      <c r="A289" s="39"/>
      <c r="B289" s="40"/>
      <c r="C289" s="235" t="s">
        <v>457</v>
      </c>
      <c r="D289" s="235" t="s">
        <v>158</v>
      </c>
      <c r="E289" s="236" t="s">
        <v>1072</v>
      </c>
      <c r="F289" s="237" t="s">
        <v>1073</v>
      </c>
      <c r="G289" s="238" t="s">
        <v>216</v>
      </c>
      <c r="H289" s="239">
        <v>16.404</v>
      </c>
      <c r="I289" s="240"/>
      <c r="J289" s="241">
        <f>ROUND(I289*H289,2)</f>
        <v>0</v>
      </c>
      <c r="K289" s="242"/>
      <c r="L289" s="45"/>
      <c r="M289" s="243" t="s">
        <v>1</v>
      </c>
      <c r="N289" s="244" t="s">
        <v>38</v>
      </c>
      <c r="O289" s="92"/>
      <c r="P289" s="245">
        <f>O289*H289</f>
        <v>0</v>
      </c>
      <c r="Q289" s="245">
        <v>0</v>
      </c>
      <c r="R289" s="245">
        <f>Q289*H289</f>
        <v>0</v>
      </c>
      <c r="S289" s="245">
        <v>0</v>
      </c>
      <c r="T289" s="24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7" t="s">
        <v>162</v>
      </c>
      <c r="AT289" s="247" t="s">
        <v>158</v>
      </c>
      <c r="AU289" s="247" t="s">
        <v>83</v>
      </c>
      <c r="AY289" s="18" t="s">
        <v>156</v>
      </c>
      <c r="BE289" s="248">
        <f>IF(N289="základní",J289,0)</f>
        <v>0</v>
      </c>
      <c r="BF289" s="248">
        <f>IF(N289="snížená",J289,0)</f>
        <v>0</v>
      </c>
      <c r="BG289" s="248">
        <f>IF(N289="zákl. přenesená",J289,0)</f>
        <v>0</v>
      </c>
      <c r="BH289" s="248">
        <f>IF(N289="sníž. přenesená",J289,0)</f>
        <v>0</v>
      </c>
      <c r="BI289" s="248">
        <f>IF(N289="nulová",J289,0)</f>
        <v>0</v>
      </c>
      <c r="BJ289" s="18" t="s">
        <v>81</v>
      </c>
      <c r="BK289" s="248">
        <f>ROUND(I289*H289,2)</f>
        <v>0</v>
      </c>
      <c r="BL289" s="18" t="s">
        <v>162</v>
      </c>
      <c r="BM289" s="247" t="s">
        <v>1358</v>
      </c>
    </row>
    <row r="290" s="13" customFormat="1">
      <c r="A290" s="13"/>
      <c r="B290" s="249"/>
      <c r="C290" s="250"/>
      <c r="D290" s="251" t="s">
        <v>164</v>
      </c>
      <c r="E290" s="252" t="s">
        <v>1</v>
      </c>
      <c r="F290" s="253" t="s">
        <v>1359</v>
      </c>
      <c r="G290" s="250"/>
      <c r="H290" s="254">
        <v>16.404</v>
      </c>
      <c r="I290" s="255"/>
      <c r="J290" s="250"/>
      <c r="K290" s="250"/>
      <c r="L290" s="256"/>
      <c r="M290" s="257"/>
      <c r="N290" s="258"/>
      <c r="O290" s="258"/>
      <c r="P290" s="258"/>
      <c r="Q290" s="258"/>
      <c r="R290" s="258"/>
      <c r="S290" s="258"/>
      <c r="T290" s="25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60" t="s">
        <v>164</v>
      </c>
      <c r="AU290" s="260" t="s">
        <v>83</v>
      </c>
      <c r="AV290" s="13" t="s">
        <v>83</v>
      </c>
      <c r="AW290" s="13" t="s">
        <v>30</v>
      </c>
      <c r="AX290" s="13" t="s">
        <v>81</v>
      </c>
      <c r="AY290" s="260" t="s">
        <v>156</v>
      </c>
    </row>
    <row r="291" s="2" customFormat="1" ht="33" customHeight="1">
      <c r="A291" s="39"/>
      <c r="B291" s="40"/>
      <c r="C291" s="235" t="s">
        <v>462</v>
      </c>
      <c r="D291" s="235" t="s">
        <v>158</v>
      </c>
      <c r="E291" s="236" t="s">
        <v>463</v>
      </c>
      <c r="F291" s="237" t="s">
        <v>464</v>
      </c>
      <c r="G291" s="238" t="s">
        <v>216</v>
      </c>
      <c r="H291" s="239">
        <v>3.4500000000000002</v>
      </c>
      <c r="I291" s="240"/>
      <c r="J291" s="241">
        <f>ROUND(I291*H291,2)</f>
        <v>0</v>
      </c>
      <c r="K291" s="242"/>
      <c r="L291" s="45"/>
      <c r="M291" s="243" t="s">
        <v>1</v>
      </c>
      <c r="N291" s="244" t="s">
        <v>38</v>
      </c>
      <c r="O291" s="92"/>
      <c r="P291" s="245">
        <f>O291*H291</f>
        <v>0</v>
      </c>
      <c r="Q291" s="245">
        <v>0</v>
      </c>
      <c r="R291" s="245">
        <f>Q291*H291</f>
        <v>0</v>
      </c>
      <c r="S291" s="245">
        <v>0</v>
      </c>
      <c r="T291" s="246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7" t="s">
        <v>162</v>
      </c>
      <c r="AT291" s="247" t="s">
        <v>158</v>
      </c>
      <c r="AU291" s="247" t="s">
        <v>83</v>
      </c>
      <c r="AY291" s="18" t="s">
        <v>156</v>
      </c>
      <c r="BE291" s="248">
        <f>IF(N291="základní",J291,0)</f>
        <v>0</v>
      </c>
      <c r="BF291" s="248">
        <f>IF(N291="snížená",J291,0)</f>
        <v>0</v>
      </c>
      <c r="BG291" s="248">
        <f>IF(N291="zákl. přenesená",J291,0)</f>
        <v>0</v>
      </c>
      <c r="BH291" s="248">
        <f>IF(N291="sníž. přenesená",J291,0)</f>
        <v>0</v>
      </c>
      <c r="BI291" s="248">
        <f>IF(N291="nulová",J291,0)</f>
        <v>0</v>
      </c>
      <c r="BJ291" s="18" t="s">
        <v>81</v>
      </c>
      <c r="BK291" s="248">
        <f>ROUND(I291*H291,2)</f>
        <v>0</v>
      </c>
      <c r="BL291" s="18" t="s">
        <v>162</v>
      </c>
      <c r="BM291" s="247" t="s">
        <v>1360</v>
      </c>
    </row>
    <row r="292" s="2" customFormat="1" ht="21.75" customHeight="1">
      <c r="A292" s="39"/>
      <c r="B292" s="40"/>
      <c r="C292" s="235" t="s">
        <v>466</v>
      </c>
      <c r="D292" s="235" t="s">
        <v>158</v>
      </c>
      <c r="E292" s="236" t="s">
        <v>467</v>
      </c>
      <c r="F292" s="237" t="s">
        <v>215</v>
      </c>
      <c r="G292" s="238" t="s">
        <v>216</v>
      </c>
      <c r="H292" s="239">
        <v>16.036999999999999</v>
      </c>
      <c r="I292" s="240"/>
      <c r="J292" s="241">
        <f>ROUND(I292*H292,2)</f>
        <v>0</v>
      </c>
      <c r="K292" s="242"/>
      <c r="L292" s="45"/>
      <c r="M292" s="243" t="s">
        <v>1</v>
      </c>
      <c r="N292" s="244" t="s">
        <v>38</v>
      </c>
      <c r="O292" s="92"/>
      <c r="P292" s="245">
        <f>O292*H292</f>
        <v>0</v>
      </c>
      <c r="Q292" s="245">
        <v>0</v>
      </c>
      <c r="R292" s="245">
        <f>Q292*H292</f>
        <v>0</v>
      </c>
      <c r="S292" s="245">
        <v>0</v>
      </c>
      <c r="T292" s="246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7" t="s">
        <v>162</v>
      </c>
      <c r="AT292" s="247" t="s">
        <v>158</v>
      </c>
      <c r="AU292" s="247" t="s">
        <v>83</v>
      </c>
      <c r="AY292" s="18" t="s">
        <v>156</v>
      </c>
      <c r="BE292" s="248">
        <f>IF(N292="základní",J292,0)</f>
        <v>0</v>
      </c>
      <c r="BF292" s="248">
        <f>IF(N292="snížená",J292,0)</f>
        <v>0</v>
      </c>
      <c r="BG292" s="248">
        <f>IF(N292="zákl. přenesená",J292,0)</f>
        <v>0</v>
      </c>
      <c r="BH292" s="248">
        <f>IF(N292="sníž. přenesená",J292,0)</f>
        <v>0</v>
      </c>
      <c r="BI292" s="248">
        <f>IF(N292="nulová",J292,0)</f>
        <v>0</v>
      </c>
      <c r="BJ292" s="18" t="s">
        <v>81</v>
      </c>
      <c r="BK292" s="248">
        <f>ROUND(I292*H292,2)</f>
        <v>0</v>
      </c>
      <c r="BL292" s="18" t="s">
        <v>162</v>
      </c>
      <c r="BM292" s="247" t="s">
        <v>1361</v>
      </c>
    </row>
    <row r="293" s="13" customFormat="1">
      <c r="A293" s="13"/>
      <c r="B293" s="249"/>
      <c r="C293" s="250"/>
      <c r="D293" s="251" t="s">
        <v>164</v>
      </c>
      <c r="E293" s="252" t="s">
        <v>1</v>
      </c>
      <c r="F293" s="253" t="s">
        <v>1362</v>
      </c>
      <c r="G293" s="250"/>
      <c r="H293" s="254">
        <v>16.036999999999999</v>
      </c>
      <c r="I293" s="255"/>
      <c r="J293" s="250"/>
      <c r="K293" s="250"/>
      <c r="L293" s="256"/>
      <c r="M293" s="257"/>
      <c r="N293" s="258"/>
      <c r="O293" s="258"/>
      <c r="P293" s="258"/>
      <c r="Q293" s="258"/>
      <c r="R293" s="258"/>
      <c r="S293" s="258"/>
      <c r="T293" s="25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0" t="s">
        <v>164</v>
      </c>
      <c r="AU293" s="260" t="s">
        <v>83</v>
      </c>
      <c r="AV293" s="13" t="s">
        <v>83</v>
      </c>
      <c r="AW293" s="13" t="s">
        <v>30</v>
      </c>
      <c r="AX293" s="13" t="s">
        <v>81</v>
      </c>
      <c r="AY293" s="260" t="s">
        <v>156</v>
      </c>
    </row>
    <row r="294" s="12" customFormat="1" ht="22.8" customHeight="1">
      <c r="A294" s="12"/>
      <c r="B294" s="219"/>
      <c r="C294" s="220"/>
      <c r="D294" s="221" t="s">
        <v>72</v>
      </c>
      <c r="E294" s="233" t="s">
        <v>470</v>
      </c>
      <c r="F294" s="233" t="s">
        <v>471</v>
      </c>
      <c r="G294" s="220"/>
      <c r="H294" s="220"/>
      <c r="I294" s="223"/>
      <c r="J294" s="234">
        <f>BK294</f>
        <v>0</v>
      </c>
      <c r="K294" s="220"/>
      <c r="L294" s="225"/>
      <c r="M294" s="226"/>
      <c r="N294" s="227"/>
      <c r="O294" s="227"/>
      <c r="P294" s="228">
        <f>P295</f>
        <v>0</v>
      </c>
      <c r="Q294" s="227"/>
      <c r="R294" s="228">
        <f>R295</f>
        <v>0</v>
      </c>
      <c r="S294" s="227"/>
      <c r="T294" s="229">
        <f>T295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30" t="s">
        <v>81</v>
      </c>
      <c r="AT294" s="231" t="s">
        <v>72</v>
      </c>
      <c r="AU294" s="231" t="s">
        <v>81</v>
      </c>
      <c r="AY294" s="230" t="s">
        <v>156</v>
      </c>
      <c r="BK294" s="232">
        <f>BK295</f>
        <v>0</v>
      </c>
    </row>
    <row r="295" s="2" customFormat="1" ht="21.75" customHeight="1">
      <c r="A295" s="39"/>
      <c r="B295" s="40"/>
      <c r="C295" s="235" t="s">
        <v>472</v>
      </c>
      <c r="D295" s="235" t="s">
        <v>158</v>
      </c>
      <c r="E295" s="236" t="s">
        <v>473</v>
      </c>
      <c r="F295" s="237" t="s">
        <v>474</v>
      </c>
      <c r="G295" s="238" t="s">
        <v>216</v>
      </c>
      <c r="H295" s="239">
        <v>223.41999999999999</v>
      </c>
      <c r="I295" s="240"/>
      <c r="J295" s="241">
        <f>ROUND(I295*H295,2)</f>
        <v>0</v>
      </c>
      <c r="K295" s="242"/>
      <c r="L295" s="45"/>
      <c r="M295" s="243" t="s">
        <v>1</v>
      </c>
      <c r="N295" s="244" t="s">
        <v>38</v>
      </c>
      <c r="O295" s="92"/>
      <c r="P295" s="245">
        <f>O295*H295</f>
        <v>0</v>
      </c>
      <c r="Q295" s="245">
        <v>0</v>
      </c>
      <c r="R295" s="245">
        <f>Q295*H295</f>
        <v>0</v>
      </c>
      <c r="S295" s="245">
        <v>0</v>
      </c>
      <c r="T295" s="246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7" t="s">
        <v>162</v>
      </c>
      <c r="AT295" s="247" t="s">
        <v>158</v>
      </c>
      <c r="AU295" s="247" t="s">
        <v>83</v>
      </c>
      <c r="AY295" s="18" t="s">
        <v>156</v>
      </c>
      <c r="BE295" s="248">
        <f>IF(N295="základní",J295,0)</f>
        <v>0</v>
      </c>
      <c r="BF295" s="248">
        <f>IF(N295="snížená",J295,0)</f>
        <v>0</v>
      </c>
      <c r="BG295" s="248">
        <f>IF(N295="zákl. přenesená",J295,0)</f>
        <v>0</v>
      </c>
      <c r="BH295" s="248">
        <f>IF(N295="sníž. přenesená",J295,0)</f>
        <v>0</v>
      </c>
      <c r="BI295" s="248">
        <f>IF(N295="nulová",J295,0)</f>
        <v>0</v>
      </c>
      <c r="BJ295" s="18" t="s">
        <v>81</v>
      </c>
      <c r="BK295" s="248">
        <f>ROUND(I295*H295,2)</f>
        <v>0</v>
      </c>
      <c r="BL295" s="18" t="s">
        <v>162</v>
      </c>
      <c r="BM295" s="247" t="s">
        <v>1363</v>
      </c>
    </row>
    <row r="296" s="12" customFormat="1" ht="25.92" customHeight="1">
      <c r="A296" s="12"/>
      <c r="B296" s="219"/>
      <c r="C296" s="220"/>
      <c r="D296" s="221" t="s">
        <v>72</v>
      </c>
      <c r="E296" s="222" t="s">
        <v>477</v>
      </c>
      <c r="F296" s="222" t="s">
        <v>478</v>
      </c>
      <c r="G296" s="220"/>
      <c r="H296" s="220"/>
      <c r="I296" s="223"/>
      <c r="J296" s="224">
        <f>BK296</f>
        <v>0</v>
      </c>
      <c r="K296" s="220"/>
      <c r="L296" s="225"/>
      <c r="M296" s="226"/>
      <c r="N296" s="227"/>
      <c r="O296" s="227"/>
      <c r="P296" s="228">
        <f>P297</f>
        <v>0</v>
      </c>
      <c r="Q296" s="227"/>
      <c r="R296" s="228">
        <f>R297</f>
        <v>0</v>
      </c>
      <c r="S296" s="227"/>
      <c r="T296" s="229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30" t="s">
        <v>162</v>
      </c>
      <c r="AT296" s="231" t="s">
        <v>72</v>
      </c>
      <c r="AU296" s="231" t="s">
        <v>73</v>
      </c>
      <c r="AY296" s="230" t="s">
        <v>156</v>
      </c>
      <c r="BK296" s="232">
        <f>BK297</f>
        <v>0</v>
      </c>
    </row>
    <row r="297" s="2" customFormat="1" ht="16.5" customHeight="1">
      <c r="A297" s="39"/>
      <c r="B297" s="40"/>
      <c r="C297" s="235" t="s">
        <v>479</v>
      </c>
      <c r="D297" s="235" t="s">
        <v>158</v>
      </c>
      <c r="E297" s="236" t="s">
        <v>480</v>
      </c>
      <c r="F297" s="237" t="s">
        <v>481</v>
      </c>
      <c r="G297" s="238" t="s">
        <v>482</v>
      </c>
      <c r="H297" s="239">
        <v>1</v>
      </c>
      <c r="I297" s="240"/>
      <c r="J297" s="241">
        <f>ROUND(I297*H297,2)</f>
        <v>0</v>
      </c>
      <c r="K297" s="242"/>
      <c r="L297" s="45"/>
      <c r="M297" s="243" t="s">
        <v>1</v>
      </c>
      <c r="N297" s="244" t="s">
        <v>38</v>
      </c>
      <c r="O297" s="92"/>
      <c r="P297" s="245">
        <f>O297*H297</f>
        <v>0</v>
      </c>
      <c r="Q297" s="245">
        <v>0</v>
      </c>
      <c r="R297" s="245">
        <f>Q297*H297</f>
        <v>0</v>
      </c>
      <c r="S297" s="245">
        <v>0</v>
      </c>
      <c r="T297" s="24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7" t="s">
        <v>483</v>
      </c>
      <c r="AT297" s="247" t="s">
        <v>158</v>
      </c>
      <c r="AU297" s="247" t="s">
        <v>81</v>
      </c>
      <c r="AY297" s="18" t="s">
        <v>156</v>
      </c>
      <c r="BE297" s="248">
        <f>IF(N297="základní",J297,0)</f>
        <v>0</v>
      </c>
      <c r="BF297" s="248">
        <f>IF(N297="snížená",J297,0)</f>
        <v>0</v>
      </c>
      <c r="BG297" s="248">
        <f>IF(N297="zákl. přenesená",J297,0)</f>
        <v>0</v>
      </c>
      <c r="BH297" s="248">
        <f>IF(N297="sníž. přenesená",J297,0)</f>
        <v>0</v>
      </c>
      <c r="BI297" s="248">
        <f>IF(N297="nulová",J297,0)</f>
        <v>0</v>
      </c>
      <c r="BJ297" s="18" t="s">
        <v>81</v>
      </c>
      <c r="BK297" s="248">
        <f>ROUND(I297*H297,2)</f>
        <v>0</v>
      </c>
      <c r="BL297" s="18" t="s">
        <v>483</v>
      </c>
      <c r="BM297" s="247" t="s">
        <v>1364</v>
      </c>
    </row>
    <row r="298" s="12" customFormat="1" ht="25.92" customHeight="1">
      <c r="A298" s="12"/>
      <c r="B298" s="219"/>
      <c r="C298" s="220"/>
      <c r="D298" s="221" t="s">
        <v>72</v>
      </c>
      <c r="E298" s="222" t="s">
        <v>133</v>
      </c>
      <c r="F298" s="222" t="s">
        <v>476</v>
      </c>
      <c r="G298" s="220"/>
      <c r="H298" s="220"/>
      <c r="I298" s="223"/>
      <c r="J298" s="224">
        <f>BK298</f>
        <v>0</v>
      </c>
      <c r="K298" s="220"/>
      <c r="L298" s="225"/>
      <c r="M298" s="226"/>
      <c r="N298" s="227"/>
      <c r="O298" s="227"/>
      <c r="P298" s="228">
        <f>P299+P302</f>
        <v>0</v>
      </c>
      <c r="Q298" s="227"/>
      <c r="R298" s="228">
        <f>R299+R302</f>
        <v>0</v>
      </c>
      <c r="S298" s="227"/>
      <c r="T298" s="229">
        <f>T299+T302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30" t="s">
        <v>183</v>
      </c>
      <c r="AT298" s="231" t="s">
        <v>72</v>
      </c>
      <c r="AU298" s="231" t="s">
        <v>73</v>
      </c>
      <c r="AY298" s="230" t="s">
        <v>156</v>
      </c>
      <c r="BK298" s="232">
        <f>BK299+BK302</f>
        <v>0</v>
      </c>
    </row>
    <row r="299" s="12" customFormat="1" ht="22.8" customHeight="1">
      <c r="A299" s="12"/>
      <c r="B299" s="219"/>
      <c r="C299" s="220"/>
      <c r="D299" s="221" t="s">
        <v>72</v>
      </c>
      <c r="E299" s="233" t="s">
        <v>486</v>
      </c>
      <c r="F299" s="233" t="s">
        <v>487</v>
      </c>
      <c r="G299" s="220"/>
      <c r="H299" s="220"/>
      <c r="I299" s="223"/>
      <c r="J299" s="234">
        <f>BK299</f>
        <v>0</v>
      </c>
      <c r="K299" s="220"/>
      <c r="L299" s="225"/>
      <c r="M299" s="226"/>
      <c r="N299" s="227"/>
      <c r="O299" s="227"/>
      <c r="P299" s="228">
        <f>SUM(P300:P301)</f>
        <v>0</v>
      </c>
      <c r="Q299" s="227"/>
      <c r="R299" s="228">
        <f>SUM(R300:R301)</f>
        <v>0</v>
      </c>
      <c r="S299" s="227"/>
      <c r="T299" s="229">
        <f>SUM(T300:T301)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30" t="s">
        <v>183</v>
      </c>
      <c r="AT299" s="231" t="s">
        <v>72</v>
      </c>
      <c r="AU299" s="231" t="s">
        <v>81</v>
      </c>
      <c r="AY299" s="230" t="s">
        <v>156</v>
      </c>
      <c r="BK299" s="232">
        <f>SUM(BK300:BK301)</f>
        <v>0</v>
      </c>
    </row>
    <row r="300" s="2" customFormat="1" ht="16.5" customHeight="1">
      <c r="A300" s="39"/>
      <c r="B300" s="40"/>
      <c r="C300" s="235" t="s">
        <v>488</v>
      </c>
      <c r="D300" s="235" t="s">
        <v>158</v>
      </c>
      <c r="E300" s="236" t="s">
        <v>489</v>
      </c>
      <c r="F300" s="237" t="s">
        <v>490</v>
      </c>
      <c r="G300" s="238" t="s">
        <v>491</v>
      </c>
      <c r="H300" s="239">
        <v>1</v>
      </c>
      <c r="I300" s="240"/>
      <c r="J300" s="241">
        <f>ROUND(I300*H300,2)</f>
        <v>0</v>
      </c>
      <c r="K300" s="242"/>
      <c r="L300" s="45"/>
      <c r="M300" s="243" t="s">
        <v>1</v>
      </c>
      <c r="N300" s="244" t="s">
        <v>38</v>
      </c>
      <c r="O300" s="92"/>
      <c r="P300" s="245">
        <f>O300*H300</f>
        <v>0</v>
      </c>
      <c r="Q300" s="245">
        <v>0</v>
      </c>
      <c r="R300" s="245">
        <f>Q300*H300</f>
        <v>0</v>
      </c>
      <c r="S300" s="245">
        <v>0</v>
      </c>
      <c r="T300" s="246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7" t="s">
        <v>492</v>
      </c>
      <c r="AT300" s="247" t="s">
        <v>158</v>
      </c>
      <c r="AU300" s="247" t="s">
        <v>83</v>
      </c>
      <c r="AY300" s="18" t="s">
        <v>156</v>
      </c>
      <c r="BE300" s="248">
        <f>IF(N300="základní",J300,0)</f>
        <v>0</v>
      </c>
      <c r="BF300" s="248">
        <f>IF(N300="snížená",J300,0)</f>
        <v>0</v>
      </c>
      <c r="BG300" s="248">
        <f>IF(N300="zákl. přenesená",J300,0)</f>
        <v>0</v>
      </c>
      <c r="BH300" s="248">
        <f>IF(N300="sníž. přenesená",J300,0)</f>
        <v>0</v>
      </c>
      <c r="BI300" s="248">
        <f>IF(N300="nulová",J300,0)</f>
        <v>0</v>
      </c>
      <c r="BJ300" s="18" t="s">
        <v>81</v>
      </c>
      <c r="BK300" s="248">
        <f>ROUND(I300*H300,2)</f>
        <v>0</v>
      </c>
      <c r="BL300" s="18" t="s">
        <v>492</v>
      </c>
      <c r="BM300" s="247" t="s">
        <v>1365</v>
      </c>
    </row>
    <row r="301" s="2" customFormat="1" ht="16.5" customHeight="1">
      <c r="A301" s="39"/>
      <c r="B301" s="40"/>
      <c r="C301" s="235" t="s">
        <v>494</v>
      </c>
      <c r="D301" s="235" t="s">
        <v>158</v>
      </c>
      <c r="E301" s="236" t="s">
        <v>495</v>
      </c>
      <c r="F301" s="237" t="s">
        <v>496</v>
      </c>
      <c r="G301" s="238" t="s">
        <v>491</v>
      </c>
      <c r="H301" s="239">
        <v>1</v>
      </c>
      <c r="I301" s="240"/>
      <c r="J301" s="241">
        <f>ROUND(I301*H301,2)</f>
        <v>0</v>
      </c>
      <c r="K301" s="242"/>
      <c r="L301" s="45"/>
      <c r="M301" s="243" t="s">
        <v>1</v>
      </c>
      <c r="N301" s="244" t="s">
        <v>38</v>
      </c>
      <c r="O301" s="92"/>
      <c r="P301" s="245">
        <f>O301*H301</f>
        <v>0</v>
      </c>
      <c r="Q301" s="245">
        <v>0</v>
      </c>
      <c r="R301" s="245">
        <f>Q301*H301</f>
        <v>0</v>
      </c>
      <c r="S301" s="245">
        <v>0</v>
      </c>
      <c r="T301" s="246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7" t="s">
        <v>492</v>
      </c>
      <c r="AT301" s="247" t="s">
        <v>158</v>
      </c>
      <c r="AU301" s="247" t="s">
        <v>83</v>
      </c>
      <c r="AY301" s="18" t="s">
        <v>156</v>
      </c>
      <c r="BE301" s="248">
        <f>IF(N301="základní",J301,0)</f>
        <v>0</v>
      </c>
      <c r="BF301" s="248">
        <f>IF(N301="snížená",J301,0)</f>
        <v>0</v>
      </c>
      <c r="BG301" s="248">
        <f>IF(N301="zákl. přenesená",J301,0)</f>
        <v>0</v>
      </c>
      <c r="BH301" s="248">
        <f>IF(N301="sníž. přenesená",J301,0)</f>
        <v>0</v>
      </c>
      <c r="BI301" s="248">
        <f>IF(N301="nulová",J301,0)</f>
        <v>0</v>
      </c>
      <c r="BJ301" s="18" t="s">
        <v>81</v>
      </c>
      <c r="BK301" s="248">
        <f>ROUND(I301*H301,2)</f>
        <v>0</v>
      </c>
      <c r="BL301" s="18" t="s">
        <v>492</v>
      </c>
      <c r="BM301" s="247" t="s">
        <v>1366</v>
      </c>
    </row>
    <row r="302" s="12" customFormat="1" ht="22.8" customHeight="1">
      <c r="A302" s="12"/>
      <c r="B302" s="219"/>
      <c r="C302" s="220"/>
      <c r="D302" s="221" t="s">
        <v>72</v>
      </c>
      <c r="E302" s="233" t="s">
        <v>498</v>
      </c>
      <c r="F302" s="233" t="s">
        <v>499</v>
      </c>
      <c r="G302" s="220"/>
      <c r="H302" s="220"/>
      <c r="I302" s="223"/>
      <c r="J302" s="234">
        <f>BK302</f>
        <v>0</v>
      </c>
      <c r="K302" s="220"/>
      <c r="L302" s="225"/>
      <c r="M302" s="226"/>
      <c r="N302" s="227"/>
      <c r="O302" s="227"/>
      <c r="P302" s="228">
        <f>P303</f>
        <v>0</v>
      </c>
      <c r="Q302" s="227"/>
      <c r="R302" s="228">
        <f>R303</f>
        <v>0</v>
      </c>
      <c r="S302" s="227"/>
      <c r="T302" s="229">
        <f>T303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230" t="s">
        <v>183</v>
      </c>
      <c r="AT302" s="231" t="s">
        <v>72</v>
      </c>
      <c r="AU302" s="231" t="s">
        <v>81</v>
      </c>
      <c r="AY302" s="230" t="s">
        <v>156</v>
      </c>
      <c r="BK302" s="232">
        <f>BK303</f>
        <v>0</v>
      </c>
    </row>
    <row r="303" s="2" customFormat="1" ht="16.5" customHeight="1">
      <c r="A303" s="39"/>
      <c r="B303" s="40"/>
      <c r="C303" s="235" t="s">
        <v>500</v>
      </c>
      <c r="D303" s="235" t="s">
        <v>158</v>
      </c>
      <c r="E303" s="236" t="s">
        <v>501</v>
      </c>
      <c r="F303" s="237" t="s">
        <v>502</v>
      </c>
      <c r="G303" s="238" t="s">
        <v>503</v>
      </c>
      <c r="H303" s="239">
        <v>1</v>
      </c>
      <c r="I303" s="240"/>
      <c r="J303" s="241">
        <f>ROUND(I303*H303,2)</f>
        <v>0</v>
      </c>
      <c r="K303" s="242"/>
      <c r="L303" s="45"/>
      <c r="M303" s="294" t="s">
        <v>1</v>
      </c>
      <c r="N303" s="295" t="s">
        <v>38</v>
      </c>
      <c r="O303" s="296"/>
      <c r="P303" s="297">
        <f>O303*H303</f>
        <v>0</v>
      </c>
      <c r="Q303" s="297">
        <v>0</v>
      </c>
      <c r="R303" s="297">
        <f>Q303*H303</f>
        <v>0</v>
      </c>
      <c r="S303" s="297">
        <v>0</v>
      </c>
      <c r="T303" s="298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7" t="s">
        <v>492</v>
      </c>
      <c r="AT303" s="247" t="s">
        <v>158</v>
      </c>
      <c r="AU303" s="247" t="s">
        <v>83</v>
      </c>
      <c r="AY303" s="18" t="s">
        <v>156</v>
      </c>
      <c r="BE303" s="248">
        <f>IF(N303="základní",J303,0)</f>
        <v>0</v>
      </c>
      <c r="BF303" s="248">
        <f>IF(N303="snížená",J303,0)</f>
        <v>0</v>
      </c>
      <c r="BG303" s="248">
        <f>IF(N303="zákl. přenesená",J303,0)</f>
        <v>0</v>
      </c>
      <c r="BH303" s="248">
        <f>IF(N303="sníž. přenesená",J303,0)</f>
        <v>0</v>
      </c>
      <c r="BI303" s="248">
        <f>IF(N303="nulová",J303,0)</f>
        <v>0</v>
      </c>
      <c r="BJ303" s="18" t="s">
        <v>81</v>
      </c>
      <c r="BK303" s="248">
        <f>ROUND(I303*H303,2)</f>
        <v>0</v>
      </c>
      <c r="BL303" s="18" t="s">
        <v>492</v>
      </c>
      <c r="BM303" s="247" t="s">
        <v>1367</v>
      </c>
    </row>
    <row r="304" s="2" customFormat="1" ht="6.96" customHeight="1">
      <c r="A304" s="39"/>
      <c r="B304" s="67"/>
      <c r="C304" s="68"/>
      <c r="D304" s="68"/>
      <c r="E304" s="68"/>
      <c r="F304" s="68"/>
      <c r="G304" s="68"/>
      <c r="H304" s="68"/>
      <c r="I304" s="68"/>
      <c r="J304" s="68"/>
      <c r="K304" s="68"/>
      <c r="L304" s="45"/>
      <c r="M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</row>
  </sheetData>
  <sheetProtection sheet="1" autoFilter="0" formatColumns="0" formatRows="0" objects="1" scenarios="1" spinCount="100000" saltValue="yOrnUJvsjuvhudSn9atgXAxFBtrRWaFYe5EOEP+KwYCXTT3Us/nBCSTaLBS4VlRX7Vm/mt4CvYO7vBAfdJ4uLg==" hashValue="b66g3h7VbDRhACBODa+oynYJvQnbtZC8M4dsTJYCx9PAYJXqQN6dluE6jHFziSMbsXPPaltgFc+bNAhpLFYy5g==" algorithmName="SHA-512" password="CC35"/>
  <autoFilter ref="C138:K303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108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26.25" customHeight="1">
      <c r="B7" s="21"/>
      <c r="E7" s="142" t="str">
        <f>'Rekapitulace stavby'!K6</f>
        <v>Rekonstrukce jednotné kanalizace a přeložka vodovodu v lokalitě Sadová Rtyně v Podkrkonoší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109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1368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15. 9. 2020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144" t="s">
        <v>111</v>
      </c>
      <c r="E30" s="39"/>
      <c r="F30" s="39"/>
      <c r="G30" s="39"/>
      <c r="H30" s="39"/>
      <c r="I30" s="39"/>
      <c r="J30" s="151">
        <f>J96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52" t="s">
        <v>112</v>
      </c>
      <c r="E31" s="39"/>
      <c r="F31" s="39"/>
      <c r="G31" s="39"/>
      <c r="H31" s="39"/>
      <c r="I31" s="39"/>
      <c r="J31" s="151">
        <f>J112</f>
        <v>0</v>
      </c>
      <c r="K31" s="39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53" t="s">
        <v>33</v>
      </c>
      <c r="E32" s="39"/>
      <c r="F32" s="39"/>
      <c r="G32" s="39"/>
      <c r="H32" s="39"/>
      <c r="I32" s="39"/>
      <c r="J32" s="154">
        <f>ROUND(J30 + J31,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50"/>
      <c r="E33" s="150"/>
      <c r="F33" s="150"/>
      <c r="G33" s="150"/>
      <c r="H33" s="150"/>
      <c r="I33" s="150"/>
      <c r="J33" s="150"/>
      <c r="K33" s="15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55" t="s">
        <v>35</v>
      </c>
      <c r="G34" s="39"/>
      <c r="H34" s="39"/>
      <c r="I34" s="155" t="s">
        <v>34</v>
      </c>
      <c r="J34" s="155" t="s">
        <v>36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6" t="s">
        <v>37</v>
      </c>
      <c r="E35" s="141" t="s">
        <v>38</v>
      </c>
      <c r="F35" s="157">
        <f>ROUND((SUM(BE112:BE119) + SUM(BE139:BE299)),  2)</f>
        <v>0</v>
      </c>
      <c r="G35" s="39"/>
      <c r="H35" s="39"/>
      <c r="I35" s="158">
        <v>0.20999999999999999</v>
      </c>
      <c r="J35" s="157">
        <f>ROUND(((SUM(BE112:BE119) + SUM(BE139:BE299))*I35),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41" t="s">
        <v>39</v>
      </c>
      <c r="F36" s="157">
        <f>ROUND((SUM(BF112:BF119) + SUM(BF139:BF299)),  2)</f>
        <v>0</v>
      </c>
      <c r="G36" s="39"/>
      <c r="H36" s="39"/>
      <c r="I36" s="158">
        <v>0.14999999999999999</v>
      </c>
      <c r="J36" s="157">
        <f>ROUND(((SUM(BF112:BF119) + SUM(BF139:BF299))*I36),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40</v>
      </c>
      <c r="F37" s="157">
        <f>ROUND((SUM(BG112:BG119) + SUM(BG139:BG299)),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1" t="s">
        <v>41</v>
      </c>
      <c r="F38" s="157">
        <f>ROUND((SUM(BH112:BH119) + SUM(BH139:BH299)),  2)</f>
        <v>0</v>
      </c>
      <c r="G38" s="39"/>
      <c r="H38" s="39"/>
      <c r="I38" s="158">
        <v>0.14999999999999999</v>
      </c>
      <c r="J38" s="157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1" t="s">
        <v>42</v>
      </c>
      <c r="F39" s="157">
        <f>ROUND((SUM(BI112:BI119) + SUM(BI139:BI299)),  2)</f>
        <v>0</v>
      </c>
      <c r="G39" s="39"/>
      <c r="H39" s="39"/>
      <c r="I39" s="158">
        <v>0</v>
      </c>
      <c r="J39" s="157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59"/>
      <c r="D41" s="160" t="s">
        <v>43</v>
      </c>
      <c r="E41" s="161"/>
      <c r="F41" s="161"/>
      <c r="G41" s="162" t="s">
        <v>44</v>
      </c>
      <c r="H41" s="163" t="s">
        <v>45</v>
      </c>
      <c r="I41" s="161"/>
      <c r="J41" s="164">
        <f>SUM(J32:J39)</f>
        <v>0</v>
      </c>
      <c r="K41" s="165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6" t="s">
        <v>46</v>
      </c>
      <c r="E50" s="167"/>
      <c r="F50" s="167"/>
      <c r="G50" s="166" t="s">
        <v>47</v>
      </c>
      <c r="H50" s="167"/>
      <c r="I50" s="167"/>
      <c r="J50" s="167"/>
      <c r="K50" s="167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8" t="s">
        <v>48</v>
      </c>
      <c r="E61" s="169"/>
      <c r="F61" s="170" t="s">
        <v>49</v>
      </c>
      <c r="G61" s="168" t="s">
        <v>48</v>
      </c>
      <c r="H61" s="169"/>
      <c r="I61" s="169"/>
      <c r="J61" s="171" t="s">
        <v>49</v>
      </c>
      <c r="K61" s="169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6" t="s">
        <v>50</v>
      </c>
      <c r="E65" s="172"/>
      <c r="F65" s="172"/>
      <c r="G65" s="166" t="s">
        <v>51</v>
      </c>
      <c r="H65" s="172"/>
      <c r="I65" s="172"/>
      <c r="J65" s="172"/>
      <c r="K65" s="172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8" t="s">
        <v>48</v>
      </c>
      <c r="E76" s="169"/>
      <c r="F76" s="170" t="s">
        <v>49</v>
      </c>
      <c r="G76" s="168" t="s">
        <v>48</v>
      </c>
      <c r="H76" s="169"/>
      <c r="I76" s="169"/>
      <c r="J76" s="171" t="s">
        <v>49</v>
      </c>
      <c r="K76" s="169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hidden="1" s="2" customFormat="1" ht="6.96" customHeight="1">
      <c r="A81" s="39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hidden="1" s="2" customFormat="1" ht="24.96" customHeight="1">
      <c r="A82" s="39"/>
      <c r="B82" s="40"/>
      <c r="C82" s="24" t="s">
        <v>113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hidden="1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 s="2" customFormat="1" ht="26.25" customHeight="1">
      <c r="A85" s="39"/>
      <c r="B85" s="40"/>
      <c r="C85" s="41"/>
      <c r="D85" s="41"/>
      <c r="E85" s="177" t="str">
        <f>E7</f>
        <v>Rekonstrukce jednotné kanalizace a přeložka vodovodu v lokalitě Sadová Rtyně v Podkrkonoší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hidden="1" s="2" customFormat="1" ht="12" customHeight="1">
      <c r="A86" s="39"/>
      <c r="B86" s="40"/>
      <c r="C86" s="33" t="s">
        <v>109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hidden="1" s="2" customFormat="1" ht="16.5" customHeight="1">
      <c r="A87" s="39"/>
      <c r="B87" s="40"/>
      <c r="C87" s="41"/>
      <c r="D87" s="41"/>
      <c r="E87" s="77" t="str">
        <f>E9</f>
        <v>649-04 - Kanalizace stoka B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hidden="1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hidden="1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15. 9. 2020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hidden="1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hidden="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hidden="1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hidden="1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hidden="1" s="2" customFormat="1" ht="29.28" customHeight="1">
      <c r="A94" s="39"/>
      <c r="B94" s="40"/>
      <c r="C94" s="178" t="s">
        <v>114</v>
      </c>
      <c r="D94" s="179"/>
      <c r="E94" s="179"/>
      <c r="F94" s="179"/>
      <c r="G94" s="179"/>
      <c r="H94" s="179"/>
      <c r="I94" s="179"/>
      <c r="J94" s="180" t="s">
        <v>115</v>
      </c>
      <c r="K94" s="179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hidden="1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hidden="1" s="2" customFormat="1" ht="22.8" customHeight="1">
      <c r="A96" s="39"/>
      <c r="B96" s="40"/>
      <c r="C96" s="181" t="s">
        <v>116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117</v>
      </c>
    </row>
    <row r="97" hidden="1" s="9" customFormat="1" ht="24.96" customHeight="1">
      <c r="A97" s="9"/>
      <c r="B97" s="182"/>
      <c r="C97" s="183"/>
      <c r="D97" s="184" t="s">
        <v>118</v>
      </c>
      <c r="E97" s="185"/>
      <c r="F97" s="185"/>
      <c r="G97" s="185"/>
      <c r="H97" s="185"/>
      <c r="I97" s="185"/>
      <c r="J97" s="186">
        <f>J140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8"/>
      <c r="C98" s="189"/>
      <c r="D98" s="190" t="s">
        <v>119</v>
      </c>
      <c r="E98" s="191"/>
      <c r="F98" s="191"/>
      <c r="G98" s="191"/>
      <c r="H98" s="191"/>
      <c r="I98" s="191"/>
      <c r="J98" s="192">
        <f>J141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8"/>
      <c r="C99" s="189"/>
      <c r="D99" s="190" t="s">
        <v>120</v>
      </c>
      <c r="E99" s="191"/>
      <c r="F99" s="191"/>
      <c r="G99" s="191"/>
      <c r="H99" s="191"/>
      <c r="I99" s="191"/>
      <c r="J99" s="192">
        <f>J197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8"/>
      <c r="C100" s="189"/>
      <c r="D100" s="190" t="s">
        <v>121</v>
      </c>
      <c r="E100" s="191"/>
      <c r="F100" s="191"/>
      <c r="G100" s="191"/>
      <c r="H100" s="191"/>
      <c r="I100" s="191"/>
      <c r="J100" s="192">
        <f>J200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8"/>
      <c r="C101" s="189"/>
      <c r="D101" s="190" t="s">
        <v>122</v>
      </c>
      <c r="E101" s="191"/>
      <c r="F101" s="191"/>
      <c r="G101" s="191"/>
      <c r="H101" s="191"/>
      <c r="I101" s="191"/>
      <c r="J101" s="192">
        <f>J206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8"/>
      <c r="C102" s="189"/>
      <c r="D102" s="190" t="s">
        <v>123</v>
      </c>
      <c r="E102" s="191"/>
      <c r="F102" s="191"/>
      <c r="G102" s="191"/>
      <c r="H102" s="191"/>
      <c r="I102" s="191"/>
      <c r="J102" s="192">
        <f>J223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8"/>
      <c r="C103" s="189"/>
      <c r="D103" s="190" t="s">
        <v>124</v>
      </c>
      <c r="E103" s="191"/>
      <c r="F103" s="191"/>
      <c r="G103" s="191"/>
      <c r="H103" s="191"/>
      <c r="I103" s="191"/>
      <c r="J103" s="192">
        <f>J273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8"/>
      <c r="C104" s="189"/>
      <c r="D104" s="190" t="s">
        <v>125</v>
      </c>
      <c r="E104" s="191"/>
      <c r="F104" s="191"/>
      <c r="G104" s="191"/>
      <c r="H104" s="191"/>
      <c r="I104" s="191"/>
      <c r="J104" s="192">
        <f>J281</f>
        <v>0</v>
      </c>
      <c r="K104" s="189"/>
      <c r="L104" s="19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8"/>
      <c r="C105" s="189"/>
      <c r="D105" s="190" t="s">
        <v>126</v>
      </c>
      <c r="E105" s="191"/>
      <c r="F105" s="191"/>
      <c r="G105" s="191"/>
      <c r="H105" s="191"/>
      <c r="I105" s="191"/>
      <c r="J105" s="192">
        <f>J289</f>
        <v>0</v>
      </c>
      <c r="K105" s="189"/>
      <c r="L105" s="19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82"/>
      <c r="C106" s="183"/>
      <c r="D106" s="184" t="s">
        <v>510</v>
      </c>
      <c r="E106" s="185"/>
      <c r="F106" s="185"/>
      <c r="G106" s="185"/>
      <c r="H106" s="185"/>
      <c r="I106" s="185"/>
      <c r="J106" s="186">
        <f>J291</f>
        <v>0</v>
      </c>
      <c r="K106" s="183"/>
      <c r="L106" s="18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9" customFormat="1" ht="24.96" customHeight="1">
      <c r="A107" s="9"/>
      <c r="B107" s="182"/>
      <c r="C107" s="183"/>
      <c r="D107" s="184" t="s">
        <v>127</v>
      </c>
      <c r="E107" s="185"/>
      <c r="F107" s="185"/>
      <c r="G107" s="185"/>
      <c r="H107" s="185"/>
      <c r="I107" s="185"/>
      <c r="J107" s="186">
        <f>J294</f>
        <v>0</v>
      </c>
      <c r="K107" s="183"/>
      <c r="L107" s="18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8"/>
      <c r="C108" s="189"/>
      <c r="D108" s="190" t="s">
        <v>129</v>
      </c>
      <c r="E108" s="191"/>
      <c r="F108" s="191"/>
      <c r="G108" s="191"/>
      <c r="H108" s="191"/>
      <c r="I108" s="191"/>
      <c r="J108" s="192">
        <f>J295</f>
        <v>0</v>
      </c>
      <c r="K108" s="189"/>
      <c r="L108" s="19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8"/>
      <c r="C109" s="189"/>
      <c r="D109" s="190" t="s">
        <v>130</v>
      </c>
      <c r="E109" s="191"/>
      <c r="F109" s="191"/>
      <c r="G109" s="191"/>
      <c r="H109" s="191"/>
      <c r="I109" s="191"/>
      <c r="J109" s="192">
        <f>J298</f>
        <v>0</v>
      </c>
      <c r="K109" s="189"/>
      <c r="L109" s="19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hidden="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hidden="1" s="2" customFormat="1" ht="29.28" customHeight="1">
      <c r="A112" s="39"/>
      <c r="B112" s="40"/>
      <c r="C112" s="181" t="s">
        <v>131</v>
      </c>
      <c r="D112" s="41"/>
      <c r="E112" s="41"/>
      <c r="F112" s="41"/>
      <c r="G112" s="41"/>
      <c r="H112" s="41"/>
      <c r="I112" s="41"/>
      <c r="J112" s="194">
        <f>ROUND(J113 + J114 + J115 + J116 + J117 + J118,2)</f>
        <v>0</v>
      </c>
      <c r="K112" s="41"/>
      <c r="L112" s="64"/>
      <c r="N112" s="195" t="s">
        <v>37</v>
      </c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hidden="1" s="2" customFormat="1" ht="18" customHeight="1">
      <c r="A113" s="39"/>
      <c r="B113" s="40"/>
      <c r="C113" s="41"/>
      <c r="D113" s="196" t="s">
        <v>132</v>
      </c>
      <c r="E113" s="197"/>
      <c r="F113" s="197"/>
      <c r="G113" s="41"/>
      <c r="H113" s="41"/>
      <c r="I113" s="41"/>
      <c r="J113" s="198">
        <v>0</v>
      </c>
      <c r="K113" s="41"/>
      <c r="L113" s="199"/>
      <c r="M113" s="200"/>
      <c r="N113" s="201" t="s">
        <v>38</v>
      </c>
      <c r="O113" s="200"/>
      <c r="P113" s="200"/>
      <c r="Q113" s="200"/>
      <c r="R113" s="200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0"/>
      <c r="AG113" s="200"/>
      <c r="AH113" s="200"/>
      <c r="AI113" s="200"/>
      <c r="AJ113" s="200"/>
      <c r="AK113" s="200"/>
      <c r="AL113" s="200"/>
      <c r="AM113" s="200"/>
      <c r="AN113" s="200"/>
      <c r="AO113" s="200"/>
      <c r="AP113" s="200"/>
      <c r="AQ113" s="200"/>
      <c r="AR113" s="200"/>
      <c r="AS113" s="200"/>
      <c r="AT113" s="200"/>
      <c r="AU113" s="200"/>
      <c r="AV113" s="200"/>
      <c r="AW113" s="200"/>
      <c r="AX113" s="200"/>
      <c r="AY113" s="203" t="s">
        <v>133</v>
      </c>
      <c r="AZ113" s="200"/>
      <c r="BA113" s="200"/>
      <c r="BB113" s="200"/>
      <c r="BC113" s="200"/>
      <c r="BD113" s="200"/>
      <c r="BE113" s="204">
        <f>IF(N113="základní",J113,0)</f>
        <v>0</v>
      </c>
      <c r="BF113" s="204">
        <f>IF(N113="snížená",J113,0)</f>
        <v>0</v>
      </c>
      <c r="BG113" s="204">
        <f>IF(N113="zákl. přenesená",J113,0)</f>
        <v>0</v>
      </c>
      <c r="BH113" s="204">
        <f>IF(N113="sníž. přenesená",J113,0)</f>
        <v>0</v>
      </c>
      <c r="BI113" s="204">
        <f>IF(N113="nulová",J113,0)</f>
        <v>0</v>
      </c>
      <c r="BJ113" s="203" t="s">
        <v>81</v>
      </c>
      <c r="BK113" s="200"/>
      <c r="BL113" s="200"/>
      <c r="BM113" s="200"/>
    </row>
    <row r="114" hidden="1" s="2" customFormat="1" ht="18" customHeight="1">
      <c r="A114" s="39"/>
      <c r="B114" s="40"/>
      <c r="C114" s="41"/>
      <c r="D114" s="196" t="s">
        <v>134</v>
      </c>
      <c r="E114" s="197"/>
      <c r="F114" s="197"/>
      <c r="G114" s="41"/>
      <c r="H114" s="41"/>
      <c r="I114" s="41"/>
      <c r="J114" s="198">
        <v>0</v>
      </c>
      <c r="K114" s="41"/>
      <c r="L114" s="199"/>
      <c r="M114" s="200"/>
      <c r="N114" s="201" t="s">
        <v>38</v>
      </c>
      <c r="O114" s="200"/>
      <c r="P114" s="200"/>
      <c r="Q114" s="200"/>
      <c r="R114" s="200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0"/>
      <c r="AG114" s="200"/>
      <c r="AH114" s="200"/>
      <c r="AI114" s="200"/>
      <c r="AJ114" s="200"/>
      <c r="AK114" s="200"/>
      <c r="AL114" s="200"/>
      <c r="AM114" s="200"/>
      <c r="AN114" s="200"/>
      <c r="AO114" s="200"/>
      <c r="AP114" s="200"/>
      <c r="AQ114" s="200"/>
      <c r="AR114" s="200"/>
      <c r="AS114" s="200"/>
      <c r="AT114" s="200"/>
      <c r="AU114" s="200"/>
      <c r="AV114" s="200"/>
      <c r="AW114" s="200"/>
      <c r="AX114" s="200"/>
      <c r="AY114" s="203" t="s">
        <v>133</v>
      </c>
      <c r="AZ114" s="200"/>
      <c r="BA114" s="200"/>
      <c r="BB114" s="200"/>
      <c r="BC114" s="200"/>
      <c r="BD114" s="200"/>
      <c r="BE114" s="204">
        <f>IF(N114="základní",J114,0)</f>
        <v>0</v>
      </c>
      <c r="BF114" s="204">
        <f>IF(N114="snížená",J114,0)</f>
        <v>0</v>
      </c>
      <c r="BG114" s="204">
        <f>IF(N114="zákl. přenesená",J114,0)</f>
        <v>0</v>
      </c>
      <c r="BH114" s="204">
        <f>IF(N114="sníž. přenesená",J114,0)</f>
        <v>0</v>
      </c>
      <c r="BI114" s="204">
        <f>IF(N114="nulová",J114,0)</f>
        <v>0</v>
      </c>
      <c r="BJ114" s="203" t="s">
        <v>81</v>
      </c>
      <c r="BK114" s="200"/>
      <c r="BL114" s="200"/>
      <c r="BM114" s="200"/>
    </row>
    <row r="115" hidden="1" s="2" customFormat="1" ht="18" customHeight="1">
      <c r="A115" s="39"/>
      <c r="B115" s="40"/>
      <c r="C115" s="41"/>
      <c r="D115" s="196" t="s">
        <v>135</v>
      </c>
      <c r="E115" s="197"/>
      <c r="F115" s="197"/>
      <c r="G115" s="41"/>
      <c r="H115" s="41"/>
      <c r="I115" s="41"/>
      <c r="J115" s="198">
        <v>0</v>
      </c>
      <c r="K115" s="41"/>
      <c r="L115" s="199"/>
      <c r="M115" s="200"/>
      <c r="N115" s="201" t="s">
        <v>38</v>
      </c>
      <c r="O115" s="200"/>
      <c r="P115" s="200"/>
      <c r="Q115" s="200"/>
      <c r="R115" s="200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0"/>
      <c r="AG115" s="200"/>
      <c r="AH115" s="200"/>
      <c r="AI115" s="200"/>
      <c r="AJ115" s="200"/>
      <c r="AK115" s="200"/>
      <c r="AL115" s="200"/>
      <c r="AM115" s="200"/>
      <c r="AN115" s="200"/>
      <c r="AO115" s="200"/>
      <c r="AP115" s="200"/>
      <c r="AQ115" s="200"/>
      <c r="AR115" s="200"/>
      <c r="AS115" s="200"/>
      <c r="AT115" s="200"/>
      <c r="AU115" s="200"/>
      <c r="AV115" s="200"/>
      <c r="AW115" s="200"/>
      <c r="AX115" s="200"/>
      <c r="AY115" s="203" t="s">
        <v>133</v>
      </c>
      <c r="AZ115" s="200"/>
      <c r="BA115" s="200"/>
      <c r="BB115" s="200"/>
      <c r="BC115" s="200"/>
      <c r="BD115" s="200"/>
      <c r="BE115" s="204">
        <f>IF(N115="základní",J115,0)</f>
        <v>0</v>
      </c>
      <c r="BF115" s="204">
        <f>IF(N115="snížená",J115,0)</f>
        <v>0</v>
      </c>
      <c r="BG115" s="204">
        <f>IF(N115="zákl. přenesená",J115,0)</f>
        <v>0</v>
      </c>
      <c r="BH115" s="204">
        <f>IF(N115="sníž. přenesená",J115,0)</f>
        <v>0</v>
      </c>
      <c r="BI115" s="204">
        <f>IF(N115="nulová",J115,0)</f>
        <v>0</v>
      </c>
      <c r="BJ115" s="203" t="s">
        <v>81</v>
      </c>
      <c r="BK115" s="200"/>
      <c r="BL115" s="200"/>
      <c r="BM115" s="200"/>
    </row>
    <row r="116" hidden="1" s="2" customFormat="1" ht="18" customHeight="1">
      <c r="A116" s="39"/>
      <c r="B116" s="40"/>
      <c r="C116" s="41"/>
      <c r="D116" s="196" t="s">
        <v>136</v>
      </c>
      <c r="E116" s="197"/>
      <c r="F116" s="197"/>
      <c r="G116" s="41"/>
      <c r="H116" s="41"/>
      <c r="I116" s="41"/>
      <c r="J116" s="198">
        <v>0</v>
      </c>
      <c r="K116" s="41"/>
      <c r="L116" s="199"/>
      <c r="M116" s="200"/>
      <c r="N116" s="201" t="s">
        <v>38</v>
      </c>
      <c r="O116" s="200"/>
      <c r="P116" s="200"/>
      <c r="Q116" s="200"/>
      <c r="R116" s="200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3" t="s">
        <v>133</v>
      </c>
      <c r="AZ116" s="200"/>
      <c r="BA116" s="200"/>
      <c r="BB116" s="200"/>
      <c r="BC116" s="200"/>
      <c r="BD116" s="200"/>
      <c r="BE116" s="204">
        <f>IF(N116="základní",J116,0)</f>
        <v>0</v>
      </c>
      <c r="BF116" s="204">
        <f>IF(N116="snížená",J116,0)</f>
        <v>0</v>
      </c>
      <c r="BG116" s="204">
        <f>IF(N116="zákl. přenesená",J116,0)</f>
        <v>0</v>
      </c>
      <c r="BH116" s="204">
        <f>IF(N116="sníž. přenesená",J116,0)</f>
        <v>0</v>
      </c>
      <c r="BI116" s="204">
        <f>IF(N116="nulová",J116,0)</f>
        <v>0</v>
      </c>
      <c r="BJ116" s="203" t="s">
        <v>81</v>
      </c>
      <c r="BK116" s="200"/>
      <c r="BL116" s="200"/>
      <c r="BM116" s="200"/>
    </row>
    <row r="117" hidden="1" s="2" customFormat="1" ht="18" customHeight="1">
      <c r="A117" s="39"/>
      <c r="B117" s="40"/>
      <c r="C117" s="41"/>
      <c r="D117" s="196" t="s">
        <v>137</v>
      </c>
      <c r="E117" s="197"/>
      <c r="F117" s="197"/>
      <c r="G117" s="41"/>
      <c r="H117" s="41"/>
      <c r="I117" s="41"/>
      <c r="J117" s="198">
        <v>0</v>
      </c>
      <c r="K117" s="41"/>
      <c r="L117" s="199"/>
      <c r="M117" s="200"/>
      <c r="N117" s="201" t="s">
        <v>38</v>
      </c>
      <c r="O117" s="200"/>
      <c r="P117" s="200"/>
      <c r="Q117" s="200"/>
      <c r="R117" s="200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3" t="s">
        <v>133</v>
      </c>
      <c r="AZ117" s="200"/>
      <c r="BA117" s="200"/>
      <c r="BB117" s="200"/>
      <c r="BC117" s="200"/>
      <c r="BD117" s="200"/>
      <c r="BE117" s="204">
        <f>IF(N117="základní",J117,0)</f>
        <v>0</v>
      </c>
      <c r="BF117" s="204">
        <f>IF(N117="snížená",J117,0)</f>
        <v>0</v>
      </c>
      <c r="BG117" s="204">
        <f>IF(N117="zákl. přenesená",J117,0)</f>
        <v>0</v>
      </c>
      <c r="BH117" s="204">
        <f>IF(N117="sníž. přenesená",J117,0)</f>
        <v>0</v>
      </c>
      <c r="BI117" s="204">
        <f>IF(N117="nulová",J117,0)</f>
        <v>0</v>
      </c>
      <c r="BJ117" s="203" t="s">
        <v>81</v>
      </c>
      <c r="BK117" s="200"/>
      <c r="BL117" s="200"/>
      <c r="BM117" s="200"/>
    </row>
    <row r="118" hidden="1" s="2" customFormat="1" ht="18" customHeight="1">
      <c r="A118" s="39"/>
      <c r="B118" s="40"/>
      <c r="C118" s="41"/>
      <c r="D118" s="197" t="s">
        <v>138</v>
      </c>
      <c r="E118" s="41"/>
      <c r="F118" s="41"/>
      <c r="G118" s="41"/>
      <c r="H118" s="41"/>
      <c r="I118" s="41"/>
      <c r="J118" s="198">
        <f>ROUND(J30*T118,2)</f>
        <v>0</v>
      </c>
      <c r="K118" s="41"/>
      <c r="L118" s="199"/>
      <c r="M118" s="200"/>
      <c r="N118" s="201" t="s">
        <v>38</v>
      </c>
      <c r="O118" s="200"/>
      <c r="P118" s="200"/>
      <c r="Q118" s="200"/>
      <c r="R118" s="200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3" t="s">
        <v>139</v>
      </c>
      <c r="AZ118" s="200"/>
      <c r="BA118" s="200"/>
      <c r="BB118" s="200"/>
      <c r="BC118" s="200"/>
      <c r="BD118" s="200"/>
      <c r="BE118" s="204">
        <f>IF(N118="základní",J118,0)</f>
        <v>0</v>
      </c>
      <c r="BF118" s="204">
        <f>IF(N118="snížená",J118,0)</f>
        <v>0</v>
      </c>
      <c r="BG118" s="204">
        <f>IF(N118="zákl. přenesená",J118,0)</f>
        <v>0</v>
      </c>
      <c r="BH118" s="204">
        <f>IF(N118="sníž. přenesená",J118,0)</f>
        <v>0</v>
      </c>
      <c r="BI118" s="204">
        <f>IF(N118="nulová",J118,0)</f>
        <v>0</v>
      </c>
      <c r="BJ118" s="203" t="s">
        <v>81</v>
      </c>
      <c r="BK118" s="200"/>
      <c r="BL118" s="200"/>
      <c r="BM118" s="200"/>
    </row>
    <row r="119" hidden="1" s="2" customForma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hidden="1" s="2" customFormat="1" ht="29.28" customHeight="1">
      <c r="A120" s="39"/>
      <c r="B120" s="40"/>
      <c r="C120" s="205" t="s">
        <v>140</v>
      </c>
      <c r="D120" s="179"/>
      <c r="E120" s="179"/>
      <c r="F120" s="179"/>
      <c r="G120" s="179"/>
      <c r="H120" s="179"/>
      <c r="I120" s="179"/>
      <c r="J120" s="206">
        <f>ROUND(J96+J112,2)</f>
        <v>0</v>
      </c>
      <c r="K120" s="179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hidden="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hidden="1"/>
    <row r="123" hidden="1"/>
    <row r="124" hidden="1"/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141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26.25" customHeight="1">
      <c r="A129" s="39"/>
      <c r="B129" s="40"/>
      <c r="C129" s="41"/>
      <c r="D129" s="41"/>
      <c r="E129" s="177" t="str">
        <f>E7</f>
        <v>Rekonstrukce jednotné kanalizace a přeložka vodovodu v lokalitě Sadová Rtyně v Podkrkonoší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109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649-04 - Kanalizace stoka B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15. 9. 2020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207"/>
      <c r="B138" s="208"/>
      <c r="C138" s="209" t="s">
        <v>142</v>
      </c>
      <c r="D138" s="210" t="s">
        <v>58</v>
      </c>
      <c r="E138" s="210" t="s">
        <v>54</v>
      </c>
      <c r="F138" s="210" t="s">
        <v>55</v>
      </c>
      <c r="G138" s="210" t="s">
        <v>143</v>
      </c>
      <c r="H138" s="210" t="s">
        <v>144</v>
      </c>
      <c r="I138" s="210" t="s">
        <v>145</v>
      </c>
      <c r="J138" s="211" t="s">
        <v>115</v>
      </c>
      <c r="K138" s="212" t="s">
        <v>146</v>
      </c>
      <c r="L138" s="213"/>
      <c r="M138" s="101" t="s">
        <v>1</v>
      </c>
      <c r="N138" s="102" t="s">
        <v>37</v>
      </c>
      <c r="O138" s="102" t="s">
        <v>147</v>
      </c>
      <c r="P138" s="102" t="s">
        <v>148</v>
      </c>
      <c r="Q138" s="102" t="s">
        <v>149</v>
      </c>
      <c r="R138" s="102" t="s">
        <v>150</v>
      </c>
      <c r="S138" s="102" t="s">
        <v>151</v>
      </c>
      <c r="T138" s="103" t="s">
        <v>152</v>
      </c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</row>
    <row r="139" s="2" customFormat="1" ht="22.8" customHeight="1">
      <c r="A139" s="39"/>
      <c r="B139" s="40"/>
      <c r="C139" s="108" t="s">
        <v>153</v>
      </c>
      <c r="D139" s="41"/>
      <c r="E139" s="41"/>
      <c r="F139" s="41"/>
      <c r="G139" s="41"/>
      <c r="H139" s="41"/>
      <c r="I139" s="41"/>
      <c r="J139" s="214">
        <f>BK139</f>
        <v>0</v>
      </c>
      <c r="K139" s="41"/>
      <c r="L139" s="45"/>
      <c r="M139" s="104"/>
      <c r="N139" s="215"/>
      <c r="O139" s="105"/>
      <c r="P139" s="216">
        <f>P140+P291+P294</f>
        <v>0</v>
      </c>
      <c r="Q139" s="105"/>
      <c r="R139" s="216">
        <f>R140+R291+R294</f>
        <v>375.02857119999999</v>
      </c>
      <c r="S139" s="105"/>
      <c r="T139" s="217">
        <f>T140+T291+T294</f>
        <v>99.071472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117</v>
      </c>
      <c r="BK139" s="218">
        <f>BK140+BK291+BK294</f>
        <v>0</v>
      </c>
    </row>
    <row r="140" s="12" customFormat="1" ht="25.92" customHeight="1">
      <c r="A140" s="12"/>
      <c r="B140" s="219"/>
      <c r="C140" s="220"/>
      <c r="D140" s="221" t="s">
        <v>72</v>
      </c>
      <c r="E140" s="222" t="s">
        <v>154</v>
      </c>
      <c r="F140" s="222" t="s">
        <v>155</v>
      </c>
      <c r="G140" s="220"/>
      <c r="H140" s="220"/>
      <c r="I140" s="223"/>
      <c r="J140" s="224">
        <f>BK140</f>
        <v>0</v>
      </c>
      <c r="K140" s="220"/>
      <c r="L140" s="225"/>
      <c r="M140" s="226"/>
      <c r="N140" s="227"/>
      <c r="O140" s="227"/>
      <c r="P140" s="228">
        <f>P141+P197+P200+P206+P223+P273+P281+P289</f>
        <v>0</v>
      </c>
      <c r="Q140" s="227"/>
      <c r="R140" s="228">
        <f>R141+R197+R200+R206+R223+R273+R281+R289</f>
        <v>375.02857119999999</v>
      </c>
      <c r="S140" s="227"/>
      <c r="T140" s="229">
        <f>T141+T197+T200+T206+T223+T273+T281+T289</f>
        <v>99.071472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0" t="s">
        <v>81</v>
      </c>
      <c r="AT140" s="231" t="s">
        <v>72</v>
      </c>
      <c r="AU140" s="231" t="s">
        <v>73</v>
      </c>
      <c r="AY140" s="230" t="s">
        <v>156</v>
      </c>
      <c r="BK140" s="232">
        <f>BK141+BK197+BK200+BK206+BK223+BK273+BK281+BK289</f>
        <v>0</v>
      </c>
    </row>
    <row r="141" s="12" customFormat="1" ht="22.8" customHeight="1">
      <c r="A141" s="12"/>
      <c r="B141" s="219"/>
      <c r="C141" s="220"/>
      <c r="D141" s="221" t="s">
        <v>72</v>
      </c>
      <c r="E141" s="233" t="s">
        <v>81</v>
      </c>
      <c r="F141" s="233" t="s">
        <v>157</v>
      </c>
      <c r="G141" s="220"/>
      <c r="H141" s="220"/>
      <c r="I141" s="223"/>
      <c r="J141" s="234">
        <f>BK141</f>
        <v>0</v>
      </c>
      <c r="K141" s="220"/>
      <c r="L141" s="225"/>
      <c r="M141" s="226"/>
      <c r="N141" s="227"/>
      <c r="O141" s="227"/>
      <c r="P141" s="228">
        <f>SUM(P142:P196)</f>
        <v>0</v>
      </c>
      <c r="Q141" s="227"/>
      <c r="R141" s="228">
        <f>SUM(R142:R196)</f>
        <v>232.21346</v>
      </c>
      <c r="S141" s="227"/>
      <c r="T141" s="229">
        <f>SUM(T142:T196)</f>
        <v>64.199472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0" t="s">
        <v>81</v>
      </c>
      <c r="AT141" s="231" t="s">
        <v>72</v>
      </c>
      <c r="AU141" s="231" t="s">
        <v>81</v>
      </c>
      <c r="AY141" s="230" t="s">
        <v>156</v>
      </c>
      <c r="BK141" s="232">
        <f>SUM(BK142:BK196)</f>
        <v>0</v>
      </c>
    </row>
    <row r="142" s="2" customFormat="1" ht="21.75" customHeight="1">
      <c r="A142" s="39"/>
      <c r="B142" s="40"/>
      <c r="C142" s="235" t="s">
        <v>81</v>
      </c>
      <c r="D142" s="235" t="s">
        <v>158</v>
      </c>
      <c r="E142" s="236" t="s">
        <v>159</v>
      </c>
      <c r="F142" s="237" t="s">
        <v>160</v>
      </c>
      <c r="G142" s="238" t="s">
        <v>161</v>
      </c>
      <c r="H142" s="239">
        <v>4.3200000000000003</v>
      </c>
      <c r="I142" s="240"/>
      <c r="J142" s="241">
        <f>ROUND(I142*H142,2)</f>
        <v>0</v>
      </c>
      <c r="K142" s="242"/>
      <c r="L142" s="45"/>
      <c r="M142" s="243" t="s">
        <v>1</v>
      </c>
      <c r="N142" s="244" t="s">
        <v>38</v>
      </c>
      <c r="O142" s="92"/>
      <c r="P142" s="245">
        <f>O142*H142</f>
        <v>0</v>
      </c>
      <c r="Q142" s="245">
        <v>0</v>
      </c>
      <c r="R142" s="245">
        <f>Q142*H142</f>
        <v>0</v>
      </c>
      <c r="S142" s="245">
        <v>0.255</v>
      </c>
      <c r="T142" s="246">
        <f>S142*H142</f>
        <v>1.1016000000000001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7" t="s">
        <v>162</v>
      </c>
      <c r="AT142" s="247" t="s">
        <v>158</v>
      </c>
      <c r="AU142" s="247" t="s">
        <v>83</v>
      </c>
      <c r="AY142" s="18" t="s">
        <v>156</v>
      </c>
      <c r="BE142" s="248">
        <f>IF(N142="základní",J142,0)</f>
        <v>0</v>
      </c>
      <c r="BF142" s="248">
        <f>IF(N142="snížená",J142,0)</f>
        <v>0</v>
      </c>
      <c r="BG142" s="248">
        <f>IF(N142="zákl. přenesená",J142,0)</f>
        <v>0</v>
      </c>
      <c r="BH142" s="248">
        <f>IF(N142="sníž. přenesená",J142,0)</f>
        <v>0</v>
      </c>
      <c r="BI142" s="248">
        <f>IF(N142="nulová",J142,0)</f>
        <v>0</v>
      </c>
      <c r="BJ142" s="18" t="s">
        <v>81</v>
      </c>
      <c r="BK142" s="248">
        <f>ROUND(I142*H142,2)</f>
        <v>0</v>
      </c>
      <c r="BL142" s="18" t="s">
        <v>162</v>
      </c>
      <c r="BM142" s="247" t="s">
        <v>1369</v>
      </c>
    </row>
    <row r="143" s="13" customFormat="1">
      <c r="A143" s="13"/>
      <c r="B143" s="249"/>
      <c r="C143" s="250"/>
      <c r="D143" s="251" t="s">
        <v>164</v>
      </c>
      <c r="E143" s="252" t="s">
        <v>1</v>
      </c>
      <c r="F143" s="253" t="s">
        <v>1370</v>
      </c>
      <c r="G143" s="250"/>
      <c r="H143" s="254">
        <v>4.3200000000000003</v>
      </c>
      <c r="I143" s="255"/>
      <c r="J143" s="250"/>
      <c r="K143" s="250"/>
      <c r="L143" s="256"/>
      <c r="M143" s="257"/>
      <c r="N143" s="258"/>
      <c r="O143" s="258"/>
      <c r="P143" s="258"/>
      <c r="Q143" s="258"/>
      <c r="R143" s="258"/>
      <c r="S143" s="258"/>
      <c r="T143" s="25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60" t="s">
        <v>164</v>
      </c>
      <c r="AU143" s="260" t="s">
        <v>83</v>
      </c>
      <c r="AV143" s="13" t="s">
        <v>83</v>
      </c>
      <c r="AW143" s="13" t="s">
        <v>30</v>
      </c>
      <c r="AX143" s="13" t="s">
        <v>81</v>
      </c>
      <c r="AY143" s="260" t="s">
        <v>156</v>
      </c>
    </row>
    <row r="144" s="2" customFormat="1" ht="21.75" customHeight="1">
      <c r="A144" s="39"/>
      <c r="B144" s="40"/>
      <c r="C144" s="235" t="s">
        <v>83</v>
      </c>
      <c r="D144" s="235" t="s">
        <v>158</v>
      </c>
      <c r="E144" s="236" t="s">
        <v>167</v>
      </c>
      <c r="F144" s="237" t="s">
        <v>168</v>
      </c>
      <c r="G144" s="238" t="s">
        <v>161</v>
      </c>
      <c r="H144" s="239">
        <v>116.8</v>
      </c>
      <c r="I144" s="240"/>
      <c r="J144" s="241">
        <f>ROUND(I144*H144,2)</f>
        <v>0</v>
      </c>
      <c r="K144" s="242"/>
      <c r="L144" s="45"/>
      <c r="M144" s="243" t="s">
        <v>1</v>
      </c>
      <c r="N144" s="244" t="s">
        <v>38</v>
      </c>
      <c r="O144" s="92"/>
      <c r="P144" s="245">
        <f>O144*H144</f>
        <v>0</v>
      </c>
      <c r="Q144" s="245">
        <v>0</v>
      </c>
      <c r="R144" s="245">
        <f>Q144*H144</f>
        <v>0</v>
      </c>
      <c r="S144" s="245">
        <v>0.44</v>
      </c>
      <c r="T144" s="246">
        <f>S144*H144</f>
        <v>51.391999999999996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7" t="s">
        <v>162</v>
      </c>
      <c r="AT144" s="247" t="s">
        <v>158</v>
      </c>
      <c r="AU144" s="247" t="s">
        <v>83</v>
      </c>
      <c r="AY144" s="18" t="s">
        <v>156</v>
      </c>
      <c r="BE144" s="248">
        <f>IF(N144="základní",J144,0)</f>
        <v>0</v>
      </c>
      <c r="BF144" s="248">
        <f>IF(N144="snížená",J144,0)</f>
        <v>0</v>
      </c>
      <c r="BG144" s="248">
        <f>IF(N144="zákl. přenesená",J144,0)</f>
        <v>0</v>
      </c>
      <c r="BH144" s="248">
        <f>IF(N144="sníž. přenesená",J144,0)</f>
        <v>0</v>
      </c>
      <c r="BI144" s="248">
        <f>IF(N144="nulová",J144,0)</f>
        <v>0</v>
      </c>
      <c r="BJ144" s="18" t="s">
        <v>81</v>
      </c>
      <c r="BK144" s="248">
        <f>ROUND(I144*H144,2)</f>
        <v>0</v>
      </c>
      <c r="BL144" s="18" t="s">
        <v>162</v>
      </c>
      <c r="BM144" s="247" t="s">
        <v>1371</v>
      </c>
    </row>
    <row r="145" s="13" customFormat="1">
      <c r="A145" s="13"/>
      <c r="B145" s="249"/>
      <c r="C145" s="250"/>
      <c r="D145" s="251" t="s">
        <v>164</v>
      </c>
      <c r="E145" s="252" t="s">
        <v>1</v>
      </c>
      <c r="F145" s="253" t="s">
        <v>1372</v>
      </c>
      <c r="G145" s="250"/>
      <c r="H145" s="254">
        <v>92.400000000000006</v>
      </c>
      <c r="I145" s="255"/>
      <c r="J145" s="250"/>
      <c r="K145" s="250"/>
      <c r="L145" s="256"/>
      <c r="M145" s="257"/>
      <c r="N145" s="258"/>
      <c r="O145" s="258"/>
      <c r="P145" s="258"/>
      <c r="Q145" s="258"/>
      <c r="R145" s="258"/>
      <c r="S145" s="258"/>
      <c r="T145" s="25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60" t="s">
        <v>164</v>
      </c>
      <c r="AU145" s="260" t="s">
        <v>83</v>
      </c>
      <c r="AV145" s="13" t="s">
        <v>83</v>
      </c>
      <c r="AW145" s="13" t="s">
        <v>30</v>
      </c>
      <c r="AX145" s="13" t="s">
        <v>73</v>
      </c>
      <c r="AY145" s="260" t="s">
        <v>156</v>
      </c>
    </row>
    <row r="146" s="13" customFormat="1">
      <c r="A146" s="13"/>
      <c r="B146" s="249"/>
      <c r="C146" s="250"/>
      <c r="D146" s="251" t="s">
        <v>164</v>
      </c>
      <c r="E146" s="252" t="s">
        <v>1</v>
      </c>
      <c r="F146" s="253" t="s">
        <v>1373</v>
      </c>
      <c r="G146" s="250"/>
      <c r="H146" s="254">
        <v>9.2799999999999994</v>
      </c>
      <c r="I146" s="255"/>
      <c r="J146" s="250"/>
      <c r="K146" s="250"/>
      <c r="L146" s="256"/>
      <c r="M146" s="257"/>
      <c r="N146" s="258"/>
      <c r="O146" s="258"/>
      <c r="P146" s="258"/>
      <c r="Q146" s="258"/>
      <c r="R146" s="258"/>
      <c r="S146" s="258"/>
      <c r="T146" s="25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0" t="s">
        <v>164</v>
      </c>
      <c r="AU146" s="260" t="s">
        <v>83</v>
      </c>
      <c r="AV146" s="13" t="s">
        <v>83</v>
      </c>
      <c r="AW146" s="13" t="s">
        <v>30</v>
      </c>
      <c r="AX146" s="13" t="s">
        <v>73</v>
      </c>
      <c r="AY146" s="260" t="s">
        <v>156</v>
      </c>
    </row>
    <row r="147" s="13" customFormat="1">
      <c r="A147" s="13"/>
      <c r="B147" s="249"/>
      <c r="C147" s="250"/>
      <c r="D147" s="251" t="s">
        <v>164</v>
      </c>
      <c r="E147" s="252" t="s">
        <v>1</v>
      </c>
      <c r="F147" s="253" t="s">
        <v>1370</v>
      </c>
      <c r="G147" s="250"/>
      <c r="H147" s="254">
        <v>4.3200000000000003</v>
      </c>
      <c r="I147" s="255"/>
      <c r="J147" s="250"/>
      <c r="K147" s="250"/>
      <c r="L147" s="256"/>
      <c r="M147" s="257"/>
      <c r="N147" s="258"/>
      <c r="O147" s="258"/>
      <c r="P147" s="258"/>
      <c r="Q147" s="258"/>
      <c r="R147" s="258"/>
      <c r="S147" s="258"/>
      <c r="T147" s="25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60" t="s">
        <v>164</v>
      </c>
      <c r="AU147" s="260" t="s">
        <v>83</v>
      </c>
      <c r="AV147" s="13" t="s">
        <v>83</v>
      </c>
      <c r="AW147" s="13" t="s">
        <v>30</v>
      </c>
      <c r="AX147" s="13" t="s">
        <v>73</v>
      </c>
      <c r="AY147" s="260" t="s">
        <v>156</v>
      </c>
    </row>
    <row r="148" s="13" customFormat="1">
      <c r="A148" s="13"/>
      <c r="B148" s="249"/>
      <c r="C148" s="250"/>
      <c r="D148" s="251" t="s">
        <v>164</v>
      </c>
      <c r="E148" s="252" t="s">
        <v>1</v>
      </c>
      <c r="F148" s="253" t="s">
        <v>1374</v>
      </c>
      <c r="G148" s="250"/>
      <c r="H148" s="254">
        <v>10.800000000000001</v>
      </c>
      <c r="I148" s="255"/>
      <c r="J148" s="250"/>
      <c r="K148" s="250"/>
      <c r="L148" s="256"/>
      <c r="M148" s="257"/>
      <c r="N148" s="258"/>
      <c r="O148" s="258"/>
      <c r="P148" s="258"/>
      <c r="Q148" s="258"/>
      <c r="R148" s="258"/>
      <c r="S148" s="258"/>
      <c r="T148" s="25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60" t="s">
        <v>164</v>
      </c>
      <c r="AU148" s="260" t="s">
        <v>83</v>
      </c>
      <c r="AV148" s="13" t="s">
        <v>83</v>
      </c>
      <c r="AW148" s="13" t="s">
        <v>30</v>
      </c>
      <c r="AX148" s="13" t="s">
        <v>73</v>
      </c>
      <c r="AY148" s="260" t="s">
        <v>156</v>
      </c>
    </row>
    <row r="149" s="14" customFormat="1">
      <c r="A149" s="14"/>
      <c r="B149" s="261"/>
      <c r="C149" s="262"/>
      <c r="D149" s="251" t="s">
        <v>164</v>
      </c>
      <c r="E149" s="263" t="s">
        <v>1</v>
      </c>
      <c r="F149" s="264" t="s">
        <v>166</v>
      </c>
      <c r="G149" s="262"/>
      <c r="H149" s="265">
        <v>116.8</v>
      </c>
      <c r="I149" s="266"/>
      <c r="J149" s="262"/>
      <c r="K149" s="262"/>
      <c r="L149" s="267"/>
      <c r="M149" s="268"/>
      <c r="N149" s="269"/>
      <c r="O149" s="269"/>
      <c r="P149" s="269"/>
      <c r="Q149" s="269"/>
      <c r="R149" s="269"/>
      <c r="S149" s="269"/>
      <c r="T149" s="27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1" t="s">
        <v>164</v>
      </c>
      <c r="AU149" s="271" t="s">
        <v>83</v>
      </c>
      <c r="AV149" s="14" t="s">
        <v>162</v>
      </c>
      <c r="AW149" s="14" t="s">
        <v>30</v>
      </c>
      <c r="AX149" s="14" t="s">
        <v>81</v>
      </c>
      <c r="AY149" s="271" t="s">
        <v>156</v>
      </c>
    </row>
    <row r="150" s="2" customFormat="1" ht="21.75" customHeight="1">
      <c r="A150" s="39"/>
      <c r="B150" s="40"/>
      <c r="C150" s="235" t="s">
        <v>172</v>
      </c>
      <c r="D150" s="235" t="s">
        <v>158</v>
      </c>
      <c r="E150" s="236" t="s">
        <v>173</v>
      </c>
      <c r="F150" s="237" t="s">
        <v>174</v>
      </c>
      <c r="G150" s="238" t="s">
        <v>161</v>
      </c>
      <c r="H150" s="239">
        <v>115.264</v>
      </c>
      <c r="I150" s="240"/>
      <c r="J150" s="241">
        <f>ROUND(I150*H150,2)</f>
        <v>0</v>
      </c>
      <c r="K150" s="242"/>
      <c r="L150" s="45"/>
      <c r="M150" s="243" t="s">
        <v>1</v>
      </c>
      <c r="N150" s="244" t="s">
        <v>38</v>
      </c>
      <c r="O150" s="92"/>
      <c r="P150" s="245">
        <f>O150*H150</f>
        <v>0</v>
      </c>
      <c r="Q150" s="245">
        <v>0</v>
      </c>
      <c r="R150" s="245">
        <f>Q150*H150</f>
        <v>0</v>
      </c>
      <c r="S150" s="245">
        <v>0.098000000000000004</v>
      </c>
      <c r="T150" s="246">
        <f>S150*H150</f>
        <v>11.295871999999999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7" t="s">
        <v>162</v>
      </c>
      <c r="AT150" s="247" t="s">
        <v>158</v>
      </c>
      <c r="AU150" s="247" t="s">
        <v>83</v>
      </c>
      <c r="AY150" s="18" t="s">
        <v>156</v>
      </c>
      <c r="BE150" s="248">
        <f>IF(N150="základní",J150,0)</f>
        <v>0</v>
      </c>
      <c r="BF150" s="248">
        <f>IF(N150="snížená",J150,0)</f>
        <v>0</v>
      </c>
      <c r="BG150" s="248">
        <f>IF(N150="zákl. přenesená",J150,0)</f>
        <v>0</v>
      </c>
      <c r="BH150" s="248">
        <f>IF(N150="sníž. přenesená",J150,0)</f>
        <v>0</v>
      </c>
      <c r="BI150" s="248">
        <f>IF(N150="nulová",J150,0)</f>
        <v>0</v>
      </c>
      <c r="BJ150" s="18" t="s">
        <v>81</v>
      </c>
      <c r="BK150" s="248">
        <f>ROUND(I150*H150,2)</f>
        <v>0</v>
      </c>
      <c r="BL150" s="18" t="s">
        <v>162</v>
      </c>
      <c r="BM150" s="247" t="s">
        <v>1375</v>
      </c>
    </row>
    <row r="151" s="13" customFormat="1">
      <c r="A151" s="13"/>
      <c r="B151" s="249"/>
      <c r="C151" s="250"/>
      <c r="D151" s="251" t="s">
        <v>164</v>
      </c>
      <c r="E151" s="252" t="s">
        <v>1</v>
      </c>
      <c r="F151" s="253" t="s">
        <v>1376</v>
      </c>
      <c r="G151" s="250"/>
      <c r="H151" s="254">
        <v>92.400000000000006</v>
      </c>
      <c r="I151" s="255"/>
      <c r="J151" s="250"/>
      <c r="K151" s="250"/>
      <c r="L151" s="256"/>
      <c r="M151" s="257"/>
      <c r="N151" s="258"/>
      <c r="O151" s="258"/>
      <c r="P151" s="258"/>
      <c r="Q151" s="258"/>
      <c r="R151" s="258"/>
      <c r="S151" s="258"/>
      <c r="T151" s="25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60" t="s">
        <v>164</v>
      </c>
      <c r="AU151" s="260" t="s">
        <v>83</v>
      </c>
      <c r="AV151" s="13" t="s">
        <v>83</v>
      </c>
      <c r="AW151" s="13" t="s">
        <v>30</v>
      </c>
      <c r="AX151" s="13" t="s">
        <v>73</v>
      </c>
      <c r="AY151" s="260" t="s">
        <v>156</v>
      </c>
    </row>
    <row r="152" s="13" customFormat="1">
      <c r="A152" s="13"/>
      <c r="B152" s="249"/>
      <c r="C152" s="250"/>
      <c r="D152" s="251" t="s">
        <v>164</v>
      </c>
      <c r="E152" s="252" t="s">
        <v>1</v>
      </c>
      <c r="F152" s="253" t="s">
        <v>1377</v>
      </c>
      <c r="G152" s="250"/>
      <c r="H152" s="254">
        <v>12.064</v>
      </c>
      <c r="I152" s="255"/>
      <c r="J152" s="250"/>
      <c r="K152" s="250"/>
      <c r="L152" s="256"/>
      <c r="M152" s="257"/>
      <c r="N152" s="258"/>
      <c r="O152" s="258"/>
      <c r="P152" s="258"/>
      <c r="Q152" s="258"/>
      <c r="R152" s="258"/>
      <c r="S152" s="258"/>
      <c r="T152" s="25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0" t="s">
        <v>164</v>
      </c>
      <c r="AU152" s="260" t="s">
        <v>83</v>
      </c>
      <c r="AV152" s="13" t="s">
        <v>83</v>
      </c>
      <c r="AW152" s="13" t="s">
        <v>30</v>
      </c>
      <c r="AX152" s="13" t="s">
        <v>73</v>
      </c>
      <c r="AY152" s="260" t="s">
        <v>156</v>
      </c>
    </row>
    <row r="153" s="13" customFormat="1">
      <c r="A153" s="13"/>
      <c r="B153" s="249"/>
      <c r="C153" s="250"/>
      <c r="D153" s="251" t="s">
        <v>164</v>
      </c>
      <c r="E153" s="252" t="s">
        <v>1</v>
      </c>
      <c r="F153" s="253" t="s">
        <v>1374</v>
      </c>
      <c r="G153" s="250"/>
      <c r="H153" s="254">
        <v>10.800000000000001</v>
      </c>
      <c r="I153" s="255"/>
      <c r="J153" s="250"/>
      <c r="K153" s="250"/>
      <c r="L153" s="256"/>
      <c r="M153" s="257"/>
      <c r="N153" s="258"/>
      <c r="O153" s="258"/>
      <c r="P153" s="258"/>
      <c r="Q153" s="258"/>
      <c r="R153" s="258"/>
      <c r="S153" s="258"/>
      <c r="T153" s="25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0" t="s">
        <v>164</v>
      </c>
      <c r="AU153" s="260" t="s">
        <v>83</v>
      </c>
      <c r="AV153" s="13" t="s">
        <v>83</v>
      </c>
      <c r="AW153" s="13" t="s">
        <v>30</v>
      </c>
      <c r="AX153" s="13" t="s">
        <v>73</v>
      </c>
      <c r="AY153" s="260" t="s">
        <v>156</v>
      </c>
    </row>
    <row r="154" s="14" customFormat="1">
      <c r="A154" s="14"/>
      <c r="B154" s="261"/>
      <c r="C154" s="262"/>
      <c r="D154" s="251" t="s">
        <v>164</v>
      </c>
      <c r="E154" s="263" t="s">
        <v>1</v>
      </c>
      <c r="F154" s="264" t="s">
        <v>166</v>
      </c>
      <c r="G154" s="262"/>
      <c r="H154" s="265">
        <v>115.264</v>
      </c>
      <c r="I154" s="266"/>
      <c r="J154" s="262"/>
      <c r="K154" s="262"/>
      <c r="L154" s="267"/>
      <c r="M154" s="268"/>
      <c r="N154" s="269"/>
      <c r="O154" s="269"/>
      <c r="P154" s="269"/>
      <c r="Q154" s="269"/>
      <c r="R154" s="269"/>
      <c r="S154" s="269"/>
      <c r="T154" s="27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1" t="s">
        <v>164</v>
      </c>
      <c r="AU154" s="271" t="s">
        <v>83</v>
      </c>
      <c r="AV154" s="14" t="s">
        <v>162</v>
      </c>
      <c r="AW154" s="14" t="s">
        <v>30</v>
      </c>
      <c r="AX154" s="14" t="s">
        <v>81</v>
      </c>
      <c r="AY154" s="271" t="s">
        <v>156</v>
      </c>
    </row>
    <row r="155" s="2" customFormat="1" ht="16.5" customHeight="1">
      <c r="A155" s="39"/>
      <c r="B155" s="40"/>
      <c r="C155" s="235" t="s">
        <v>162</v>
      </c>
      <c r="D155" s="235" t="s">
        <v>158</v>
      </c>
      <c r="E155" s="236" t="s">
        <v>178</v>
      </c>
      <c r="F155" s="237" t="s">
        <v>179</v>
      </c>
      <c r="G155" s="238" t="s">
        <v>180</v>
      </c>
      <c r="H155" s="239">
        <v>2</v>
      </c>
      <c r="I155" s="240"/>
      <c r="J155" s="241">
        <f>ROUND(I155*H155,2)</f>
        <v>0</v>
      </c>
      <c r="K155" s="242"/>
      <c r="L155" s="45"/>
      <c r="M155" s="243" t="s">
        <v>1</v>
      </c>
      <c r="N155" s="244" t="s">
        <v>38</v>
      </c>
      <c r="O155" s="92"/>
      <c r="P155" s="245">
        <f>O155*H155</f>
        <v>0</v>
      </c>
      <c r="Q155" s="245">
        <v>0</v>
      </c>
      <c r="R155" s="245">
        <f>Q155*H155</f>
        <v>0</v>
      </c>
      <c r="S155" s="245">
        <v>0.20499999999999999</v>
      </c>
      <c r="T155" s="246">
        <f>S155*H155</f>
        <v>0.40999999999999998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7" t="s">
        <v>162</v>
      </c>
      <c r="AT155" s="247" t="s">
        <v>158</v>
      </c>
      <c r="AU155" s="247" t="s">
        <v>83</v>
      </c>
      <c r="AY155" s="18" t="s">
        <v>156</v>
      </c>
      <c r="BE155" s="248">
        <f>IF(N155="základní",J155,0)</f>
        <v>0</v>
      </c>
      <c r="BF155" s="248">
        <f>IF(N155="snížená",J155,0)</f>
        <v>0</v>
      </c>
      <c r="BG155" s="248">
        <f>IF(N155="zákl. přenesená",J155,0)</f>
        <v>0</v>
      </c>
      <c r="BH155" s="248">
        <f>IF(N155="sníž. přenesená",J155,0)</f>
        <v>0</v>
      </c>
      <c r="BI155" s="248">
        <f>IF(N155="nulová",J155,0)</f>
        <v>0</v>
      </c>
      <c r="BJ155" s="18" t="s">
        <v>81</v>
      </c>
      <c r="BK155" s="248">
        <f>ROUND(I155*H155,2)</f>
        <v>0</v>
      </c>
      <c r="BL155" s="18" t="s">
        <v>162</v>
      </c>
      <c r="BM155" s="247" t="s">
        <v>1378</v>
      </c>
    </row>
    <row r="156" s="2" customFormat="1" ht="21.75" customHeight="1">
      <c r="A156" s="39"/>
      <c r="B156" s="40"/>
      <c r="C156" s="235" t="s">
        <v>183</v>
      </c>
      <c r="D156" s="235" t="s">
        <v>158</v>
      </c>
      <c r="E156" s="236" t="s">
        <v>184</v>
      </c>
      <c r="F156" s="237" t="s">
        <v>185</v>
      </c>
      <c r="G156" s="238" t="s">
        <v>180</v>
      </c>
      <c r="H156" s="239">
        <v>3</v>
      </c>
      <c r="I156" s="240"/>
      <c r="J156" s="241">
        <f>ROUND(I156*H156,2)</f>
        <v>0</v>
      </c>
      <c r="K156" s="242"/>
      <c r="L156" s="45"/>
      <c r="M156" s="243" t="s">
        <v>1</v>
      </c>
      <c r="N156" s="244" t="s">
        <v>38</v>
      </c>
      <c r="O156" s="92"/>
      <c r="P156" s="245">
        <f>O156*H156</f>
        <v>0</v>
      </c>
      <c r="Q156" s="245">
        <v>0.036900000000000002</v>
      </c>
      <c r="R156" s="245">
        <f>Q156*H156</f>
        <v>0.11070000000000001</v>
      </c>
      <c r="S156" s="245">
        <v>0</v>
      </c>
      <c r="T156" s="24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7" t="s">
        <v>162</v>
      </c>
      <c r="AT156" s="247" t="s">
        <v>158</v>
      </c>
      <c r="AU156" s="247" t="s">
        <v>83</v>
      </c>
      <c r="AY156" s="18" t="s">
        <v>156</v>
      </c>
      <c r="BE156" s="248">
        <f>IF(N156="základní",J156,0)</f>
        <v>0</v>
      </c>
      <c r="BF156" s="248">
        <f>IF(N156="snížená",J156,0)</f>
        <v>0</v>
      </c>
      <c r="BG156" s="248">
        <f>IF(N156="zákl. přenesená",J156,0)</f>
        <v>0</v>
      </c>
      <c r="BH156" s="248">
        <f>IF(N156="sníž. přenesená",J156,0)</f>
        <v>0</v>
      </c>
      <c r="BI156" s="248">
        <f>IF(N156="nulová",J156,0)</f>
        <v>0</v>
      </c>
      <c r="BJ156" s="18" t="s">
        <v>81</v>
      </c>
      <c r="BK156" s="248">
        <f>ROUND(I156*H156,2)</f>
        <v>0</v>
      </c>
      <c r="BL156" s="18" t="s">
        <v>162</v>
      </c>
      <c r="BM156" s="247" t="s">
        <v>1379</v>
      </c>
    </row>
    <row r="157" s="2" customFormat="1" ht="21.75" customHeight="1">
      <c r="A157" s="39"/>
      <c r="B157" s="40"/>
      <c r="C157" s="235" t="s">
        <v>189</v>
      </c>
      <c r="D157" s="235" t="s">
        <v>158</v>
      </c>
      <c r="E157" s="236" t="s">
        <v>190</v>
      </c>
      <c r="F157" s="237" t="s">
        <v>191</v>
      </c>
      <c r="G157" s="238" t="s">
        <v>192</v>
      </c>
      <c r="H157" s="239">
        <v>7</v>
      </c>
      <c r="I157" s="240"/>
      <c r="J157" s="241">
        <f>ROUND(I157*H157,2)</f>
        <v>0</v>
      </c>
      <c r="K157" s="242"/>
      <c r="L157" s="45"/>
      <c r="M157" s="243" t="s">
        <v>1</v>
      </c>
      <c r="N157" s="244" t="s">
        <v>38</v>
      </c>
      <c r="O157" s="92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7" t="s">
        <v>162</v>
      </c>
      <c r="AT157" s="247" t="s">
        <v>158</v>
      </c>
      <c r="AU157" s="247" t="s">
        <v>83</v>
      </c>
      <c r="AY157" s="18" t="s">
        <v>156</v>
      </c>
      <c r="BE157" s="248">
        <f>IF(N157="základní",J157,0)</f>
        <v>0</v>
      </c>
      <c r="BF157" s="248">
        <f>IF(N157="snížená",J157,0)</f>
        <v>0</v>
      </c>
      <c r="BG157" s="248">
        <f>IF(N157="zákl. přenesená",J157,0)</f>
        <v>0</v>
      </c>
      <c r="BH157" s="248">
        <f>IF(N157="sníž. přenesená",J157,0)</f>
        <v>0</v>
      </c>
      <c r="BI157" s="248">
        <f>IF(N157="nulová",J157,0)</f>
        <v>0</v>
      </c>
      <c r="BJ157" s="18" t="s">
        <v>81</v>
      </c>
      <c r="BK157" s="248">
        <f>ROUND(I157*H157,2)</f>
        <v>0</v>
      </c>
      <c r="BL157" s="18" t="s">
        <v>162</v>
      </c>
      <c r="BM157" s="247" t="s">
        <v>1380</v>
      </c>
    </row>
    <row r="158" s="2" customFormat="1" ht="33" customHeight="1">
      <c r="A158" s="39"/>
      <c r="B158" s="40"/>
      <c r="C158" s="235" t="s">
        <v>195</v>
      </c>
      <c r="D158" s="235" t="s">
        <v>158</v>
      </c>
      <c r="E158" s="236" t="s">
        <v>196</v>
      </c>
      <c r="F158" s="237" t="s">
        <v>197</v>
      </c>
      <c r="G158" s="238" t="s">
        <v>192</v>
      </c>
      <c r="H158" s="239">
        <v>49.515999999999998</v>
      </c>
      <c r="I158" s="240"/>
      <c r="J158" s="241">
        <f>ROUND(I158*H158,2)</f>
        <v>0</v>
      </c>
      <c r="K158" s="242"/>
      <c r="L158" s="45"/>
      <c r="M158" s="243" t="s">
        <v>1</v>
      </c>
      <c r="N158" s="244" t="s">
        <v>38</v>
      </c>
      <c r="O158" s="92"/>
      <c r="P158" s="245">
        <f>O158*H158</f>
        <v>0</v>
      </c>
      <c r="Q158" s="245">
        <v>0</v>
      </c>
      <c r="R158" s="245">
        <f>Q158*H158</f>
        <v>0</v>
      </c>
      <c r="S158" s="245">
        <v>0</v>
      </c>
      <c r="T158" s="24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7" t="s">
        <v>162</v>
      </c>
      <c r="AT158" s="247" t="s">
        <v>158</v>
      </c>
      <c r="AU158" s="247" t="s">
        <v>83</v>
      </c>
      <c r="AY158" s="18" t="s">
        <v>156</v>
      </c>
      <c r="BE158" s="248">
        <f>IF(N158="základní",J158,0)</f>
        <v>0</v>
      </c>
      <c r="BF158" s="248">
        <f>IF(N158="snížená",J158,0)</f>
        <v>0</v>
      </c>
      <c r="BG158" s="248">
        <f>IF(N158="zákl. přenesená",J158,0)</f>
        <v>0</v>
      </c>
      <c r="BH158" s="248">
        <f>IF(N158="sníž. přenesená",J158,0)</f>
        <v>0</v>
      </c>
      <c r="BI158" s="248">
        <f>IF(N158="nulová",J158,0)</f>
        <v>0</v>
      </c>
      <c r="BJ158" s="18" t="s">
        <v>81</v>
      </c>
      <c r="BK158" s="248">
        <f>ROUND(I158*H158,2)</f>
        <v>0</v>
      </c>
      <c r="BL158" s="18" t="s">
        <v>162</v>
      </c>
      <c r="BM158" s="247" t="s">
        <v>1381</v>
      </c>
    </row>
    <row r="159" s="16" customFormat="1">
      <c r="A159" s="16"/>
      <c r="B159" s="299"/>
      <c r="C159" s="300"/>
      <c r="D159" s="251" t="s">
        <v>164</v>
      </c>
      <c r="E159" s="301" t="s">
        <v>1</v>
      </c>
      <c r="F159" s="302" t="s">
        <v>1382</v>
      </c>
      <c r="G159" s="300"/>
      <c r="H159" s="301" t="s">
        <v>1</v>
      </c>
      <c r="I159" s="303"/>
      <c r="J159" s="300"/>
      <c r="K159" s="300"/>
      <c r="L159" s="304"/>
      <c r="M159" s="305"/>
      <c r="N159" s="306"/>
      <c r="O159" s="306"/>
      <c r="P159" s="306"/>
      <c r="Q159" s="306"/>
      <c r="R159" s="306"/>
      <c r="S159" s="306"/>
      <c r="T159" s="307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308" t="s">
        <v>164</v>
      </c>
      <c r="AU159" s="308" t="s">
        <v>83</v>
      </c>
      <c r="AV159" s="16" t="s">
        <v>81</v>
      </c>
      <c r="AW159" s="16" t="s">
        <v>30</v>
      </c>
      <c r="AX159" s="16" t="s">
        <v>73</v>
      </c>
      <c r="AY159" s="308" t="s">
        <v>156</v>
      </c>
    </row>
    <row r="160" s="13" customFormat="1">
      <c r="A160" s="13"/>
      <c r="B160" s="249"/>
      <c r="C160" s="250"/>
      <c r="D160" s="251" t="s">
        <v>164</v>
      </c>
      <c r="E160" s="252" t="s">
        <v>1</v>
      </c>
      <c r="F160" s="253" t="s">
        <v>1383</v>
      </c>
      <c r="G160" s="250"/>
      <c r="H160" s="254">
        <v>41.011000000000003</v>
      </c>
      <c r="I160" s="255"/>
      <c r="J160" s="250"/>
      <c r="K160" s="250"/>
      <c r="L160" s="256"/>
      <c r="M160" s="257"/>
      <c r="N160" s="258"/>
      <c r="O160" s="258"/>
      <c r="P160" s="258"/>
      <c r="Q160" s="258"/>
      <c r="R160" s="258"/>
      <c r="S160" s="258"/>
      <c r="T160" s="25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60" t="s">
        <v>164</v>
      </c>
      <c r="AU160" s="260" t="s">
        <v>83</v>
      </c>
      <c r="AV160" s="13" t="s">
        <v>83</v>
      </c>
      <c r="AW160" s="13" t="s">
        <v>30</v>
      </c>
      <c r="AX160" s="13" t="s">
        <v>73</v>
      </c>
      <c r="AY160" s="260" t="s">
        <v>156</v>
      </c>
    </row>
    <row r="161" s="13" customFormat="1">
      <c r="A161" s="13"/>
      <c r="B161" s="249"/>
      <c r="C161" s="250"/>
      <c r="D161" s="251" t="s">
        <v>164</v>
      </c>
      <c r="E161" s="252" t="s">
        <v>1</v>
      </c>
      <c r="F161" s="253" t="s">
        <v>1384</v>
      </c>
      <c r="G161" s="250"/>
      <c r="H161" s="254">
        <v>4.8600000000000003</v>
      </c>
      <c r="I161" s="255"/>
      <c r="J161" s="250"/>
      <c r="K161" s="250"/>
      <c r="L161" s="256"/>
      <c r="M161" s="257"/>
      <c r="N161" s="258"/>
      <c r="O161" s="258"/>
      <c r="P161" s="258"/>
      <c r="Q161" s="258"/>
      <c r="R161" s="258"/>
      <c r="S161" s="258"/>
      <c r="T161" s="25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60" t="s">
        <v>164</v>
      </c>
      <c r="AU161" s="260" t="s">
        <v>83</v>
      </c>
      <c r="AV161" s="13" t="s">
        <v>83</v>
      </c>
      <c r="AW161" s="13" t="s">
        <v>30</v>
      </c>
      <c r="AX161" s="13" t="s">
        <v>73</v>
      </c>
      <c r="AY161" s="260" t="s">
        <v>156</v>
      </c>
    </row>
    <row r="162" s="13" customFormat="1">
      <c r="A162" s="13"/>
      <c r="B162" s="249"/>
      <c r="C162" s="250"/>
      <c r="D162" s="251" t="s">
        <v>164</v>
      </c>
      <c r="E162" s="252" t="s">
        <v>1</v>
      </c>
      <c r="F162" s="253" t="s">
        <v>1385</v>
      </c>
      <c r="G162" s="250"/>
      <c r="H162" s="254">
        <v>3.645</v>
      </c>
      <c r="I162" s="255"/>
      <c r="J162" s="250"/>
      <c r="K162" s="250"/>
      <c r="L162" s="256"/>
      <c r="M162" s="257"/>
      <c r="N162" s="258"/>
      <c r="O162" s="258"/>
      <c r="P162" s="258"/>
      <c r="Q162" s="258"/>
      <c r="R162" s="258"/>
      <c r="S162" s="258"/>
      <c r="T162" s="25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0" t="s">
        <v>164</v>
      </c>
      <c r="AU162" s="260" t="s">
        <v>83</v>
      </c>
      <c r="AV162" s="13" t="s">
        <v>83</v>
      </c>
      <c r="AW162" s="13" t="s">
        <v>30</v>
      </c>
      <c r="AX162" s="13" t="s">
        <v>73</v>
      </c>
      <c r="AY162" s="260" t="s">
        <v>156</v>
      </c>
    </row>
    <row r="163" s="14" customFormat="1">
      <c r="A163" s="14"/>
      <c r="B163" s="261"/>
      <c r="C163" s="262"/>
      <c r="D163" s="251" t="s">
        <v>164</v>
      </c>
      <c r="E163" s="263" t="s">
        <v>1</v>
      </c>
      <c r="F163" s="264" t="s">
        <v>166</v>
      </c>
      <c r="G163" s="262"/>
      <c r="H163" s="265">
        <v>49.515999999999998</v>
      </c>
      <c r="I163" s="266"/>
      <c r="J163" s="262"/>
      <c r="K163" s="262"/>
      <c r="L163" s="267"/>
      <c r="M163" s="268"/>
      <c r="N163" s="269"/>
      <c r="O163" s="269"/>
      <c r="P163" s="269"/>
      <c r="Q163" s="269"/>
      <c r="R163" s="269"/>
      <c r="S163" s="269"/>
      <c r="T163" s="27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71" t="s">
        <v>164</v>
      </c>
      <c r="AU163" s="271" t="s">
        <v>83</v>
      </c>
      <c r="AV163" s="14" t="s">
        <v>162</v>
      </c>
      <c r="AW163" s="14" t="s">
        <v>30</v>
      </c>
      <c r="AX163" s="14" t="s">
        <v>81</v>
      </c>
      <c r="AY163" s="271" t="s">
        <v>156</v>
      </c>
    </row>
    <row r="164" s="2" customFormat="1" ht="33" customHeight="1">
      <c r="A164" s="39"/>
      <c r="B164" s="40"/>
      <c r="C164" s="235" t="s">
        <v>479</v>
      </c>
      <c r="D164" s="235" t="s">
        <v>158</v>
      </c>
      <c r="E164" s="236" t="s">
        <v>895</v>
      </c>
      <c r="F164" s="237" t="s">
        <v>896</v>
      </c>
      <c r="G164" s="238" t="s">
        <v>192</v>
      </c>
      <c r="H164" s="239">
        <v>148.547</v>
      </c>
      <c r="I164" s="240"/>
      <c r="J164" s="241">
        <f>ROUND(I164*H164,2)</f>
        <v>0</v>
      </c>
      <c r="K164" s="242"/>
      <c r="L164" s="45"/>
      <c r="M164" s="243" t="s">
        <v>1</v>
      </c>
      <c r="N164" s="244" t="s">
        <v>38</v>
      </c>
      <c r="O164" s="92"/>
      <c r="P164" s="245">
        <f>O164*H164</f>
        <v>0</v>
      </c>
      <c r="Q164" s="245">
        <v>0</v>
      </c>
      <c r="R164" s="245">
        <f>Q164*H164</f>
        <v>0</v>
      </c>
      <c r="S164" s="245">
        <v>0</v>
      </c>
      <c r="T164" s="24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7" t="s">
        <v>162</v>
      </c>
      <c r="AT164" s="247" t="s">
        <v>158</v>
      </c>
      <c r="AU164" s="247" t="s">
        <v>83</v>
      </c>
      <c r="AY164" s="18" t="s">
        <v>156</v>
      </c>
      <c r="BE164" s="248">
        <f>IF(N164="základní",J164,0)</f>
        <v>0</v>
      </c>
      <c r="BF164" s="248">
        <f>IF(N164="snížená",J164,0)</f>
        <v>0</v>
      </c>
      <c r="BG164" s="248">
        <f>IF(N164="zákl. přenesená",J164,0)</f>
        <v>0</v>
      </c>
      <c r="BH164" s="248">
        <f>IF(N164="sníž. přenesená",J164,0)</f>
        <v>0</v>
      </c>
      <c r="BI164" s="248">
        <f>IF(N164="nulová",J164,0)</f>
        <v>0</v>
      </c>
      <c r="BJ164" s="18" t="s">
        <v>81</v>
      </c>
      <c r="BK164" s="248">
        <f>ROUND(I164*H164,2)</f>
        <v>0</v>
      </c>
      <c r="BL164" s="18" t="s">
        <v>162</v>
      </c>
      <c r="BM164" s="247" t="s">
        <v>1386</v>
      </c>
    </row>
    <row r="165" s="16" customFormat="1">
      <c r="A165" s="16"/>
      <c r="B165" s="299"/>
      <c r="C165" s="300"/>
      <c r="D165" s="251" t="s">
        <v>164</v>
      </c>
      <c r="E165" s="301" t="s">
        <v>1</v>
      </c>
      <c r="F165" s="302" t="s">
        <v>1387</v>
      </c>
      <c r="G165" s="300"/>
      <c r="H165" s="301" t="s">
        <v>1</v>
      </c>
      <c r="I165" s="303"/>
      <c r="J165" s="300"/>
      <c r="K165" s="300"/>
      <c r="L165" s="304"/>
      <c r="M165" s="305"/>
      <c r="N165" s="306"/>
      <c r="O165" s="306"/>
      <c r="P165" s="306"/>
      <c r="Q165" s="306"/>
      <c r="R165" s="306"/>
      <c r="S165" s="306"/>
      <c r="T165" s="307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308" t="s">
        <v>164</v>
      </c>
      <c r="AU165" s="308" t="s">
        <v>83</v>
      </c>
      <c r="AV165" s="16" t="s">
        <v>81</v>
      </c>
      <c r="AW165" s="16" t="s">
        <v>30</v>
      </c>
      <c r="AX165" s="16" t="s">
        <v>73</v>
      </c>
      <c r="AY165" s="308" t="s">
        <v>156</v>
      </c>
    </row>
    <row r="166" s="13" customFormat="1">
      <c r="A166" s="13"/>
      <c r="B166" s="249"/>
      <c r="C166" s="250"/>
      <c r="D166" s="251" t="s">
        <v>164</v>
      </c>
      <c r="E166" s="252" t="s">
        <v>1</v>
      </c>
      <c r="F166" s="253" t="s">
        <v>1388</v>
      </c>
      <c r="G166" s="250"/>
      <c r="H166" s="254">
        <v>123.032</v>
      </c>
      <c r="I166" s="255"/>
      <c r="J166" s="250"/>
      <c r="K166" s="250"/>
      <c r="L166" s="256"/>
      <c r="M166" s="257"/>
      <c r="N166" s="258"/>
      <c r="O166" s="258"/>
      <c r="P166" s="258"/>
      <c r="Q166" s="258"/>
      <c r="R166" s="258"/>
      <c r="S166" s="258"/>
      <c r="T166" s="25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60" t="s">
        <v>164</v>
      </c>
      <c r="AU166" s="260" t="s">
        <v>83</v>
      </c>
      <c r="AV166" s="13" t="s">
        <v>83</v>
      </c>
      <c r="AW166" s="13" t="s">
        <v>30</v>
      </c>
      <c r="AX166" s="13" t="s">
        <v>73</v>
      </c>
      <c r="AY166" s="260" t="s">
        <v>156</v>
      </c>
    </row>
    <row r="167" s="13" customFormat="1">
      <c r="A167" s="13"/>
      <c r="B167" s="249"/>
      <c r="C167" s="250"/>
      <c r="D167" s="251" t="s">
        <v>164</v>
      </c>
      <c r="E167" s="252" t="s">
        <v>1</v>
      </c>
      <c r="F167" s="253" t="s">
        <v>1389</v>
      </c>
      <c r="G167" s="250"/>
      <c r="H167" s="254">
        <v>14.58</v>
      </c>
      <c r="I167" s="255"/>
      <c r="J167" s="250"/>
      <c r="K167" s="250"/>
      <c r="L167" s="256"/>
      <c r="M167" s="257"/>
      <c r="N167" s="258"/>
      <c r="O167" s="258"/>
      <c r="P167" s="258"/>
      <c r="Q167" s="258"/>
      <c r="R167" s="258"/>
      <c r="S167" s="258"/>
      <c r="T167" s="25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60" t="s">
        <v>164</v>
      </c>
      <c r="AU167" s="260" t="s">
        <v>83</v>
      </c>
      <c r="AV167" s="13" t="s">
        <v>83</v>
      </c>
      <c r="AW167" s="13" t="s">
        <v>30</v>
      </c>
      <c r="AX167" s="13" t="s">
        <v>73</v>
      </c>
      <c r="AY167" s="260" t="s">
        <v>156</v>
      </c>
    </row>
    <row r="168" s="13" customFormat="1">
      <c r="A168" s="13"/>
      <c r="B168" s="249"/>
      <c r="C168" s="250"/>
      <c r="D168" s="251" t="s">
        <v>164</v>
      </c>
      <c r="E168" s="252" t="s">
        <v>1</v>
      </c>
      <c r="F168" s="253" t="s">
        <v>1390</v>
      </c>
      <c r="G168" s="250"/>
      <c r="H168" s="254">
        <v>10.935000000000001</v>
      </c>
      <c r="I168" s="255"/>
      <c r="J168" s="250"/>
      <c r="K168" s="250"/>
      <c r="L168" s="256"/>
      <c r="M168" s="257"/>
      <c r="N168" s="258"/>
      <c r="O168" s="258"/>
      <c r="P168" s="258"/>
      <c r="Q168" s="258"/>
      <c r="R168" s="258"/>
      <c r="S168" s="258"/>
      <c r="T168" s="25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60" t="s">
        <v>164</v>
      </c>
      <c r="AU168" s="260" t="s">
        <v>83</v>
      </c>
      <c r="AV168" s="13" t="s">
        <v>83</v>
      </c>
      <c r="AW168" s="13" t="s">
        <v>30</v>
      </c>
      <c r="AX168" s="13" t="s">
        <v>73</v>
      </c>
      <c r="AY168" s="260" t="s">
        <v>156</v>
      </c>
    </row>
    <row r="169" s="14" customFormat="1">
      <c r="A169" s="14"/>
      <c r="B169" s="261"/>
      <c r="C169" s="262"/>
      <c r="D169" s="251" t="s">
        <v>164</v>
      </c>
      <c r="E169" s="263" t="s">
        <v>1</v>
      </c>
      <c r="F169" s="264" t="s">
        <v>166</v>
      </c>
      <c r="G169" s="262"/>
      <c r="H169" s="265">
        <v>148.547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1" t="s">
        <v>164</v>
      </c>
      <c r="AU169" s="271" t="s">
        <v>83</v>
      </c>
      <c r="AV169" s="14" t="s">
        <v>162</v>
      </c>
      <c r="AW169" s="14" t="s">
        <v>30</v>
      </c>
      <c r="AX169" s="14" t="s">
        <v>81</v>
      </c>
      <c r="AY169" s="271" t="s">
        <v>156</v>
      </c>
    </row>
    <row r="170" s="2" customFormat="1" ht="21.75" customHeight="1">
      <c r="A170" s="39"/>
      <c r="B170" s="40"/>
      <c r="C170" s="235" t="s">
        <v>203</v>
      </c>
      <c r="D170" s="235" t="s">
        <v>158</v>
      </c>
      <c r="E170" s="236" t="s">
        <v>204</v>
      </c>
      <c r="F170" s="237" t="s">
        <v>205</v>
      </c>
      <c r="G170" s="238" t="s">
        <v>192</v>
      </c>
      <c r="H170" s="239">
        <v>5</v>
      </c>
      <c r="I170" s="240"/>
      <c r="J170" s="241">
        <f>ROUND(I170*H170,2)</f>
        <v>0</v>
      </c>
      <c r="K170" s="242"/>
      <c r="L170" s="45"/>
      <c r="M170" s="243" t="s">
        <v>1</v>
      </c>
      <c r="N170" s="244" t="s">
        <v>38</v>
      </c>
      <c r="O170" s="92"/>
      <c r="P170" s="245">
        <f>O170*H170</f>
        <v>0</v>
      </c>
      <c r="Q170" s="245">
        <v>0</v>
      </c>
      <c r="R170" s="245">
        <f>Q170*H170</f>
        <v>0</v>
      </c>
      <c r="S170" s="245">
        <v>0</v>
      </c>
      <c r="T170" s="24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7" t="s">
        <v>162</v>
      </c>
      <c r="AT170" s="247" t="s">
        <v>158</v>
      </c>
      <c r="AU170" s="247" t="s">
        <v>83</v>
      </c>
      <c r="AY170" s="18" t="s">
        <v>156</v>
      </c>
      <c r="BE170" s="248">
        <f>IF(N170="základní",J170,0)</f>
        <v>0</v>
      </c>
      <c r="BF170" s="248">
        <f>IF(N170="snížená",J170,0)</f>
        <v>0</v>
      </c>
      <c r="BG170" s="248">
        <f>IF(N170="zákl. přenesená",J170,0)</f>
        <v>0</v>
      </c>
      <c r="BH170" s="248">
        <f>IF(N170="sníž. přenesená",J170,0)</f>
        <v>0</v>
      </c>
      <c r="BI170" s="248">
        <f>IF(N170="nulová",J170,0)</f>
        <v>0</v>
      </c>
      <c r="BJ170" s="18" t="s">
        <v>81</v>
      </c>
      <c r="BK170" s="248">
        <f>ROUND(I170*H170,2)</f>
        <v>0</v>
      </c>
      <c r="BL170" s="18" t="s">
        <v>162</v>
      </c>
      <c r="BM170" s="247" t="s">
        <v>1391</v>
      </c>
    </row>
    <row r="171" s="2" customFormat="1" ht="21.75" customHeight="1">
      <c r="A171" s="39"/>
      <c r="B171" s="40"/>
      <c r="C171" s="235" t="s">
        <v>466</v>
      </c>
      <c r="D171" s="235" t="s">
        <v>158</v>
      </c>
      <c r="E171" s="236" t="s">
        <v>902</v>
      </c>
      <c r="F171" s="237" t="s">
        <v>903</v>
      </c>
      <c r="G171" s="238" t="s">
        <v>161</v>
      </c>
      <c r="H171" s="239">
        <v>189</v>
      </c>
      <c r="I171" s="240"/>
      <c r="J171" s="241">
        <f>ROUND(I171*H171,2)</f>
        <v>0</v>
      </c>
      <c r="K171" s="242"/>
      <c r="L171" s="45"/>
      <c r="M171" s="243" t="s">
        <v>1</v>
      </c>
      <c r="N171" s="244" t="s">
        <v>38</v>
      </c>
      <c r="O171" s="92"/>
      <c r="P171" s="245">
        <f>O171*H171</f>
        <v>0</v>
      </c>
      <c r="Q171" s="245">
        <v>0.00084000000000000003</v>
      </c>
      <c r="R171" s="245">
        <f>Q171*H171</f>
        <v>0.15876000000000001</v>
      </c>
      <c r="S171" s="245">
        <v>0</v>
      </c>
      <c r="T171" s="24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7" t="s">
        <v>162</v>
      </c>
      <c r="AT171" s="247" t="s">
        <v>158</v>
      </c>
      <c r="AU171" s="247" t="s">
        <v>83</v>
      </c>
      <c r="AY171" s="18" t="s">
        <v>156</v>
      </c>
      <c r="BE171" s="248">
        <f>IF(N171="základní",J171,0)</f>
        <v>0</v>
      </c>
      <c r="BF171" s="248">
        <f>IF(N171="snížená",J171,0)</f>
        <v>0</v>
      </c>
      <c r="BG171" s="248">
        <f>IF(N171="zákl. přenesená",J171,0)</f>
        <v>0</v>
      </c>
      <c r="BH171" s="248">
        <f>IF(N171="sníž. přenesená",J171,0)</f>
        <v>0</v>
      </c>
      <c r="BI171" s="248">
        <f>IF(N171="nulová",J171,0)</f>
        <v>0</v>
      </c>
      <c r="BJ171" s="18" t="s">
        <v>81</v>
      </c>
      <c r="BK171" s="248">
        <f>ROUND(I171*H171,2)</f>
        <v>0</v>
      </c>
      <c r="BL171" s="18" t="s">
        <v>162</v>
      </c>
      <c r="BM171" s="247" t="s">
        <v>1392</v>
      </c>
    </row>
    <row r="172" s="16" customFormat="1">
      <c r="A172" s="16"/>
      <c r="B172" s="299"/>
      <c r="C172" s="300"/>
      <c r="D172" s="251" t="s">
        <v>164</v>
      </c>
      <c r="E172" s="301" t="s">
        <v>1</v>
      </c>
      <c r="F172" s="302" t="s">
        <v>905</v>
      </c>
      <c r="G172" s="300"/>
      <c r="H172" s="301" t="s">
        <v>1</v>
      </c>
      <c r="I172" s="303"/>
      <c r="J172" s="300"/>
      <c r="K172" s="300"/>
      <c r="L172" s="304"/>
      <c r="M172" s="305"/>
      <c r="N172" s="306"/>
      <c r="O172" s="306"/>
      <c r="P172" s="306"/>
      <c r="Q172" s="306"/>
      <c r="R172" s="306"/>
      <c r="S172" s="306"/>
      <c r="T172" s="30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8" t="s">
        <v>164</v>
      </c>
      <c r="AU172" s="308" t="s">
        <v>83</v>
      </c>
      <c r="AV172" s="16" t="s">
        <v>81</v>
      </c>
      <c r="AW172" s="16" t="s">
        <v>30</v>
      </c>
      <c r="AX172" s="16" t="s">
        <v>73</v>
      </c>
      <c r="AY172" s="308" t="s">
        <v>156</v>
      </c>
    </row>
    <row r="173" s="13" customFormat="1">
      <c r="A173" s="13"/>
      <c r="B173" s="249"/>
      <c r="C173" s="250"/>
      <c r="D173" s="251" t="s">
        <v>164</v>
      </c>
      <c r="E173" s="252" t="s">
        <v>1</v>
      </c>
      <c r="F173" s="253" t="s">
        <v>1393</v>
      </c>
      <c r="G173" s="250"/>
      <c r="H173" s="254">
        <v>189</v>
      </c>
      <c r="I173" s="255"/>
      <c r="J173" s="250"/>
      <c r="K173" s="250"/>
      <c r="L173" s="256"/>
      <c r="M173" s="257"/>
      <c r="N173" s="258"/>
      <c r="O173" s="258"/>
      <c r="P173" s="258"/>
      <c r="Q173" s="258"/>
      <c r="R173" s="258"/>
      <c r="S173" s="258"/>
      <c r="T173" s="25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0" t="s">
        <v>164</v>
      </c>
      <c r="AU173" s="260" t="s">
        <v>83</v>
      </c>
      <c r="AV173" s="13" t="s">
        <v>83</v>
      </c>
      <c r="AW173" s="13" t="s">
        <v>30</v>
      </c>
      <c r="AX173" s="13" t="s">
        <v>73</v>
      </c>
      <c r="AY173" s="260" t="s">
        <v>156</v>
      </c>
    </row>
    <row r="174" s="14" customFormat="1">
      <c r="A174" s="14"/>
      <c r="B174" s="261"/>
      <c r="C174" s="262"/>
      <c r="D174" s="251" t="s">
        <v>164</v>
      </c>
      <c r="E174" s="263" t="s">
        <v>1</v>
      </c>
      <c r="F174" s="264" t="s">
        <v>166</v>
      </c>
      <c r="G174" s="262"/>
      <c r="H174" s="265">
        <v>189</v>
      </c>
      <c r="I174" s="266"/>
      <c r="J174" s="262"/>
      <c r="K174" s="262"/>
      <c r="L174" s="267"/>
      <c r="M174" s="268"/>
      <c r="N174" s="269"/>
      <c r="O174" s="269"/>
      <c r="P174" s="269"/>
      <c r="Q174" s="269"/>
      <c r="R174" s="269"/>
      <c r="S174" s="269"/>
      <c r="T174" s="27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1" t="s">
        <v>164</v>
      </c>
      <c r="AU174" s="271" t="s">
        <v>83</v>
      </c>
      <c r="AV174" s="14" t="s">
        <v>162</v>
      </c>
      <c r="AW174" s="14" t="s">
        <v>30</v>
      </c>
      <c r="AX174" s="14" t="s">
        <v>81</v>
      </c>
      <c r="AY174" s="271" t="s">
        <v>156</v>
      </c>
    </row>
    <row r="175" s="2" customFormat="1" ht="21.75" customHeight="1">
      <c r="A175" s="39"/>
      <c r="B175" s="40"/>
      <c r="C175" s="235" t="s">
        <v>472</v>
      </c>
      <c r="D175" s="235" t="s">
        <v>158</v>
      </c>
      <c r="E175" s="236" t="s">
        <v>907</v>
      </c>
      <c r="F175" s="237" t="s">
        <v>908</v>
      </c>
      <c r="G175" s="238" t="s">
        <v>161</v>
      </c>
      <c r="H175" s="239">
        <v>189</v>
      </c>
      <c r="I175" s="240"/>
      <c r="J175" s="241">
        <f>ROUND(I175*H175,2)</f>
        <v>0</v>
      </c>
      <c r="K175" s="242"/>
      <c r="L175" s="45"/>
      <c r="M175" s="243" t="s">
        <v>1</v>
      </c>
      <c r="N175" s="244" t="s">
        <v>38</v>
      </c>
      <c r="O175" s="92"/>
      <c r="P175" s="245">
        <f>O175*H175</f>
        <v>0</v>
      </c>
      <c r="Q175" s="245">
        <v>0</v>
      </c>
      <c r="R175" s="245">
        <f>Q175*H175</f>
        <v>0</v>
      </c>
      <c r="S175" s="245">
        <v>0</v>
      </c>
      <c r="T175" s="24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7" t="s">
        <v>162</v>
      </c>
      <c r="AT175" s="247" t="s">
        <v>158</v>
      </c>
      <c r="AU175" s="247" t="s">
        <v>83</v>
      </c>
      <c r="AY175" s="18" t="s">
        <v>156</v>
      </c>
      <c r="BE175" s="248">
        <f>IF(N175="základní",J175,0)</f>
        <v>0</v>
      </c>
      <c r="BF175" s="248">
        <f>IF(N175="snížená",J175,0)</f>
        <v>0</v>
      </c>
      <c r="BG175" s="248">
        <f>IF(N175="zákl. přenesená",J175,0)</f>
        <v>0</v>
      </c>
      <c r="BH175" s="248">
        <f>IF(N175="sníž. přenesená",J175,0)</f>
        <v>0</v>
      </c>
      <c r="BI175" s="248">
        <f>IF(N175="nulová",J175,0)</f>
        <v>0</v>
      </c>
      <c r="BJ175" s="18" t="s">
        <v>81</v>
      </c>
      <c r="BK175" s="248">
        <f>ROUND(I175*H175,2)</f>
        <v>0</v>
      </c>
      <c r="BL175" s="18" t="s">
        <v>162</v>
      </c>
      <c r="BM175" s="247" t="s">
        <v>1394</v>
      </c>
    </row>
    <row r="176" s="2" customFormat="1" ht="33" customHeight="1">
      <c r="A176" s="39"/>
      <c r="B176" s="40"/>
      <c r="C176" s="235" t="s">
        <v>208</v>
      </c>
      <c r="D176" s="235" t="s">
        <v>158</v>
      </c>
      <c r="E176" s="236" t="s">
        <v>209</v>
      </c>
      <c r="F176" s="237" t="s">
        <v>210</v>
      </c>
      <c r="G176" s="238" t="s">
        <v>192</v>
      </c>
      <c r="H176" s="239">
        <v>201.983</v>
      </c>
      <c r="I176" s="240"/>
      <c r="J176" s="241">
        <f>ROUND(I176*H176,2)</f>
        <v>0</v>
      </c>
      <c r="K176" s="242"/>
      <c r="L176" s="45"/>
      <c r="M176" s="243" t="s">
        <v>1</v>
      </c>
      <c r="N176" s="244" t="s">
        <v>38</v>
      </c>
      <c r="O176" s="92"/>
      <c r="P176" s="245">
        <f>O176*H176</f>
        <v>0</v>
      </c>
      <c r="Q176" s="245">
        <v>0</v>
      </c>
      <c r="R176" s="245">
        <f>Q176*H176</f>
        <v>0</v>
      </c>
      <c r="S176" s="245">
        <v>0</v>
      </c>
      <c r="T176" s="24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7" t="s">
        <v>162</v>
      </c>
      <c r="AT176" s="247" t="s">
        <v>158</v>
      </c>
      <c r="AU176" s="247" t="s">
        <v>83</v>
      </c>
      <c r="AY176" s="18" t="s">
        <v>156</v>
      </c>
      <c r="BE176" s="248">
        <f>IF(N176="základní",J176,0)</f>
        <v>0</v>
      </c>
      <c r="BF176" s="248">
        <f>IF(N176="snížená",J176,0)</f>
        <v>0</v>
      </c>
      <c r="BG176" s="248">
        <f>IF(N176="zákl. přenesená",J176,0)</f>
        <v>0</v>
      </c>
      <c r="BH176" s="248">
        <f>IF(N176="sníž. přenesená",J176,0)</f>
        <v>0</v>
      </c>
      <c r="BI176" s="248">
        <f>IF(N176="nulová",J176,0)</f>
        <v>0</v>
      </c>
      <c r="BJ176" s="18" t="s">
        <v>81</v>
      </c>
      <c r="BK176" s="248">
        <f>ROUND(I176*H176,2)</f>
        <v>0</v>
      </c>
      <c r="BL176" s="18" t="s">
        <v>162</v>
      </c>
      <c r="BM176" s="247" t="s">
        <v>1395</v>
      </c>
    </row>
    <row r="177" s="2" customFormat="1" ht="21.75" customHeight="1">
      <c r="A177" s="39"/>
      <c r="B177" s="40"/>
      <c r="C177" s="235" t="s">
        <v>213</v>
      </c>
      <c r="D177" s="235" t="s">
        <v>158</v>
      </c>
      <c r="E177" s="236" t="s">
        <v>214</v>
      </c>
      <c r="F177" s="237" t="s">
        <v>215</v>
      </c>
      <c r="G177" s="238" t="s">
        <v>216</v>
      </c>
      <c r="H177" s="239">
        <v>371.649</v>
      </c>
      <c r="I177" s="240"/>
      <c r="J177" s="241">
        <f>ROUND(I177*H177,2)</f>
        <v>0</v>
      </c>
      <c r="K177" s="242"/>
      <c r="L177" s="45"/>
      <c r="M177" s="243" t="s">
        <v>1</v>
      </c>
      <c r="N177" s="244" t="s">
        <v>38</v>
      </c>
      <c r="O177" s="92"/>
      <c r="P177" s="245">
        <f>O177*H177</f>
        <v>0</v>
      </c>
      <c r="Q177" s="245">
        <v>0</v>
      </c>
      <c r="R177" s="245">
        <f>Q177*H177</f>
        <v>0</v>
      </c>
      <c r="S177" s="245">
        <v>0</v>
      </c>
      <c r="T177" s="246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7" t="s">
        <v>162</v>
      </c>
      <c r="AT177" s="247" t="s">
        <v>158</v>
      </c>
      <c r="AU177" s="247" t="s">
        <v>83</v>
      </c>
      <c r="AY177" s="18" t="s">
        <v>156</v>
      </c>
      <c r="BE177" s="248">
        <f>IF(N177="základní",J177,0)</f>
        <v>0</v>
      </c>
      <c r="BF177" s="248">
        <f>IF(N177="snížená",J177,0)</f>
        <v>0</v>
      </c>
      <c r="BG177" s="248">
        <f>IF(N177="zákl. přenesená",J177,0)</f>
        <v>0</v>
      </c>
      <c r="BH177" s="248">
        <f>IF(N177="sníž. přenesená",J177,0)</f>
        <v>0</v>
      </c>
      <c r="BI177" s="248">
        <f>IF(N177="nulová",J177,0)</f>
        <v>0</v>
      </c>
      <c r="BJ177" s="18" t="s">
        <v>81</v>
      </c>
      <c r="BK177" s="248">
        <f>ROUND(I177*H177,2)</f>
        <v>0</v>
      </c>
      <c r="BL177" s="18" t="s">
        <v>162</v>
      </c>
      <c r="BM177" s="247" t="s">
        <v>1396</v>
      </c>
    </row>
    <row r="178" s="13" customFormat="1">
      <c r="A178" s="13"/>
      <c r="B178" s="249"/>
      <c r="C178" s="250"/>
      <c r="D178" s="251" t="s">
        <v>164</v>
      </c>
      <c r="E178" s="250"/>
      <c r="F178" s="253" t="s">
        <v>1397</v>
      </c>
      <c r="G178" s="250"/>
      <c r="H178" s="254">
        <v>371.649</v>
      </c>
      <c r="I178" s="255"/>
      <c r="J178" s="250"/>
      <c r="K178" s="250"/>
      <c r="L178" s="256"/>
      <c r="M178" s="257"/>
      <c r="N178" s="258"/>
      <c r="O178" s="258"/>
      <c r="P178" s="258"/>
      <c r="Q178" s="258"/>
      <c r="R178" s="258"/>
      <c r="S178" s="258"/>
      <c r="T178" s="25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60" t="s">
        <v>164</v>
      </c>
      <c r="AU178" s="260" t="s">
        <v>83</v>
      </c>
      <c r="AV178" s="13" t="s">
        <v>83</v>
      </c>
      <c r="AW178" s="13" t="s">
        <v>4</v>
      </c>
      <c r="AX178" s="13" t="s">
        <v>81</v>
      </c>
      <c r="AY178" s="260" t="s">
        <v>156</v>
      </c>
    </row>
    <row r="179" s="2" customFormat="1" ht="21.75" customHeight="1">
      <c r="A179" s="39"/>
      <c r="B179" s="40"/>
      <c r="C179" s="235" t="s">
        <v>219</v>
      </c>
      <c r="D179" s="235" t="s">
        <v>158</v>
      </c>
      <c r="E179" s="236" t="s">
        <v>220</v>
      </c>
      <c r="F179" s="237" t="s">
        <v>221</v>
      </c>
      <c r="G179" s="238" t="s">
        <v>192</v>
      </c>
      <c r="H179" s="239">
        <v>148.143</v>
      </c>
      <c r="I179" s="240"/>
      <c r="J179" s="241">
        <f>ROUND(I179*H179,2)</f>
        <v>0</v>
      </c>
      <c r="K179" s="242"/>
      <c r="L179" s="45"/>
      <c r="M179" s="243" t="s">
        <v>1</v>
      </c>
      <c r="N179" s="244" t="s">
        <v>38</v>
      </c>
      <c r="O179" s="92"/>
      <c r="P179" s="245">
        <f>O179*H179</f>
        <v>0</v>
      </c>
      <c r="Q179" s="245">
        <v>0</v>
      </c>
      <c r="R179" s="245">
        <f>Q179*H179</f>
        <v>0</v>
      </c>
      <c r="S179" s="245">
        <v>0</v>
      </c>
      <c r="T179" s="246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7" t="s">
        <v>162</v>
      </c>
      <c r="AT179" s="247" t="s">
        <v>158</v>
      </c>
      <c r="AU179" s="247" t="s">
        <v>83</v>
      </c>
      <c r="AY179" s="18" t="s">
        <v>156</v>
      </c>
      <c r="BE179" s="248">
        <f>IF(N179="základní",J179,0)</f>
        <v>0</v>
      </c>
      <c r="BF179" s="248">
        <f>IF(N179="snížená",J179,0)</f>
        <v>0</v>
      </c>
      <c r="BG179" s="248">
        <f>IF(N179="zákl. přenesená",J179,0)</f>
        <v>0</v>
      </c>
      <c r="BH179" s="248">
        <f>IF(N179="sníž. přenesená",J179,0)</f>
        <v>0</v>
      </c>
      <c r="BI179" s="248">
        <f>IF(N179="nulová",J179,0)</f>
        <v>0</v>
      </c>
      <c r="BJ179" s="18" t="s">
        <v>81</v>
      </c>
      <c r="BK179" s="248">
        <f>ROUND(I179*H179,2)</f>
        <v>0</v>
      </c>
      <c r="BL179" s="18" t="s">
        <v>162</v>
      </c>
      <c r="BM179" s="247" t="s">
        <v>1398</v>
      </c>
    </row>
    <row r="180" s="13" customFormat="1">
      <c r="A180" s="13"/>
      <c r="B180" s="249"/>
      <c r="C180" s="250"/>
      <c r="D180" s="251" t="s">
        <v>164</v>
      </c>
      <c r="E180" s="252" t="s">
        <v>1</v>
      </c>
      <c r="F180" s="253" t="s">
        <v>1399</v>
      </c>
      <c r="G180" s="250"/>
      <c r="H180" s="254">
        <v>127.083</v>
      </c>
      <c r="I180" s="255"/>
      <c r="J180" s="250"/>
      <c r="K180" s="250"/>
      <c r="L180" s="256"/>
      <c r="M180" s="257"/>
      <c r="N180" s="258"/>
      <c r="O180" s="258"/>
      <c r="P180" s="258"/>
      <c r="Q180" s="258"/>
      <c r="R180" s="258"/>
      <c r="S180" s="258"/>
      <c r="T180" s="25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0" t="s">
        <v>164</v>
      </c>
      <c r="AU180" s="260" t="s">
        <v>83</v>
      </c>
      <c r="AV180" s="13" t="s">
        <v>83</v>
      </c>
      <c r="AW180" s="13" t="s">
        <v>30</v>
      </c>
      <c r="AX180" s="13" t="s">
        <v>73</v>
      </c>
      <c r="AY180" s="260" t="s">
        <v>156</v>
      </c>
    </row>
    <row r="181" s="13" customFormat="1">
      <c r="A181" s="13"/>
      <c r="B181" s="249"/>
      <c r="C181" s="250"/>
      <c r="D181" s="251" t="s">
        <v>164</v>
      </c>
      <c r="E181" s="252" t="s">
        <v>1</v>
      </c>
      <c r="F181" s="253" t="s">
        <v>1400</v>
      </c>
      <c r="G181" s="250"/>
      <c r="H181" s="254">
        <v>10.800000000000001</v>
      </c>
      <c r="I181" s="255"/>
      <c r="J181" s="250"/>
      <c r="K181" s="250"/>
      <c r="L181" s="256"/>
      <c r="M181" s="257"/>
      <c r="N181" s="258"/>
      <c r="O181" s="258"/>
      <c r="P181" s="258"/>
      <c r="Q181" s="258"/>
      <c r="R181" s="258"/>
      <c r="S181" s="258"/>
      <c r="T181" s="25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0" t="s">
        <v>164</v>
      </c>
      <c r="AU181" s="260" t="s">
        <v>83</v>
      </c>
      <c r="AV181" s="13" t="s">
        <v>83</v>
      </c>
      <c r="AW181" s="13" t="s">
        <v>30</v>
      </c>
      <c r="AX181" s="13" t="s">
        <v>73</v>
      </c>
      <c r="AY181" s="260" t="s">
        <v>156</v>
      </c>
    </row>
    <row r="182" s="13" customFormat="1">
      <c r="A182" s="13"/>
      <c r="B182" s="249"/>
      <c r="C182" s="250"/>
      <c r="D182" s="251" t="s">
        <v>164</v>
      </c>
      <c r="E182" s="252" t="s">
        <v>1</v>
      </c>
      <c r="F182" s="253" t="s">
        <v>1401</v>
      </c>
      <c r="G182" s="250"/>
      <c r="H182" s="254">
        <v>10.26</v>
      </c>
      <c r="I182" s="255"/>
      <c r="J182" s="250"/>
      <c r="K182" s="250"/>
      <c r="L182" s="256"/>
      <c r="M182" s="257"/>
      <c r="N182" s="258"/>
      <c r="O182" s="258"/>
      <c r="P182" s="258"/>
      <c r="Q182" s="258"/>
      <c r="R182" s="258"/>
      <c r="S182" s="258"/>
      <c r="T182" s="25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0" t="s">
        <v>164</v>
      </c>
      <c r="AU182" s="260" t="s">
        <v>83</v>
      </c>
      <c r="AV182" s="13" t="s">
        <v>83</v>
      </c>
      <c r="AW182" s="13" t="s">
        <v>30</v>
      </c>
      <c r="AX182" s="13" t="s">
        <v>73</v>
      </c>
      <c r="AY182" s="260" t="s">
        <v>156</v>
      </c>
    </row>
    <row r="183" s="14" customFormat="1">
      <c r="A183" s="14"/>
      <c r="B183" s="261"/>
      <c r="C183" s="262"/>
      <c r="D183" s="251" t="s">
        <v>164</v>
      </c>
      <c r="E183" s="263" t="s">
        <v>1</v>
      </c>
      <c r="F183" s="264" t="s">
        <v>166</v>
      </c>
      <c r="G183" s="262"/>
      <c r="H183" s="265">
        <v>148.143</v>
      </c>
      <c r="I183" s="266"/>
      <c r="J183" s="262"/>
      <c r="K183" s="262"/>
      <c r="L183" s="267"/>
      <c r="M183" s="268"/>
      <c r="N183" s="269"/>
      <c r="O183" s="269"/>
      <c r="P183" s="269"/>
      <c r="Q183" s="269"/>
      <c r="R183" s="269"/>
      <c r="S183" s="269"/>
      <c r="T183" s="27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71" t="s">
        <v>164</v>
      </c>
      <c r="AU183" s="271" t="s">
        <v>83</v>
      </c>
      <c r="AV183" s="14" t="s">
        <v>162</v>
      </c>
      <c r="AW183" s="14" t="s">
        <v>30</v>
      </c>
      <c r="AX183" s="14" t="s">
        <v>81</v>
      </c>
      <c r="AY183" s="271" t="s">
        <v>156</v>
      </c>
    </row>
    <row r="184" s="2" customFormat="1" ht="16.5" customHeight="1">
      <c r="A184" s="39"/>
      <c r="B184" s="40"/>
      <c r="C184" s="283" t="s">
        <v>225</v>
      </c>
      <c r="D184" s="283" t="s">
        <v>226</v>
      </c>
      <c r="E184" s="284" t="s">
        <v>227</v>
      </c>
      <c r="F184" s="285" t="s">
        <v>228</v>
      </c>
      <c r="G184" s="286" t="s">
        <v>216</v>
      </c>
      <c r="H184" s="287">
        <v>74.072000000000003</v>
      </c>
      <c r="I184" s="288"/>
      <c r="J184" s="289">
        <f>ROUND(I184*H184,2)</f>
        <v>0</v>
      </c>
      <c r="K184" s="290"/>
      <c r="L184" s="291"/>
      <c r="M184" s="292" t="s">
        <v>1</v>
      </c>
      <c r="N184" s="293" t="s">
        <v>38</v>
      </c>
      <c r="O184" s="92"/>
      <c r="P184" s="245">
        <f>O184*H184</f>
        <v>0</v>
      </c>
      <c r="Q184" s="245">
        <v>1</v>
      </c>
      <c r="R184" s="245">
        <f>Q184*H184</f>
        <v>74.072000000000003</v>
      </c>
      <c r="S184" s="245">
        <v>0</v>
      </c>
      <c r="T184" s="24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7" t="s">
        <v>203</v>
      </c>
      <c r="AT184" s="247" t="s">
        <v>226</v>
      </c>
      <c r="AU184" s="247" t="s">
        <v>83</v>
      </c>
      <c r="AY184" s="18" t="s">
        <v>156</v>
      </c>
      <c r="BE184" s="248">
        <f>IF(N184="základní",J184,0)</f>
        <v>0</v>
      </c>
      <c r="BF184" s="248">
        <f>IF(N184="snížená",J184,0)</f>
        <v>0</v>
      </c>
      <c r="BG184" s="248">
        <f>IF(N184="zákl. přenesená",J184,0)</f>
        <v>0</v>
      </c>
      <c r="BH184" s="248">
        <f>IF(N184="sníž. přenesená",J184,0)</f>
        <v>0</v>
      </c>
      <c r="BI184" s="248">
        <f>IF(N184="nulová",J184,0)</f>
        <v>0</v>
      </c>
      <c r="BJ184" s="18" t="s">
        <v>81</v>
      </c>
      <c r="BK184" s="248">
        <f>ROUND(I184*H184,2)</f>
        <v>0</v>
      </c>
      <c r="BL184" s="18" t="s">
        <v>162</v>
      </c>
      <c r="BM184" s="247" t="s">
        <v>1402</v>
      </c>
    </row>
    <row r="185" s="13" customFormat="1">
      <c r="A185" s="13"/>
      <c r="B185" s="249"/>
      <c r="C185" s="250"/>
      <c r="D185" s="251" t="s">
        <v>164</v>
      </c>
      <c r="E185" s="252" t="s">
        <v>1</v>
      </c>
      <c r="F185" s="253" t="s">
        <v>1403</v>
      </c>
      <c r="G185" s="250"/>
      <c r="H185" s="254">
        <v>63.542000000000002</v>
      </c>
      <c r="I185" s="255"/>
      <c r="J185" s="250"/>
      <c r="K185" s="250"/>
      <c r="L185" s="256"/>
      <c r="M185" s="257"/>
      <c r="N185" s="258"/>
      <c r="O185" s="258"/>
      <c r="P185" s="258"/>
      <c r="Q185" s="258"/>
      <c r="R185" s="258"/>
      <c r="S185" s="258"/>
      <c r="T185" s="25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60" t="s">
        <v>164</v>
      </c>
      <c r="AU185" s="260" t="s">
        <v>83</v>
      </c>
      <c r="AV185" s="13" t="s">
        <v>83</v>
      </c>
      <c r="AW185" s="13" t="s">
        <v>30</v>
      </c>
      <c r="AX185" s="13" t="s">
        <v>73</v>
      </c>
      <c r="AY185" s="260" t="s">
        <v>156</v>
      </c>
    </row>
    <row r="186" s="13" customFormat="1">
      <c r="A186" s="13"/>
      <c r="B186" s="249"/>
      <c r="C186" s="250"/>
      <c r="D186" s="251" t="s">
        <v>164</v>
      </c>
      <c r="E186" s="252" t="s">
        <v>1</v>
      </c>
      <c r="F186" s="253" t="s">
        <v>1404</v>
      </c>
      <c r="G186" s="250"/>
      <c r="H186" s="254">
        <v>5.4000000000000004</v>
      </c>
      <c r="I186" s="255"/>
      <c r="J186" s="250"/>
      <c r="K186" s="250"/>
      <c r="L186" s="256"/>
      <c r="M186" s="257"/>
      <c r="N186" s="258"/>
      <c r="O186" s="258"/>
      <c r="P186" s="258"/>
      <c r="Q186" s="258"/>
      <c r="R186" s="258"/>
      <c r="S186" s="258"/>
      <c r="T186" s="25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60" t="s">
        <v>164</v>
      </c>
      <c r="AU186" s="260" t="s">
        <v>83</v>
      </c>
      <c r="AV186" s="13" t="s">
        <v>83</v>
      </c>
      <c r="AW186" s="13" t="s">
        <v>30</v>
      </c>
      <c r="AX186" s="13" t="s">
        <v>73</v>
      </c>
      <c r="AY186" s="260" t="s">
        <v>156</v>
      </c>
    </row>
    <row r="187" s="13" customFormat="1">
      <c r="A187" s="13"/>
      <c r="B187" s="249"/>
      <c r="C187" s="250"/>
      <c r="D187" s="251" t="s">
        <v>164</v>
      </c>
      <c r="E187" s="252" t="s">
        <v>1</v>
      </c>
      <c r="F187" s="253" t="s">
        <v>1405</v>
      </c>
      <c r="G187" s="250"/>
      <c r="H187" s="254">
        <v>5.1299999999999999</v>
      </c>
      <c r="I187" s="255"/>
      <c r="J187" s="250"/>
      <c r="K187" s="250"/>
      <c r="L187" s="256"/>
      <c r="M187" s="257"/>
      <c r="N187" s="258"/>
      <c r="O187" s="258"/>
      <c r="P187" s="258"/>
      <c r="Q187" s="258"/>
      <c r="R187" s="258"/>
      <c r="S187" s="258"/>
      <c r="T187" s="25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0" t="s">
        <v>164</v>
      </c>
      <c r="AU187" s="260" t="s">
        <v>83</v>
      </c>
      <c r="AV187" s="13" t="s">
        <v>83</v>
      </c>
      <c r="AW187" s="13" t="s">
        <v>30</v>
      </c>
      <c r="AX187" s="13" t="s">
        <v>73</v>
      </c>
      <c r="AY187" s="260" t="s">
        <v>156</v>
      </c>
    </row>
    <row r="188" s="14" customFormat="1">
      <c r="A188" s="14"/>
      <c r="B188" s="261"/>
      <c r="C188" s="262"/>
      <c r="D188" s="251" t="s">
        <v>164</v>
      </c>
      <c r="E188" s="263" t="s">
        <v>1</v>
      </c>
      <c r="F188" s="264" t="s">
        <v>166</v>
      </c>
      <c r="G188" s="262"/>
      <c r="H188" s="265">
        <v>74.072000000000003</v>
      </c>
      <c r="I188" s="266"/>
      <c r="J188" s="262"/>
      <c r="K188" s="262"/>
      <c r="L188" s="267"/>
      <c r="M188" s="268"/>
      <c r="N188" s="269"/>
      <c r="O188" s="269"/>
      <c r="P188" s="269"/>
      <c r="Q188" s="269"/>
      <c r="R188" s="269"/>
      <c r="S188" s="269"/>
      <c r="T188" s="27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71" t="s">
        <v>164</v>
      </c>
      <c r="AU188" s="271" t="s">
        <v>83</v>
      </c>
      <c r="AV188" s="14" t="s">
        <v>162</v>
      </c>
      <c r="AW188" s="14" t="s">
        <v>30</v>
      </c>
      <c r="AX188" s="14" t="s">
        <v>81</v>
      </c>
      <c r="AY188" s="271" t="s">
        <v>156</v>
      </c>
    </row>
    <row r="189" s="2" customFormat="1" ht="16.5" customHeight="1">
      <c r="A189" s="39"/>
      <c r="B189" s="40"/>
      <c r="C189" s="283" t="s">
        <v>230</v>
      </c>
      <c r="D189" s="283" t="s">
        <v>226</v>
      </c>
      <c r="E189" s="284" t="s">
        <v>231</v>
      </c>
      <c r="F189" s="285" t="s">
        <v>232</v>
      </c>
      <c r="G189" s="286" t="s">
        <v>216</v>
      </c>
      <c r="H189" s="287">
        <v>74.072000000000003</v>
      </c>
      <c r="I189" s="288"/>
      <c r="J189" s="289">
        <f>ROUND(I189*H189,2)</f>
        <v>0</v>
      </c>
      <c r="K189" s="290"/>
      <c r="L189" s="291"/>
      <c r="M189" s="292" t="s">
        <v>1</v>
      </c>
      <c r="N189" s="293" t="s">
        <v>38</v>
      </c>
      <c r="O189" s="92"/>
      <c r="P189" s="245">
        <f>O189*H189</f>
        <v>0</v>
      </c>
      <c r="Q189" s="245">
        <v>1</v>
      </c>
      <c r="R189" s="245">
        <f>Q189*H189</f>
        <v>74.072000000000003</v>
      </c>
      <c r="S189" s="245">
        <v>0</v>
      </c>
      <c r="T189" s="24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7" t="s">
        <v>203</v>
      </c>
      <c r="AT189" s="247" t="s">
        <v>226</v>
      </c>
      <c r="AU189" s="247" t="s">
        <v>83</v>
      </c>
      <c r="AY189" s="18" t="s">
        <v>156</v>
      </c>
      <c r="BE189" s="248">
        <f>IF(N189="základní",J189,0)</f>
        <v>0</v>
      </c>
      <c r="BF189" s="248">
        <f>IF(N189="snížená",J189,0)</f>
        <v>0</v>
      </c>
      <c r="BG189" s="248">
        <f>IF(N189="zákl. přenesená",J189,0)</f>
        <v>0</v>
      </c>
      <c r="BH189" s="248">
        <f>IF(N189="sníž. přenesená",J189,0)</f>
        <v>0</v>
      </c>
      <c r="BI189" s="248">
        <f>IF(N189="nulová",J189,0)</f>
        <v>0</v>
      </c>
      <c r="BJ189" s="18" t="s">
        <v>81</v>
      </c>
      <c r="BK189" s="248">
        <f>ROUND(I189*H189,2)</f>
        <v>0</v>
      </c>
      <c r="BL189" s="18" t="s">
        <v>162</v>
      </c>
      <c r="BM189" s="247" t="s">
        <v>1406</v>
      </c>
    </row>
    <row r="190" s="2" customFormat="1" ht="21.75" customHeight="1">
      <c r="A190" s="39"/>
      <c r="B190" s="40"/>
      <c r="C190" s="235" t="s">
        <v>237</v>
      </c>
      <c r="D190" s="235" t="s">
        <v>158</v>
      </c>
      <c r="E190" s="236" t="s">
        <v>238</v>
      </c>
      <c r="F190" s="237" t="s">
        <v>239</v>
      </c>
      <c r="G190" s="238" t="s">
        <v>192</v>
      </c>
      <c r="H190" s="239">
        <v>41.899999999999999</v>
      </c>
      <c r="I190" s="240"/>
      <c r="J190" s="241">
        <f>ROUND(I190*H190,2)</f>
        <v>0</v>
      </c>
      <c r="K190" s="242"/>
      <c r="L190" s="45"/>
      <c r="M190" s="243" t="s">
        <v>1</v>
      </c>
      <c r="N190" s="244" t="s">
        <v>38</v>
      </c>
      <c r="O190" s="92"/>
      <c r="P190" s="245">
        <f>O190*H190</f>
        <v>0</v>
      </c>
      <c r="Q190" s="245">
        <v>0</v>
      </c>
      <c r="R190" s="245">
        <f>Q190*H190</f>
        <v>0</v>
      </c>
      <c r="S190" s="245">
        <v>0</v>
      </c>
      <c r="T190" s="24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7" t="s">
        <v>162</v>
      </c>
      <c r="AT190" s="247" t="s">
        <v>158</v>
      </c>
      <c r="AU190" s="247" t="s">
        <v>83</v>
      </c>
      <c r="AY190" s="18" t="s">
        <v>156</v>
      </c>
      <c r="BE190" s="248">
        <f>IF(N190="základní",J190,0)</f>
        <v>0</v>
      </c>
      <c r="BF190" s="248">
        <f>IF(N190="snížená",J190,0)</f>
        <v>0</v>
      </c>
      <c r="BG190" s="248">
        <f>IF(N190="zákl. přenesená",J190,0)</f>
        <v>0</v>
      </c>
      <c r="BH190" s="248">
        <f>IF(N190="sníž. přenesená",J190,0)</f>
        <v>0</v>
      </c>
      <c r="BI190" s="248">
        <f>IF(N190="nulová",J190,0)</f>
        <v>0</v>
      </c>
      <c r="BJ190" s="18" t="s">
        <v>81</v>
      </c>
      <c r="BK190" s="248">
        <f>ROUND(I190*H190,2)</f>
        <v>0</v>
      </c>
      <c r="BL190" s="18" t="s">
        <v>162</v>
      </c>
      <c r="BM190" s="247" t="s">
        <v>1407</v>
      </c>
    </row>
    <row r="191" s="13" customFormat="1">
      <c r="A191" s="13"/>
      <c r="B191" s="249"/>
      <c r="C191" s="250"/>
      <c r="D191" s="251" t="s">
        <v>164</v>
      </c>
      <c r="E191" s="252" t="s">
        <v>1</v>
      </c>
      <c r="F191" s="253" t="s">
        <v>1408</v>
      </c>
      <c r="G191" s="250"/>
      <c r="H191" s="254">
        <v>31.021999999999998</v>
      </c>
      <c r="I191" s="255"/>
      <c r="J191" s="250"/>
      <c r="K191" s="250"/>
      <c r="L191" s="256"/>
      <c r="M191" s="257"/>
      <c r="N191" s="258"/>
      <c r="O191" s="258"/>
      <c r="P191" s="258"/>
      <c r="Q191" s="258"/>
      <c r="R191" s="258"/>
      <c r="S191" s="258"/>
      <c r="T191" s="25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60" t="s">
        <v>164</v>
      </c>
      <c r="AU191" s="260" t="s">
        <v>83</v>
      </c>
      <c r="AV191" s="13" t="s">
        <v>83</v>
      </c>
      <c r="AW191" s="13" t="s">
        <v>30</v>
      </c>
      <c r="AX191" s="13" t="s">
        <v>73</v>
      </c>
      <c r="AY191" s="260" t="s">
        <v>156</v>
      </c>
    </row>
    <row r="192" s="13" customFormat="1">
      <c r="A192" s="13"/>
      <c r="B192" s="249"/>
      <c r="C192" s="250"/>
      <c r="D192" s="251" t="s">
        <v>164</v>
      </c>
      <c r="E192" s="252" t="s">
        <v>1</v>
      </c>
      <c r="F192" s="253" t="s">
        <v>1409</v>
      </c>
      <c r="G192" s="250"/>
      <c r="H192" s="254">
        <v>5.4779999999999998</v>
      </c>
      <c r="I192" s="255"/>
      <c r="J192" s="250"/>
      <c r="K192" s="250"/>
      <c r="L192" s="256"/>
      <c r="M192" s="257"/>
      <c r="N192" s="258"/>
      <c r="O192" s="258"/>
      <c r="P192" s="258"/>
      <c r="Q192" s="258"/>
      <c r="R192" s="258"/>
      <c r="S192" s="258"/>
      <c r="T192" s="25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60" t="s">
        <v>164</v>
      </c>
      <c r="AU192" s="260" t="s">
        <v>83</v>
      </c>
      <c r="AV192" s="13" t="s">
        <v>83</v>
      </c>
      <c r="AW192" s="13" t="s">
        <v>30</v>
      </c>
      <c r="AX192" s="13" t="s">
        <v>73</v>
      </c>
      <c r="AY192" s="260" t="s">
        <v>156</v>
      </c>
    </row>
    <row r="193" s="13" customFormat="1">
      <c r="A193" s="13"/>
      <c r="B193" s="249"/>
      <c r="C193" s="250"/>
      <c r="D193" s="251" t="s">
        <v>164</v>
      </c>
      <c r="E193" s="252" t="s">
        <v>1</v>
      </c>
      <c r="F193" s="253" t="s">
        <v>1410</v>
      </c>
      <c r="G193" s="250"/>
      <c r="H193" s="254">
        <v>5.4000000000000004</v>
      </c>
      <c r="I193" s="255"/>
      <c r="J193" s="250"/>
      <c r="K193" s="250"/>
      <c r="L193" s="256"/>
      <c r="M193" s="257"/>
      <c r="N193" s="258"/>
      <c r="O193" s="258"/>
      <c r="P193" s="258"/>
      <c r="Q193" s="258"/>
      <c r="R193" s="258"/>
      <c r="S193" s="258"/>
      <c r="T193" s="25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0" t="s">
        <v>164</v>
      </c>
      <c r="AU193" s="260" t="s">
        <v>83</v>
      </c>
      <c r="AV193" s="13" t="s">
        <v>83</v>
      </c>
      <c r="AW193" s="13" t="s">
        <v>30</v>
      </c>
      <c r="AX193" s="13" t="s">
        <v>73</v>
      </c>
      <c r="AY193" s="260" t="s">
        <v>156</v>
      </c>
    </row>
    <row r="194" s="14" customFormat="1">
      <c r="A194" s="14"/>
      <c r="B194" s="261"/>
      <c r="C194" s="262"/>
      <c r="D194" s="251" t="s">
        <v>164</v>
      </c>
      <c r="E194" s="263" t="s">
        <v>1</v>
      </c>
      <c r="F194" s="264" t="s">
        <v>166</v>
      </c>
      <c r="G194" s="262"/>
      <c r="H194" s="265">
        <v>41.899999999999999</v>
      </c>
      <c r="I194" s="266"/>
      <c r="J194" s="262"/>
      <c r="K194" s="262"/>
      <c r="L194" s="267"/>
      <c r="M194" s="268"/>
      <c r="N194" s="269"/>
      <c r="O194" s="269"/>
      <c r="P194" s="269"/>
      <c r="Q194" s="269"/>
      <c r="R194" s="269"/>
      <c r="S194" s="269"/>
      <c r="T194" s="27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71" t="s">
        <v>164</v>
      </c>
      <c r="AU194" s="271" t="s">
        <v>83</v>
      </c>
      <c r="AV194" s="14" t="s">
        <v>162</v>
      </c>
      <c r="AW194" s="14" t="s">
        <v>30</v>
      </c>
      <c r="AX194" s="14" t="s">
        <v>81</v>
      </c>
      <c r="AY194" s="271" t="s">
        <v>156</v>
      </c>
    </row>
    <row r="195" s="2" customFormat="1" ht="16.5" customHeight="1">
      <c r="A195" s="39"/>
      <c r="B195" s="40"/>
      <c r="C195" s="283" t="s">
        <v>8</v>
      </c>
      <c r="D195" s="283" t="s">
        <v>226</v>
      </c>
      <c r="E195" s="284" t="s">
        <v>243</v>
      </c>
      <c r="F195" s="285" t="s">
        <v>244</v>
      </c>
      <c r="G195" s="286" t="s">
        <v>216</v>
      </c>
      <c r="H195" s="287">
        <v>83.799999999999997</v>
      </c>
      <c r="I195" s="288"/>
      <c r="J195" s="289">
        <f>ROUND(I195*H195,2)</f>
        <v>0</v>
      </c>
      <c r="K195" s="290"/>
      <c r="L195" s="291"/>
      <c r="M195" s="292" t="s">
        <v>1</v>
      </c>
      <c r="N195" s="293" t="s">
        <v>38</v>
      </c>
      <c r="O195" s="92"/>
      <c r="P195" s="245">
        <f>O195*H195</f>
        <v>0</v>
      </c>
      <c r="Q195" s="245">
        <v>1</v>
      </c>
      <c r="R195" s="245">
        <f>Q195*H195</f>
        <v>83.799999999999997</v>
      </c>
      <c r="S195" s="245">
        <v>0</v>
      </c>
      <c r="T195" s="246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7" t="s">
        <v>203</v>
      </c>
      <c r="AT195" s="247" t="s">
        <v>226</v>
      </c>
      <c r="AU195" s="247" t="s">
        <v>83</v>
      </c>
      <c r="AY195" s="18" t="s">
        <v>156</v>
      </c>
      <c r="BE195" s="248">
        <f>IF(N195="základní",J195,0)</f>
        <v>0</v>
      </c>
      <c r="BF195" s="248">
        <f>IF(N195="snížená",J195,0)</f>
        <v>0</v>
      </c>
      <c r="BG195" s="248">
        <f>IF(N195="zákl. přenesená",J195,0)</f>
        <v>0</v>
      </c>
      <c r="BH195" s="248">
        <f>IF(N195="sníž. přenesená",J195,0)</f>
        <v>0</v>
      </c>
      <c r="BI195" s="248">
        <f>IF(N195="nulová",J195,0)</f>
        <v>0</v>
      </c>
      <c r="BJ195" s="18" t="s">
        <v>81</v>
      </c>
      <c r="BK195" s="248">
        <f>ROUND(I195*H195,2)</f>
        <v>0</v>
      </c>
      <c r="BL195" s="18" t="s">
        <v>162</v>
      </c>
      <c r="BM195" s="247" t="s">
        <v>1411</v>
      </c>
    </row>
    <row r="196" s="13" customFormat="1">
      <c r="A196" s="13"/>
      <c r="B196" s="249"/>
      <c r="C196" s="250"/>
      <c r="D196" s="251" t="s">
        <v>164</v>
      </c>
      <c r="E196" s="250"/>
      <c r="F196" s="253" t="s">
        <v>1412</v>
      </c>
      <c r="G196" s="250"/>
      <c r="H196" s="254">
        <v>83.799999999999997</v>
      </c>
      <c r="I196" s="255"/>
      <c r="J196" s="250"/>
      <c r="K196" s="250"/>
      <c r="L196" s="256"/>
      <c r="M196" s="257"/>
      <c r="N196" s="258"/>
      <c r="O196" s="258"/>
      <c r="P196" s="258"/>
      <c r="Q196" s="258"/>
      <c r="R196" s="258"/>
      <c r="S196" s="258"/>
      <c r="T196" s="25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60" t="s">
        <v>164</v>
      </c>
      <c r="AU196" s="260" t="s">
        <v>83</v>
      </c>
      <c r="AV196" s="13" t="s">
        <v>83</v>
      </c>
      <c r="AW196" s="13" t="s">
        <v>4</v>
      </c>
      <c r="AX196" s="13" t="s">
        <v>81</v>
      </c>
      <c r="AY196" s="260" t="s">
        <v>156</v>
      </c>
    </row>
    <row r="197" s="12" customFormat="1" ht="22.8" customHeight="1">
      <c r="A197" s="12"/>
      <c r="B197" s="219"/>
      <c r="C197" s="220"/>
      <c r="D197" s="221" t="s">
        <v>72</v>
      </c>
      <c r="E197" s="233" t="s">
        <v>83</v>
      </c>
      <c r="F197" s="233" t="s">
        <v>247</v>
      </c>
      <c r="G197" s="220"/>
      <c r="H197" s="220"/>
      <c r="I197" s="223"/>
      <c r="J197" s="234">
        <f>BK197</f>
        <v>0</v>
      </c>
      <c r="K197" s="220"/>
      <c r="L197" s="225"/>
      <c r="M197" s="226"/>
      <c r="N197" s="227"/>
      <c r="O197" s="227"/>
      <c r="P197" s="228">
        <f>SUM(P198:P199)</f>
        <v>0</v>
      </c>
      <c r="Q197" s="227"/>
      <c r="R197" s="228">
        <f>SUM(R198:R199)</f>
        <v>1.015353</v>
      </c>
      <c r="S197" s="227"/>
      <c r="T197" s="229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30" t="s">
        <v>81</v>
      </c>
      <c r="AT197" s="231" t="s">
        <v>72</v>
      </c>
      <c r="AU197" s="231" t="s">
        <v>81</v>
      </c>
      <c r="AY197" s="230" t="s">
        <v>156</v>
      </c>
      <c r="BK197" s="232">
        <f>SUM(BK198:BK199)</f>
        <v>0</v>
      </c>
    </row>
    <row r="198" s="2" customFormat="1" ht="16.5" customHeight="1">
      <c r="A198" s="39"/>
      <c r="B198" s="40"/>
      <c r="C198" s="235" t="s">
        <v>488</v>
      </c>
      <c r="D198" s="235" t="s">
        <v>158</v>
      </c>
      <c r="E198" s="236" t="s">
        <v>926</v>
      </c>
      <c r="F198" s="237" t="s">
        <v>927</v>
      </c>
      <c r="G198" s="238" t="s">
        <v>192</v>
      </c>
      <c r="H198" s="239">
        <v>0.45000000000000001</v>
      </c>
      <c r="I198" s="240"/>
      <c r="J198" s="241">
        <f>ROUND(I198*H198,2)</f>
        <v>0</v>
      </c>
      <c r="K198" s="242"/>
      <c r="L198" s="45"/>
      <c r="M198" s="243" t="s">
        <v>1</v>
      </c>
      <c r="N198" s="244" t="s">
        <v>38</v>
      </c>
      <c r="O198" s="92"/>
      <c r="P198" s="245">
        <f>O198*H198</f>
        <v>0</v>
      </c>
      <c r="Q198" s="245">
        <v>2.2563399999999998</v>
      </c>
      <c r="R198" s="245">
        <f>Q198*H198</f>
        <v>1.015353</v>
      </c>
      <c r="S198" s="245">
        <v>0</v>
      </c>
      <c r="T198" s="24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7" t="s">
        <v>162</v>
      </c>
      <c r="AT198" s="247" t="s">
        <v>158</v>
      </c>
      <c r="AU198" s="247" t="s">
        <v>83</v>
      </c>
      <c r="AY198" s="18" t="s">
        <v>156</v>
      </c>
      <c r="BE198" s="248">
        <f>IF(N198="základní",J198,0)</f>
        <v>0</v>
      </c>
      <c r="BF198" s="248">
        <f>IF(N198="snížená",J198,0)</f>
        <v>0</v>
      </c>
      <c r="BG198" s="248">
        <f>IF(N198="zákl. přenesená",J198,0)</f>
        <v>0</v>
      </c>
      <c r="BH198" s="248">
        <f>IF(N198="sníž. přenesená",J198,0)</f>
        <v>0</v>
      </c>
      <c r="BI198" s="248">
        <f>IF(N198="nulová",J198,0)</f>
        <v>0</v>
      </c>
      <c r="BJ198" s="18" t="s">
        <v>81</v>
      </c>
      <c r="BK198" s="248">
        <f>ROUND(I198*H198,2)</f>
        <v>0</v>
      </c>
      <c r="BL198" s="18" t="s">
        <v>162</v>
      </c>
      <c r="BM198" s="247" t="s">
        <v>1413</v>
      </c>
    </row>
    <row r="199" s="13" customFormat="1">
      <c r="A199" s="13"/>
      <c r="B199" s="249"/>
      <c r="C199" s="250"/>
      <c r="D199" s="251" t="s">
        <v>164</v>
      </c>
      <c r="E199" s="252" t="s">
        <v>1</v>
      </c>
      <c r="F199" s="253" t="s">
        <v>1414</v>
      </c>
      <c r="G199" s="250"/>
      <c r="H199" s="254">
        <v>0.45000000000000001</v>
      </c>
      <c r="I199" s="255"/>
      <c r="J199" s="250"/>
      <c r="K199" s="250"/>
      <c r="L199" s="256"/>
      <c r="M199" s="257"/>
      <c r="N199" s="258"/>
      <c r="O199" s="258"/>
      <c r="P199" s="258"/>
      <c r="Q199" s="258"/>
      <c r="R199" s="258"/>
      <c r="S199" s="258"/>
      <c r="T199" s="25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60" t="s">
        <v>164</v>
      </c>
      <c r="AU199" s="260" t="s">
        <v>83</v>
      </c>
      <c r="AV199" s="13" t="s">
        <v>83</v>
      </c>
      <c r="AW199" s="13" t="s">
        <v>30</v>
      </c>
      <c r="AX199" s="13" t="s">
        <v>81</v>
      </c>
      <c r="AY199" s="260" t="s">
        <v>156</v>
      </c>
    </row>
    <row r="200" s="12" customFormat="1" ht="22.8" customHeight="1">
      <c r="A200" s="12"/>
      <c r="B200" s="219"/>
      <c r="C200" s="220"/>
      <c r="D200" s="221" t="s">
        <v>72</v>
      </c>
      <c r="E200" s="233" t="s">
        <v>162</v>
      </c>
      <c r="F200" s="233" t="s">
        <v>255</v>
      </c>
      <c r="G200" s="220"/>
      <c r="H200" s="220"/>
      <c r="I200" s="223"/>
      <c r="J200" s="234">
        <f>BK200</f>
        <v>0</v>
      </c>
      <c r="K200" s="220"/>
      <c r="L200" s="225"/>
      <c r="M200" s="226"/>
      <c r="N200" s="227"/>
      <c r="O200" s="227"/>
      <c r="P200" s="228">
        <f>SUM(P201:P205)</f>
        <v>0</v>
      </c>
      <c r="Q200" s="227"/>
      <c r="R200" s="228">
        <f>SUM(R201:R205)</f>
        <v>22.084193599999999</v>
      </c>
      <c r="S200" s="227"/>
      <c r="T200" s="229">
        <f>SUM(T201:T205)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30" t="s">
        <v>81</v>
      </c>
      <c r="AT200" s="231" t="s">
        <v>72</v>
      </c>
      <c r="AU200" s="231" t="s">
        <v>81</v>
      </c>
      <c r="AY200" s="230" t="s">
        <v>156</v>
      </c>
      <c r="BK200" s="232">
        <f>SUM(BK201:BK205)</f>
        <v>0</v>
      </c>
    </row>
    <row r="201" s="2" customFormat="1" ht="16.5" customHeight="1">
      <c r="A201" s="39"/>
      <c r="B201" s="40"/>
      <c r="C201" s="235" t="s">
        <v>256</v>
      </c>
      <c r="D201" s="235" t="s">
        <v>158</v>
      </c>
      <c r="E201" s="236" t="s">
        <v>257</v>
      </c>
      <c r="F201" s="237" t="s">
        <v>258</v>
      </c>
      <c r="G201" s="238" t="s">
        <v>192</v>
      </c>
      <c r="H201" s="239">
        <v>11.68</v>
      </c>
      <c r="I201" s="240"/>
      <c r="J201" s="241">
        <f>ROUND(I201*H201,2)</f>
        <v>0</v>
      </c>
      <c r="K201" s="242"/>
      <c r="L201" s="45"/>
      <c r="M201" s="243" t="s">
        <v>1</v>
      </c>
      <c r="N201" s="244" t="s">
        <v>38</v>
      </c>
      <c r="O201" s="92"/>
      <c r="P201" s="245">
        <f>O201*H201</f>
        <v>0</v>
      </c>
      <c r="Q201" s="245">
        <v>1.8907700000000001</v>
      </c>
      <c r="R201" s="245">
        <f>Q201*H201</f>
        <v>22.084193599999999</v>
      </c>
      <c r="S201" s="245">
        <v>0</v>
      </c>
      <c r="T201" s="24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7" t="s">
        <v>162</v>
      </c>
      <c r="AT201" s="247" t="s">
        <v>158</v>
      </c>
      <c r="AU201" s="247" t="s">
        <v>83</v>
      </c>
      <c r="AY201" s="18" t="s">
        <v>156</v>
      </c>
      <c r="BE201" s="248">
        <f>IF(N201="základní",J201,0)</f>
        <v>0</v>
      </c>
      <c r="BF201" s="248">
        <f>IF(N201="snížená",J201,0)</f>
        <v>0</v>
      </c>
      <c r="BG201" s="248">
        <f>IF(N201="zákl. přenesená",J201,0)</f>
        <v>0</v>
      </c>
      <c r="BH201" s="248">
        <f>IF(N201="sníž. přenesená",J201,0)</f>
        <v>0</v>
      </c>
      <c r="BI201" s="248">
        <f>IF(N201="nulová",J201,0)</f>
        <v>0</v>
      </c>
      <c r="BJ201" s="18" t="s">
        <v>81</v>
      </c>
      <c r="BK201" s="248">
        <f>ROUND(I201*H201,2)</f>
        <v>0</v>
      </c>
      <c r="BL201" s="18" t="s">
        <v>162</v>
      </c>
      <c r="BM201" s="247" t="s">
        <v>1415</v>
      </c>
    </row>
    <row r="202" s="13" customFormat="1">
      <c r="A202" s="13"/>
      <c r="B202" s="249"/>
      <c r="C202" s="250"/>
      <c r="D202" s="251" t="s">
        <v>164</v>
      </c>
      <c r="E202" s="252" t="s">
        <v>1</v>
      </c>
      <c r="F202" s="253" t="s">
        <v>1416</v>
      </c>
      <c r="G202" s="250"/>
      <c r="H202" s="254">
        <v>9.2400000000000002</v>
      </c>
      <c r="I202" s="255"/>
      <c r="J202" s="250"/>
      <c r="K202" s="250"/>
      <c r="L202" s="256"/>
      <c r="M202" s="257"/>
      <c r="N202" s="258"/>
      <c r="O202" s="258"/>
      <c r="P202" s="258"/>
      <c r="Q202" s="258"/>
      <c r="R202" s="258"/>
      <c r="S202" s="258"/>
      <c r="T202" s="25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0" t="s">
        <v>164</v>
      </c>
      <c r="AU202" s="260" t="s">
        <v>83</v>
      </c>
      <c r="AV202" s="13" t="s">
        <v>83</v>
      </c>
      <c r="AW202" s="13" t="s">
        <v>30</v>
      </c>
      <c r="AX202" s="13" t="s">
        <v>73</v>
      </c>
      <c r="AY202" s="260" t="s">
        <v>156</v>
      </c>
    </row>
    <row r="203" s="13" customFormat="1">
      <c r="A203" s="13"/>
      <c r="B203" s="249"/>
      <c r="C203" s="250"/>
      <c r="D203" s="251" t="s">
        <v>164</v>
      </c>
      <c r="E203" s="252" t="s">
        <v>1</v>
      </c>
      <c r="F203" s="253" t="s">
        <v>1417</v>
      </c>
      <c r="G203" s="250"/>
      <c r="H203" s="254">
        <v>1.3600000000000001</v>
      </c>
      <c r="I203" s="255"/>
      <c r="J203" s="250"/>
      <c r="K203" s="250"/>
      <c r="L203" s="256"/>
      <c r="M203" s="257"/>
      <c r="N203" s="258"/>
      <c r="O203" s="258"/>
      <c r="P203" s="258"/>
      <c r="Q203" s="258"/>
      <c r="R203" s="258"/>
      <c r="S203" s="258"/>
      <c r="T203" s="25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0" t="s">
        <v>164</v>
      </c>
      <c r="AU203" s="260" t="s">
        <v>83</v>
      </c>
      <c r="AV203" s="13" t="s">
        <v>83</v>
      </c>
      <c r="AW203" s="13" t="s">
        <v>30</v>
      </c>
      <c r="AX203" s="13" t="s">
        <v>73</v>
      </c>
      <c r="AY203" s="260" t="s">
        <v>156</v>
      </c>
    </row>
    <row r="204" s="13" customFormat="1">
      <c r="A204" s="13"/>
      <c r="B204" s="249"/>
      <c r="C204" s="250"/>
      <c r="D204" s="251" t="s">
        <v>164</v>
      </c>
      <c r="E204" s="252" t="s">
        <v>1</v>
      </c>
      <c r="F204" s="253" t="s">
        <v>1418</v>
      </c>
      <c r="G204" s="250"/>
      <c r="H204" s="254">
        <v>1.0800000000000001</v>
      </c>
      <c r="I204" s="255"/>
      <c r="J204" s="250"/>
      <c r="K204" s="250"/>
      <c r="L204" s="256"/>
      <c r="M204" s="257"/>
      <c r="N204" s="258"/>
      <c r="O204" s="258"/>
      <c r="P204" s="258"/>
      <c r="Q204" s="258"/>
      <c r="R204" s="258"/>
      <c r="S204" s="258"/>
      <c r="T204" s="25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0" t="s">
        <v>164</v>
      </c>
      <c r="AU204" s="260" t="s">
        <v>83</v>
      </c>
      <c r="AV204" s="13" t="s">
        <v>83</v>
      </c>
      <c r="AW204" s="13" t="s">
        <v>30</v>
      </c>
      <c r="AX204" s="13" t="s">
        <v>73</v>
      </c>
      <c r="AY204" s="260" t="s">
        <v>156</v>
      </c>
    </row>
    <row r="205" s="14" customFormat="1">
      <c r="A205" s="14"/>
      <c r="B205" s="261"/>
      <c r="C205" s="262"/>
      <c r="D205" s="251" t="s">
        <v>164</v>
      </c>
      <c r="E205" s="263" t="s">
        <v>1</v>
      </c>
      <c r="F205" s="264" t="s">
        <v>166</v>
      </c>
      <c r="G205" s="262"/>
      <c r="H205" s="265">
        <v>11.68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71" t="s">
        <v>164</v>
      </c>
      <c r="AU205" s="271" t="s">
        <v>83</v>
      </c>
      <c r="AV205" s="14" t="s">
        <v>162</v>
      </c>
      <c r="AW205" s="14" t="s">
        <v>30</v>
      </c>
      <c r="AX205" s="14" t="s">
        <v>81</v>
      </c>
      <c r="AY205" s="271" t="s">
        <v>156</v>
      </c>
    </row>
    <row r="206" s="12" customFormat="1" ht="22.8" customHeight="1">
      <c r="A206" s="12"/>
      <c r="B206" s="219"/>
      <c r="C206" s="220"/>
      <c r="D206" s="221" t="s">
        <v>72</v>
      </c>
      <c r="E206" s="233" t="s">
        <v>183</v>
      </c>
      <c r="F206" s="233" t="s">
        <v>262</v>
      </c>
      <c r="G206" s="220"/>
      <c r="H206" s="220"/>
      <c r="I206" s="223"/>
      <c r="J206" s="234">
        <f>BK206</f>
        <v>0</v>
      </c>
      <c r="K206" s="220"/>
      <c r="L206" s="225"/>
      <c r="M206" s="226"/>
      <c r="N206" s="227"/>
      <c r="O206" s="227"/>
      <c r="P206" s="228">
        <f>SUM(P207:P222)</f>
        <v>0</v>
      </c>
      <c r="Q206" s="227"/>
      <c r="R206" s="228">
        <f>SUM(R207:R222)</f>
        <v>98.236479199999991</v>
      </c>
      <c r="S206" s="227"/>
      <c r="T206" s="229">
        <f>SUM(T207:T222)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0" t="s">
        <v>81</v>
      </c>
      <c r="AT206" s="231" t="s">
        <v>72</v>
      </c>
      <c r="AU206" s="231" t="s">
        <v>81</v>
      </c>
      <c r="AY206" s="230" t="s">
        <v>156</v>
      </c>
      <c r="BK206" s="232">
        <f>SUM(BK207:BK222)</f>
        <v>0</v>
      </c>
    </row>
    <row r="207" s="2" customFormat="1" ht="21.75" customHeight="1">
      <c r="A207" s="39"/>
      <c r="B207" s="40"/>
      <c r="C207" s="235" t="s">
        <v>263</v>
      </c>
      <c r="D207" s="235" t="s">
        <v>158</v>
      </c>
      <c r="E207" s="236" t="s">
        <v>264</v>
      </c>
      <c r="F207" s="237" t="s">
        <v>265</v>
      </c>
      <c r="G207" s="238" t="s">
        <v>161</v>
      </c>
      <c r="H207" s="239">
        <v>4.3200000000000003</v>
      </c>
      <c r="I207" s="240"/>
      <c r="J207" s="241">
        <f>ROUND(I207*H207,2)</f>
        <v>0</v>
      </c>
      <c r="K207" s="242"/>
      <c r="L207" s="45"/>
      <c r="M207" s="243" t="s">
        <v>1</v>
      </c>
      <c r="N207" s="244" t="s">
        <v>38</v>
      </c>
      <c r="O207" s="92"/>
      <c r="P207" s="245">
        <f>O207*H207</f>
        <v>0</v>
      </c>
      <c r="Q207" s="245">
        <v>0.498</v>
      </c>
      <c r="R207" s="245">
        <f>Q207*H207</f>
        <v>2.1513599999999999</v>
      </c>
      <c r="S207" s="245">
        <v>0</v>
      </c>
      <c r="T207" s="24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7" t="s">
        <v>162</v>
      </c>
      <c r="AT207" s="247" t="s">
        <v>158</v>
      </c>
      <c r="AU207" s="247" t="s">
        <v>83</v>
      </c>
      <c r="AY207" s="18" t="s">
        <v>156</v>
      </c>
      <c r="BE207" s="248">
        <f>IF(N207="základní",J207,0)</f>
        <v>0</v>
      </c>
      <c r="BF207" s="248">
        <f>IF(N207="snížená",J207,0)</f>
        <v>0</v>
      </c>
      <c r="BG207" s="248">
        <f>IF(N207="zákl. přenesená",J207,0)</f>
        <v>0</v>
      </c>
      <c r="BH207" s="248">
        <f>IF(N207="sníž. přenesená",J207,0)</f>
        <v>0</v>
      </c>
      <c r="BI207" s="248">
        <f>IF(N207="nulová",J207,0)</f>
        <v>0</v>
      </c>
      <c r="BJ207" s="18" t="s">
        <v>81</v>
      </c>
      <c r="BK207" s="248">
        <f>ROUND(I207*H207,2)</f>
        <v>0</v>
      </c>
      <c r="BL207" s="18" t="s">
        <v>162</v>
      </c>
      <c r="BM207" s="247" t="s">
        <v>1419</v>
      </c>
    </row>
    <row r="208" s="13" customFormat="1">
      <c r="A208" s="13"/>
      <c r="B208" s="249"/>
      <c r="C208" s="250"/>
      <c r="D208" s="251" t="s">
        <v>164</v>
      </c>
      <c r="E208" s="252" t="s">
        <v>1</v>
      </c>
      <c r="F208" s="253" t="s">
        <v>1370</v>
      </c>
      <c r="G208" s="250"/>
      <c r="H208" s="254">
        <v>4.3200000000000003</v>
      </c>
      <c r="I208" s="255"/>
      <c r="J208" s="250"/>
      <c r="K208" s="250"/>
      <c r="L208" s="256"/>
      <c r="M208" s="257"/>
      <c r="N208" s="258"/>
      <c r="O208" s="258"/>
      <c r="P208" s="258"/>
      <c r="Q208" s="258"/>
      <c r="R208" s="258"/>
      <c r="S208" s="258"/>
      <c r="T208" s="25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0" t="s">
        <v>164</v>
      </c>
      <c r="AU208" s="260" t="s">
        <v>83</v>
      </c>
      <c r="AV208" s="13" t="s">
        <v>83</v>
      </c>
      <c r="AW208" s="13" t="s">
        <v>30</v>
      </c>
      <c r="AX208" s="13" t="s">
        <v>81</v>
      </c>
      <c r="AY208" s="260" t="s">
        <v>156</v>
      </c>
    </row>
    <row r="209" s="2" customFormat="1" ht="16.5" customHeight="1">
      <c r="A209" s="39"/>
      <c r="B209" s="40"/>
      <c r="C209" s="235" t="s">
        <v>267</v>
      </c>
      <c r="D209" s="235" t="s">
        <v>158</v>
      </c>
      <c r="E209" s="236" t="s">
        <v>268</v>
      </c>
      <c r="F209" s="237" t="s">
        <v>269</v>
      </c>
      <c r="G209" s="238" t="s">
        <v>161</v>
      </c>
      <c r="H209" s="239">
        <v>112.48</v>
      </c>
      <c r="I209" s="240"/>
      <c r="J209" s="241">
        <f>ROUND(I209*H209,2)</f>
        <v>0</v>
      </c>
      <c r="K209" s="242"/>
      <c r="L209" s="45"/>
      <c r="M209" s="243" t="s">
        <v>1</v>
      </c>
      <c r="N209" s="244" t="s">
        <v>38</v>
      </c>
      <c r="O209" s="92"/>
      <c r="P209" s="245">
        <f>O209*H209</f>
        <v>0</v>
      </c>
      <c r="Q209" s="245">
        <v>0.57499999999999996</v>
      </c>
      <c r="R209" s="245">
        <f>Q209*H209</f>
        <v>64.676000000000002</v>
      </c>
      <c r="S209" s="245">
        <v>0</v>
      </c>
      <c r="T209" s="24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7" t="s">
        <v>162</v>
      </c>
      <c r="AT209" s="247" t="s">
        <v>158</v>
      </c>
      <c r="AU209" s="247" t="s">
        <v>83</v>
      </c>
      <c r="AY209" s="18" t="s">
        <v>156</v>
      </c>
      <c r="BE209" s="248">
        <f>IF(N209="základní",J209,0)</f>
        <v>0</v>
      </c>
      <c r="BF209" s="248">
        <f>IF(N209="snížená",J209,0)</f>
        <v>0</v>
      </c>
      <c r="BG209" s="248">
        <f>IF(N209="zákl. přenesená",J209,0)</f>
        <v>0</v>
      </c>
      <c r="BH209" s="248">
        <f>IF(N209="sníž. přenesená",J209,0)</f>
        <v>0</v>
      </c>
      <c r="BI209" s="248">
        <f>IF(N209="nulová",J209,0)</f>
        <v>0</v>
      </c>
      <c r="BJ209" s="18" t="s">
        <v>81</v>
      </c>
      <c r="BK209" s="248">
        <f>ROUND(I209*H209,2)</f>
        <v>0</v>
      </c>
      <c r="BL209" s="18" t="s">
        <v>162</v>
      </c>
      <c r="BM209" s="247" t="s">
        <v>1420</v>
      </c>
    </row>
    <row r="210" s="13" customFormat="1">
      <c r="A210" s="13"/>
      <c r="B210" s="249"/>
      <c r="C210" s="250"/>
      <c r="D210" s="251" t="s">
        <v>164</v>
      </c>
      <c r="E210" s="252" t="s">
        <v>1</v>
      </c>
      <c r="F210" s="253" t="s">
        <v>1421</v>
      </c>
      <c r="G210" s="250"/>
      <c r="H210" s="254">
        <v>92.400000000000006</v>
      </c>
      <c r="I210" s="255"/>
      <c r="J210" s="250"/>
      <c r="K210" s="250"/>
      <c r="L210" s="256"/>
      <c r="M210" s="257"/>
      <c r="N210" s="258"/>
      <c r="O210" s="258"/>
      <c r="P210" s="258"/>
      <c r="Q210" s="258"/>
      <c r="R210" s="258"/>
      <c r="S210" s="258"/>
      <c r="T210" s="25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0" t="s">
        <v>164</v>
      </c>
      <c r="AU210" s="260" t="s">
        <v>83</v>
      </c>
      <c r="AV210" s="13" t="s">
        <v>83</v>
      </c>
      <c r="AW210" s="13" t="s">
        <v>30</v>
      </c>
      <c r="AX210" s="13" t="s">
        <v>73</v>
      </c>
      <c r="AY210" s="260" t="s">
        <v>156</v>
      </c>
    </row>
    <row r="211" s="13" customFormat="1">
      <c r="A211" s="13"/>
      <c r="B211" s="249"/>
      <c r="C211" s="250"/>
      <c r="D211" s="251" t="s">
        <v>164</v>
      </c>
      <c r="E211" s="252" t="s">
        <v>1</v>
      </c>
      <c r="F211" s="253" t="s">
        <v>1373</v>
      </c>
      <c r="G211" s="250"/>
      <c r="H211" s="254">
        <v>9.2799999999999994</v>
      </c>
      <c r="I211" s="255"/>
      <c r="J211" s="250"/>
      <c r="K211" s="250"/>
      <c r="L211" s="256"/>
      <c r="M211" s="257"/>
      <c r="N211" s="258"/>
      <c r="O211" s="258"/>
      <c r="P211" s="258"/>
      <c r="Q211" s="258"/>
      <c r="R211" s="258"/>
      <c r="S211" s="258"/>
      <c r="T211" s="25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0" t="s">
        <v>164</v>
      </c>
      <c r="AU211" s="260" t="s">
        <v>83</v>
      </c>
      <c r="AV211" s="13" t="s">
        <v>83</v>
      </c>
      <c r="AW211" s="13" t="s">
        <v>30</v>
      </c>
      <c r="AX211" s="13" t="s">
        <v>73</v>
      </c>
      <c r="AY211" s="260" t="s">
        <v>156</v>
      </c>
    </row>
    <row r="212" s="13" customFormat="1">
      <c r="A212" s="13"/>
      <c r="B212" s="249"/>
      <c r="C212" s="250"/>
      <c r="D212" s="251" t="s">
        <v>164</v>
      </c>
      <c r="E212" s="252" t="s">
        <v>1</v>
      </c>
      <c r="F212" s="253" t="s">
        <v>1374</v>
      </c>
      <c r="G212" s="250"/>
      <c r="H212" s="254">
        <v>10.800000000000001</v>
      </c>
      <c r="I212" s="255"/>
      <c r="J212" s="250"/>
      <c r="K212" s="250"/>
      <c r="L212" s="256"/>
      <c r="M212" s="257"/>
      <c r="N212" s="258"/>
      <c r="O212" s="258"/>
      <c r="P212" s="258"/>
      <c r="Q212" s="258"/>
      <c r="R212" s="258"/>
      <c r="S212" s="258"/>
      <c r="T212" s="25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0" t="s">
        <v>164</v>
      </c>
      <c r="AU212" s="260" t="s">
        <v>83</v>
      </c>
      <c r="AV212" s="13" t="s">
        <v>83</v>
      </c>
      <c r="AW212" s="13" t="s">
        <v>30</v>
      </c>
      <c r="AX212" s="13" t="s">
        <v>73</v>
      </c>
      <c r="AY212" s="260" t="s">
        <v>156</v>
      </c>
    </row>
    <row r="213" s="14" customFormat="1">
      <c r="A213" s="14"/>
      <c r="B213" s="261"/>
      <c r="C213" s="262"/>
      <c r="D213" s="251" t="s">
        <v>164</v>
      </c>
      <c r="E213" s="263" t="s">
        <v>1</v>
      </c>
      <c r="F213" s="264" t="s">
        <v>166</v>
      </c>
      <c r="G213" s="262"/>
      <c r="H213" s="265">
        <v>112.48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71" t="s">
        <v>164</v>
      </c>
      <c r="AU213" s="271" t="s">
        <v>83</v>
      </c>
      <c r="AV213" s="14" t="s">
        <v>162</v>
      </c>
      <c r="AW213" s="14" t="s">
        <v>30</v>
      </c>
      <c r="AX213" s="14" t="s">
        <v>81</v>
      </c>
      <c r="AY213" s="271" t="s">
        <v>156</v>
      </c>
    </row>
    <row r="214" s="2" customFormat="1" ht="33" customHeight="1">
      <c r="A214" s="39"/>
      <c r="B214" s="40"/>
      <c r="C214" s="235" t="s">
        <v>7</v>
      </c>
      <c r="D214" s="235" t="s">
        <v>158</v>
      </c>
      <c r="E214" s="236" t="s">
        <v>271</v>
      </c>
      <c r="F214" s="237" t="s">
        <v>272</v>
      </c>
      <c r="G214" s="238" t="s">
        <v>161</v>
      </c>
      <c r="H214" s="239">
        <v>112.48</v>
      </c>
      <c r="I214" s="240"/>
      <c r="J214" s="241">
        <f>ROUND(I214*H214,2)</f>
        <v>0</v>
      </c>
      <c r="K214" s="242"/>
      <c r="L214" s="45"/>
      <c r="M214" s="243" t="s">
        <v>1</v>
      </c>
      <c r="N214" s="244" t="s">
        <v>38</v>
      </c>
      <c r="O214" s="92"/>
      <c r="P214" s="245">
        <f>O214*H214</f>
        <v>0</v>
      </c>
      <c r="Q214" s="245">
        <v>0.13188</v>
      </c>
      <c r="R214" s="245">
        <f>Q214*H214</f>
        <v>14.833862400000001</v>
      </c>
      <c r="S214" s="245">
        <v>0</v>
      </c>
      <c r="T214" s="24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7" t="s">
        <v>162</v>
      </c>
      <c r="AT214" s="247" t="s">
        <v>158</v>
      </c>
      <c r="AU214" s="247" t="s">
        <v>83</v>
      </c>
      <c r="AY214" s="18" t="s">
        <v>156</v>
      </c>
      <c r="BE214" s="248">
        <f>IF(N214="základní",J214,0)</f>
        <v>0</v>
      </c>
      <c r="BF214" s="248">
        <f>IF(N214="snížená",J214,0)</f>
        <v>0</v>
      </c>
      <c r="BG214" s="248">
        <f>IF(N214="zákl. přenesená",J214,0)</f>
        <v>0</v>
      </c>
      <c r="BH214" s="248">
        <f>IF(N214="sníž. přenesená",J214,0)</f>
        <v>0</v>
      </c>
      <c r="BI214" s="248">
        <f>IF(N214="nulová",J214,0)</f>
        <v>0</v>
      </c>
      <c r="BJ214" s="18" t="s">
        <v>81</v>
      </c>
      <c r="BK214" s="248">
        <f>ROUND(I214*H214,2)</f>
        <v>0</v>
      </c>
      <c r="BL214" s="18" t="s">
        <v>162</v>
      </c>
      <c r="BM214" s="247" t="s">
        <v>1422</v>
      </c>
    </row>
    <row r="215" s="13" customFormat="1">
      <c r="A215" s="13"/>
      <c r="B215" s="249"/>
      <c r="C215" s="250"/>
      <c r="D215" s="251" t="s">
        <v>164</v>
      </c>
      <c r="E215" s="252" t="s">
        <v>1</v>
      </c>
      <c r="F215" s="253" t="s">
        <v>1421</v>
      </c>
      <c r="G215" s="250"/>
      <c r="H215" s="254">
        <v>92.400000000000006</v>
      </c>
      <c r="I215" s="255"/>
      <c r="J215" s="250"/>
      <c r="K215" s="250"/>
      <c r="L215" s="256"/>
      <c r="M215" s="257"/>
      <c r="N215" s="258"/>
      <c r="O215" s="258"/>
      <c r="P215" s="258"/>
      <c r="Q215" s="258"/>
      <c r="R215" s="258"/>
      <c r="S215" s="258"/>
      <c r="T215" s="25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0" t="s">
        <v>164</v>
      </c>
      <c r="AU215" s="260" t="s">
        <v>83</v>
      </c>
      <c r="AV215" s="13" t="s">
        <v>83</v>
      </c>
      <c r="AW215" s="13" t="s">
        <v>30</v>
      </c>
      <c r="AX215" s="13" t="s">
        <v>73</v>
      </c>
      <c r="AY215" s="260" t="s">
        <v>156</v>
      </c>
    </row>
    <row r="216" s="13" customFormat="1">
      <c r="A216" s="13"/>
      <c r="B216" s="249"/>
      <c r="C216" s="250"/>
      <c r="D216" s="251" t="s">
        <v>164</v>
      </c>
      <c r="E216" s="252" t="s">
        <v>1</v>
      </c>
      <c r="F216" s="253" t="s">
        <v>1373</v>
      </c>
      <c r="G216" s="250"/>
      <c r="H216" s="254">
        <v>9.2799999999999994</v>
      </c>
      <c r="I216" s="255"/>
      <c r="J216" s="250"/>
      <c r="K216" s="250"/>
      <c r="L216" s="256"/>
      <c r="M216" s="257"/>
      <c r="N216" s="258"/>
      <c r="O216" s="258"/>
      <c r="P216" s="258"/>
      <c r="Q216" s="258"/>
      <c r="R216" s="258"/>
      <c r="S216" s="258"/>
      <c r="T216" s="25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0" t="s">
        <v>164</v>
      </c>
      <c r="AU216" s="260" t="s">
        <v>83</v>
      </c>
      <c r="AV216" s="13" t="s">
        <v>83</v>
      </c>
      <c r="AW216" s="13" t="s">
        <v>30</v>
      </c>
      <c r="AX216" s="13" t="s">
        <v>73</v>
      </c>
      <c r="AY216" s="260" t="s">
        <v>156</v>
      </c>
    </row>
    <row r="217" s="13" customFormat="1">
      <c r="A217" s="13"/>
      <c r="B217" s="249"/>
      <c r="C217" s="250"/>
      <c r="D217" s="251" t="s">
        <v>164</v>
      </c>
      <c r="E217" s="252" t="s">
        <v>1</v>
      </c>
      <c r="F217" s="253" t="s">
        <v>1374</v>
      </c>
      <c r="G217" s="250"/>
      <c r="H217" s="254">
        <v>10.800000000000001</v>
      </c>
      <c r="I217" s="255"/>
      <c r="J217" s="250"/>
      <c r="K217" s="250"/>
      <c r="L217" s="256"/>
      <c r="M217" s="257"/>
      <c r="N217" s="258"/>
      <c r="O217" s="258"/>
      <c r="P217" s="258"/>
      <c r="Q217" s="258"/>
      <c r="R217" s="258"/>
      <c r="S217" s="258"/>
      <c r="T217" s="25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60" t="s">
        <v>164</v>
      </c>
      <c r="AU217" s="260" t="s">
        <v>83</v>
      </c>
      <c r="AV217" s="13" t="s">
        <v>83</v>
      </c>
      <c r="AW217" s="13" t="s">
        <v>30</v>
      </c>
      <c r="AX217" s="13" t="s">
        <v>73</v>
      </c>
      <c r="AY217" s="260" t="s">
        <v>156</v>
      </c>
    </row>
    <row r="218" s="14" customFormat="1">
      <c r="A218" s="14"/>
      <c r="B218" s="261"/>
      <c r="C218" s="262"/>
      <c r="D218" s="251" t="s">
        <v>164</v>
      </c>
      <c r="E218" s="263" t="s">
        <v>1</v>
      </c>
      <c r="F218" s="264" t="s">
        <v>166</v>
      </c>
      <c r="G218" s="262"/>
      <c r="H218" s="265">
        <v>112.48</v>
      </c>
      <c r="I218" s="266"/>
      <c r="J218" s="262"/>
      <c r="K218" s="262"/>
      <c r="L218" s="267"/>
      <c r="M218" s="268"/>
      <c r="N218" s="269"/>
      <c r="O218" s="269"/>
      <c r="P218" s="269"/>
      <c r="Q218" s="269"/>
      <c r="R218" s="269"/>
      <c r="S218" s="269"/>
      <c r="T218" s="27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71" t="s">
        <v>164</v>
      </c>
      <c r="AU218" s="271" t="s">
        <v>83</v>
      </c>
      <c r="AV218" s="14" t="s">
        <v>162</v>
      </c>
      <c r="AW218" s="14" t="s">
        <v>30</v>
      </c>
      <c r="AX218" s="14" t="s">
        <v>81</v>
      </c>
      <c r="AY218" s="271" t="s">
        <v>156</v>
      </c>
    </row>
    <row r="219" s="2" customFormat="1" ht="21.75" customHeight="1">
      <c r="A219" s="39"/>
      <c r="B219" s="40"/>
      <c r="C219" s="235" t="s">
        <v>494</v>
      </c>
      <c r="D219" s="235" t="s">
        <v>158</v>
      </c>
      <c r="E219" s="236" t="s">
        <v>275</v>
      </c>
      <c r="F219" s="237" t="s">
        <v>276</v>
      </c>
      <c r="G219" s="238" t="s">
        <v>161</v>
      </c>
      <c r="H219" s="239">
        <v>120.48</v>
      </c>
      <c r="I219" s="240"/>
      <c r="J219" s="241">
        <f>ROUND(I219*H219,2)</f>
        <v>0</v>
      </c>
      <c r="K219" s="242"/>
      <c r="L219" s="45"/>
      <c r="M219" s="243" t="s">
        <v>1</v>
      </c>
      <c r="N219" s="244" t="s">
        <v>38</v>
      </c>
      <c r="O219" s="92"/>
      <c r="P219" s="245">
        <f>O219*H219</f>
        <v>0</v>
      </c>
      <c r="Q219" s="245">
        <v>0.12966</v>
      </c>
      <c r="R219" s="245">
        <f>Q219*H219</f>
        <v>15.6214368</v>
      </c>
      <c r="S219" s="245">
        <v>0</v>
      </c>
      <c r="T219" s="24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7" t="s">
        <v>162</v>
      </c>
      <c r="AT219" s="247" t="s">
        <v>158</v>
      </c>
      <c r="AU219" s="247" t="s">
        <v>83</v>
      </c>
      <c r="AY219" s="18" t="s">
        <v>156</v>
      </c>
      <c r="BE219" s="248">
        <f>IF(N219="základní",J219,0)</f>
        <v>0</v>
      </c>
      <c r="BF219" s="248">
        <f>IF(N219="snížená",J219,0)</f>
        <v>0</v>
      </c>
      <c r="BG219" s="248">
        <f>IF(N219="zákl. přenesená",J219,0)</f>
        <v>0</v>
      </c>
      <c r="BH219" s="248">
        <f>IF(N219="sníž. přenesená",J219,0)</f>
        <v>0</v>
      </c>
      <c r="BI219" s="248">
        <f>IF(N219="nulová",J219,0)</f>
        <v>0</v>
      </c>
      <c r="BJ219" s="18" t="s">
        <v>81</v>
      </c>
      <c r="BK219" s="248">
        <f>ROUND(I219*H219,2)</f>
        <v>0</v>
      </c>
      <c r="BL219" s="18" t="s">
        <v>162</v>
      </c>
      <c r="BM219" s="247" t="s">
        <v>1423</v>
      </c>
    </row>
    <row r="220" s="2" customFormat="1" ht="33" customHeight="1">
      <c r="A220" s="39"/>
      <c r="B220" s="40"/>
      <c r="C220" s="235" t="s">
        <v>274</v>
      </c>
      <c r="D220" s="235" t="s">
        <v>158</v>
      </c>
      <c r="E220" s="236" t="s">
        <v>279</v>
      </c>
      <c r="F220" s="237" t="s">
        <v>280</v>
      </c>
      <c r="G220" s="238" t="s">
        <v>161</v>
      </c>
      <c r="H220" s="239">
        <v>4.3200000000000003</v>
      </c>
      <c r="I220" s="240"/>
      <c r="J220" s="241">
        <f>ROUND(I220*H220,2)</f>
        <v>0</v>
      </c>
      <c r="K220" s="242"/>
      <c r="L220" s="45"/>
      <c r="M220" s="243" t="s">
        <v>1</v>
      </c>
      <c r="N220" s="244" t="s">
        <v>38</v>
      </c>
      <c r="O220" s="92"/>
      <c r="P220" s="245">
        <f>O220*H220</f>
        <v>0</v>
      </c>
      <c r="Q220" s="245">
        <v>0.10100000000000001</v>
      </c>
      <c r="R220" s="245">
        <f>Q220*H220</f>
        <v>0.43632000000000004</v>
      </c>
      <c r="S220" s="245">
        <v>0</v>
      </c>
      <c r="T220" s="24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7" t="s">
        <v>162</v>
      </c>
      <c r="AT220" s="247" t="s">
        <v>158</v>
      </c>
      <c r="AU220" s="247" t="s">
        <v>83</v>
      </c>
      <c r="AY220" s="18" t="s">
        <v>156</v>
      </c>
      <c r="BE220" s="248">
        <f>IF(N220="základní",J220,0)</f>
        <v>0</v>
      </c>
      <c r="BF220" s="248">
        <f>IF(N220="snížená",J220,0)</f>
        <v>0</v>
      </c>
      <c r="BG220" s="248">
        <f>IF(N220="zákl. přenesená",J220,0)</f>
        <v>0</v>
      </c>
      <c r="BH220" s="248">
        <f>IF(N220="sníž. přenesená",J220,0)</f>
        <v>0</v>
      </c>
      <c r="BI220" s="248">
        <f>IF(N220="nulová",J220,0)</f>
        <v>0</v>
      </c>
      <c r="BJ220" s="18" t="s">
        <v>81</v>
      </c>
      <c r="BK220" s="248">
        <f>ROUND(I220*H220,2)</f>
        <v>0</v>
      </c>
      <c r="BL220" s="18" t="s">
        <v>162</v>
      </c>
      <c r="BM220" s="247" t="s">
        <v>1424</v>
      </c>
    </row>
    <row r="221" s="13" customFormat="1">
      <c r="A221" s="13"/>
      <c r="B221" s="249"/>
      <c r="C221" s="250"/>
      <c r="D221" s="251" t="s">
        <v>164</v>
      </c>
      <c r="E221" s="252" t="s">
        <v>1</v>
      </c>
      <c r="F221" s="253" t="s">
        <v>1370</v>
      </c>
      <c r="G221" s="250"/>
      <c r="H221" s="254">
        <v>4.3200000000000003</v>
      </c>
      <c r="I221" s="255"/>
      <c r="J221" s="250"/>
      <c r="K221" s="250"/>
      <c r="L221" s="256"/>
      <c r="M221" s="257"/>
      <c r="N221" s="258"/>
      <c r="O221" s="258"/>
      <c r="P221" s="258"/>
      <c r="Q221" s="258"/>
      <c r="R221" s="258"/>
      <c r="S221" s="258"/>
      <c r="T221" s="25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0" t="s">
        <v>164</v>
      </c>
      <c r="AU221" s="260" t="s">
        <v>83</v>
      </c>
      <c r="AV221" s="13" t="s">
        <v>83</v>
      </c>
      <c r="AW221" s="13" t="s">
        <v>30</v>
      </c>
      <c r="AX221" s="13" t="s">
        <v>81</v>
      </c>
      <c r="AY221" s="260" t="s">
        <v>156</v>
      </c>
    </row>
    <row r="222" s="2" customFormat="1" ht="21.75" customHeight="1">
      <c r="A222" s="39"/>
      <c r="B222" s="40"/>
      <c r="C222" s="283" t="s">
        <v>278</v>
      </c>
      <c r="D222" s="283" t="s">
        <v>226</v>
      </c>
      <c r="E222" s="284" t="s">
        <v>284</v>
      </c>
      <c r="F222" s="285" t="s">
        <v>285</v>
      </c>
      <c r="G222" s="286" t="s">
        <v>161</v>
      </c>
      <c r="H222" s="287">
        <v>4.5</v>
      </c>
      <c r="I222" s="288"/>
      <c r="J222" s="289">
        <f>ROUND(I222*H222,2)</f>
        <v>0</v>
      </c>
      <c r="K222" s="290"/>
      <c r="L222" s="291"/>
      <c r="M222" s="292" t="s">
        <v>1</v>
      </c>
      <c r="N222" s="293" t="s">
        <v>38</v>
      </c>
      <c r="O222" s="92"/>
      <c r="P222" s="245">
        <f>O222*H222</f>
        <v>0</v>
      </c>
      <c r="Q222" s="245">
        <v>0.11500000000000001</v>
      </c>
      <c r="R222" s="245">
        <f>Q222*H222</f>
        <v>0.51750000000000007</v>
      </c>
      <c r="S222" s="245">
        <v>0</v>
      </c>
      <c r="T222" s="24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7" t="s">
        <v>203</v>
      </c>
      <c r="AT222" s="247" t="s">
        <v>226</v>
      </c>
      <c r="AU222" s="247" t="s">
        <v>83</v>
      </c>
      <c r="AY222" s="18" t="s">
        <v>156</v>
      </c>
      <c r="BE222" s="248">
        <f>IF(N222="základní",J222,0)</f>
        <v>0</v>
      </c>
      <c r="BF222" s="248">
        <f>IF(N222="snížená",J222,0)</f>
        <v>0</v>
      </c>
      <c r="BG222" s="248">
        <f>IF(N222="zákl. přenesená",J222,0)</f>
        <v>0</v>
      </c>
      <c r="BH222" s="248">
        <f>IF(N222="sníž. přenesená",J222,0)</f>
        <v>0</v>
      </c>
      <c r="BI222" s="248">
        <f>IF(N222="nulová",J222,0)</f>
        <v>0</v>
      </c>
      <c r="BJ222" s="18" t="s">
        <v>81</v>
      </c>
      <c r="BK222" s="248">
        <f>ROUND(I222*H222,2)</f>
        <v>0</v>
      </c>
      <c r="BL222" s="18" t="s">
        <v>162</v>
      </c>
      <c r="BM222" s="247" t="s">
        <v>1425</v>
      </c>
    </row>
    <row r="223" s="12" customFormat="1" ht="22.8" customHeight="1">
      <c r="A223" s="12"/>
      <c r="B223" s="219"/>
      <c r="C223" s="220"/>
      <c r="D223" s="221" t="s">
        <v>72</v>
      </c>
      <c r="E223" s="233" t="s">
        <v>203</v>
      </c>
      <c r="F223" s="233" t="s">
        <v>287</v>
      </c>
      <c r="G223" s="220"/>
      <c r="H223" s="220"/>
      <c r="I223" s="223"/>
      <c r="J223" s="234">
        <f>BK223</f>
        <v>0</v>
      </c>
      <c r="K223" s="220"/>
      <c r="L223" s="225"/>
      <c r="M223" s="226"/>
      <c r="N223" s="227"/>
      <c r="O223" s="227"/>
      <c r="P223" s="228">
        <f>SUM(P224:P272)</f>
        <v>0</v>
      </c>
      <c r="Q223" s="227"/>
      <c r="R223" s="228">
        <f>SUM(R224:R272)</f>
        <v>21.032905</v>
      </c>
      <c r="S223" s="227"/>
      <c r="T223" s="229">
        <f>SUM(T224:T272)</f>
        <v>34.872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30" t="s">
        <v>81</v>
      </c>
      <c r="AT223" s="231" t="s">
        <v>72</v>
      </c>
      <c r="AU223" s="231" t="s">
        <v>81</v>
      </c>
      <c r="AY223" s="230" t="s">
        <v>156</v>
      </c>
      <c r="BK223" s="232">
        <f>SUM(BK224:BK272)</f>
        <v>0</v>
      </c>
    </row>
    <row r="224" s="2" customFormat="1" ht="21.75" customHeight="1">
      <c r="A224" s="39"/>
      <c r="B224" s="40"/>
      <c r="C224" s="235" t="s">
        <v>283</v>
      </c>
      <c r="D224" s="235" t="s">
        <v>158</v>
      </c>
      <c r="E224" s="236" t="s">
        <v>941</v>
      </c>
      <c r="F224" s="237" t="s">
        <v>942</v>
      </c>
      <c r="G224" s="238" t="s">
        <v>180</v>
      </c>
      <c r="H224" s="239">
        <v>84</v>
      </c>
      <c r="I224" s="240"/>
      <c r="J224" s="241">
        <f>ROUND(I224*H224,2)</f>
        <v>0</v>
      </c>
      <c r="K224" s="242"/>
      <c r="L224" s="45"/>
      <c r="M224" s="243" t="s">
        <v>1</v>
      </c>
      <c r="N224" s="244" t="s">
        <v>38</v>
      </c>
      <c r="O224" s="92"/>
      <c r="P224" s="245">
        <f>O224*H224</f>
        <v>0</v>
      </c>
      <c r="Q224" s="245">
        <v>0</v>
      </c>
      <c r="R224" s="245">
        <f>Q224*H224</f>
        <v>0</v>
      </c>
      <c r="S224" s="245">
        <v>0.32000000000000001</v>
      </c>
      <c r="T224" s="246">
        <f>S224*H224</f>
        <v>26.879999999999999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7" t="s">
        <v>162</v>
      </c>
      <c r="AT224" s="247" t="s">
        <v>158</v>
      </c>
      <c r="AU224" s="247" t="s">
        <v>83</v>
      </c>
      <c r="AY224" s="18" t="s">
        <v>156</v>
      </c>
      <c r="BE224" s="248">
        <f>IF(N224="základní",J224,0)</f>
        <v>0</v>
      </c>
      <c r="BF224" s="248">
        <f>IF(N224="snížená",J224,0)</f>
        <v>0</v>
      </c>
      <c r="BG224" s="248">
        <f>IF(N224="zákl. přenesená",J224,0)</f>
        <v>0</v>
      </c>
      <c r="BH224" s="248">
        <f>IF(N224="sníž. přenesená",J224,0)</f>
        <v>0</v>
      </c>
      <c r="BI224" s="248">
        <f>IF(N224="nulová",J224,0)</f>
        <v>0</v>
      </c>
      <c r="BJ224" s="18" t="s">
        <v>81</v>
      </c>
      <c r="BK224" s="248">
        <f>ROUND(I224*H224,2)</f>
        <v>0</v>
      </c>
      <c r="BL224" s="18" t="s">
        <v>162</v>
      </c>
      <c r="BM224" s="247" t="s">
        <v>1426</v>
      </c>
    </row>
    <row r="225" s="2" customFormat="1" ht="33" customHeight="1">
      <c r="A225" s="39"/>
      <c r="B225" s="40"/>
      <c r="C225" s="235" t="s">
        <v>690</v>
      </c>
      <c r="D225" s="235" t="s">
        <v>158</v>
      </c>
      <c r="E225" s="236" t="s">
        <v>1168</v>
      </c>
      <c r="F225" s="237" t="s">
        <v>1169</v>
      </c>
      <c r="G225" s="238" t="s">
        <v>180</v>
      </c>
      <c r="H225" s="239">
        <v>5</v>
      </c>
      <c r="I225" s="240"/>
      <c r="J225" s="241">
        <f>ROUND(I225*H225,2)</f>
        <v>0</v>
      </c>
      <c r="K225" s="242"/>
      <c r="L225" s="45"/>
      <c r="M225" s="243" t="s">
        <v>1</v>
      </c>
      <c r="N225" s="244" t="s">
        <v>38</v>
      </c>
      <c r="O225" s="92"/>
      <c r="P225" s="245">
        <f>O225*H225</f>
        <v>0</v>
      </c>
      <c r="Q225" s="245">
        <v>1.0000000000000001E-05</v>
      </c>
      <c r="R225" s="245">
        <f>Q225*H225</f>
        <v>5.0000000000000002E-05</v>
      </c>
      <c r="S225" s="245">
        <v>0</v>
      </c>
      <c r="T225" s="24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7" t="s">
        <v>162</v>
      </c>
      <c r="AT225" s="247" t="s">
        <v>158</v>
      </c>
      <c r="AU225" s="247" t="s">
        <v>83</v>
      </c>
      <c r="AY225" s="18" t="s">
        <v>156</v>
      </c>
      <c r="BE225" s="248">
        <f>IF(N225="základní",J225,0)</f>
        <v>0</v>
      </c>
      <c r="BF225" s="248">
        <f>IF(N225="snížená",J225,0)</f>
        <v>0</v>
      </c>
      <c r="BG225" s="248">
        <f>IF(N225="zákl. přenesená",J225,0)</f>
        <v>0</v>
      </c>
      <c r="BH225" s="248">
        <f>IF(N225="sníž. přenesená",J225,0)</f>
        <v>0</v>
      </c>
      <c r="BI225" s="248">
        <f>IF(N225="nulová",J225,0)</f>
        <v>0</v>
      </c>
      <c r="BJ225" s="18" t="s">
        <v>81</v>
      </c>
      <c r="BK225" s="248">
        <f>ROUND(I225*H225,2)</f>
        <v>0</v>
      </c>
      <c r="BL225" s="18" t="s">
        <v>162</v>
      </c>
      <c r="BM225" s="247" t="s">
        <v>1427</v>
      </c>
    </row>
    <row r="226" s="13" customFormat="1">
      <c r="A226" s="13"/>
      <c r="B226" s="249"/>
      <c r="C226" s="250"/>
      <c r="D226" s="251" t="s">
        <v>164</v>
      </c>
      <c r="E226" s="252" t="s">
        <v>1</v>
      </c>
      <c r="F226" s="253" t="s">
        <v>1428</v>
      </c>
      <c r="G226" s="250"/>
      <c r="H226" s="254">
        <v>5</v>
      </c>
      <c r="I226" s="255"/>
      <c r="J226" s="250"/>
      <c r="K226" s="250"/>
      <c r="L226" s="256"/>
      <c r="M226" s="257"/>
      <c r="N226" s="258"/>
      <c r="O226" s="258"/>
      <c r="P226" s="258"/>
      <c r="Q226" s="258"/>
      <c r="R226" s="258"/>
      <c r="S226" s="258"/>
      <c r="T226" s="25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60" t="s">
        <v>164</v>
      </c>
      <c r="AU226" s="260" t="s">
        <v>83</v>
      </c>
      <c r="AV226" s="13" t="s">
        <v>83</v>
      </c>
      <c r="AW226" s="13" t="s">
        <v>30</v>
      </c>
      <c r="AX226" s="13" t="s">
        <v>81</v>
      </c>
      <c r="AY226" s="260" t="s">
        <v>156</v>
      </c>
    </row>
    <row r="227" s="2" customFormat="1" ht="21.75" customHeight="1">
      <c r="A227" s="39"/>
      <c r="B227" s="40"/>
      <c r="C227" s="283" t="s">
        <v>302</v>
      </c>
      <c r="D227" s="283" t="s">
        <v>226</v>
      </c>
      <c r="E227" s="284" t="s">
        <v>1172</v>
      </c>
      <c r="F227" s="285" t="s">
        <v>1173</v>
      </c>
      <c r="G227" s="286" t="s">
        <v>291</v>
      </c>
      <c r="H227" s="287">
        <v>1</v>
      </c>
      <c r="I227" s="288"/>
      <c r="J227" s="289">
        <f>ROUND(I227*H227,2)</f>
        <v>0</v>
      </c>
      <c r="K227" s="290"/>
      <c r="L227" s="291"/>
      <c r="M227" s="292" t="s">
        <v>1</v>
      </c>
      <c r="N227" s="293" t="s">
        <v>38</v>
      </c>
      <c r="O227" s="92"/>
      <c r="P227" s="245">
        <f>O227*H227</f>
        <v>0</v>
      </c>
      <c r="Q227" s="245">
        <v>0.059900000000000002</v>
      </c>
      <c r="R227" s="245">
        <f>Q227*H227</f>
        <v>0.059900000000000002</v>
      </c>
      <c r="S227" s="245">
        <v>0</v>
      </c>
      <c r="T227" s="246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7" t="s">
        <v>203</v>
      </c>
      <c r="AT227" s="247" t="s">
        <v>226</v>
      </c>
      <c r="AU227" s="247" t="s">
        <v>83</v>
      </c>
      <c r="AY227" s="18" t="s">
        <v>156</v>
      </c>
      <c r="BE227" s="248">
        <f>IF(N227="základní",J227,0)</f>
        <v>0</v>
      </c>
      <c r="BF227" s="248">
        <f>IF(N227="snížená",J227,0)</f>
        <v>0</v>
      </c>
      <c r="BG227" s="248">
        <f>IF(N227="zákl. přenesená",J227,0)</f>
        <v>0</v>
      </c>
      <c r="BH227" s="248">
        <f>IF(N227="sníž. přenesená",J227,0)</f>
        <v>0</v>
      </c>
      <c r="BI227" s="248">
        <f>IF(N227="nulová",J227,0)</f>
        <v>0</v>
      </c>
      <c r="BJ227" s="18" t="s">
        <v>81</v>
      </c>
      <c r="BK227" s="248">
        <f>ROUND(I227*H227,2)</f>
        <v>0</v>
      </c>
      <c r="BL227" s="18" t="s">
        <v>162</v>
      </c>
      <c r="BM227" s="247" t="s">
        <v>1429</v>
      </c>
    </row>
    <row r="228" s="2" customFormat="1" ht="33" customHeight="1">
      <c r="A228" s="39"/>
      <c r="B228" s="40"/>
      <c r="C228" s="235" t="s">
        <v>306</v>
      </c>
      <c r="D228" s="235" t="s">
        <v>158</v>
      </c>
      <c r="E228" s="236" t="s">
        <v>945</v>
      </c>
      <c r="F228" s="237" t="s">
        <v>946</v>
      </c>
      <c r="G228" s="238" t="s">
        <v>180</v>
      </c>
      <c r="H228" s="239">
        <v>26.5</v>
      </c>
      <c r="I228" s="240"/>
      <c r="J228" s="241">
        <f>ROUND(I228*H228,2)</f>
        <v>0</v>
      </c>
      <c r="K228" s="242"/>
      <c r="L228" s="45"/>
      <c r="M228" s="243" t="s">
        <v>1</v>
      </c>
      <c r="N228" s="244" t="s">
        <v>38</v>
      </c>
      <c r="O228" s="92"/>
      <c r="P228" s="245">
        <f>O228*H228</f>
        <v>0</v>
      </c>
      <c r="Q228" s="245">
        <v>1.0000000000000001E-05</v>
      </c>
      <c r="R228" s="245">
        <f>Q228*H228</f>
        <v>0.00026500000000000004</v>
      </c>
      <c r="S228" s="245">
        <v>0</v>
      </c>
      <c r="T228" s="24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7" t="s">
        <v>162</v>
      </c>
      <c r="AT228" s="247" t="s">
        <v>158</v>
      </c>
      <c r="AU228" s="247" t="s">
        <v>83</v>
      </c>
      <c r="AY228" s="18" t="s">
        <v>156</v>
      </c>
      <c r="BE228" s="248">
        <f>IF(N228="základní",J228,0)</f>
        <v>0</v>
      </c>
      <c r="BF228" s="248">
        <f>IF(N228="snížená",J228,0)</f>
        <v>0</v>
      </c>
      <c r="BG228" s="248">
        <f>IF(N228="zákl. přenesená",J228,0)</f>
        <v>0</v>
      </c>
      <c r="BH228" s="248">
        <f>IF(N228="sníž. přenesená",J228,0)</f>
        <v>0</v>
      </c>
      <c r="BI228" s="248">
        <f>IF(N228="nulová",J228,0)</f>
        <v>0</v>
      </c>
      <c r="BJ228" s="18" t="s">
        <v>81</v>
      </c>
      <c r="BK228" s="248">
        <f>ROUND(I228*H228,2)</f>
        <v>0</v>
      </c>
      <c r="BL228" s="18" t="s">
        <v>162</v>
      </c>
      <c r="BM228" s="247" t="s">
        <v>1430</v>
      </c>
    </row>
    <row r="229" s="13" customFormat="1">
      <c r="A229" s="13"/>
      <c r="B229" s="249"/>
      <c r="C229" s="250"/>
      <c r="D229" s="251" t="s">
        <v>164</v>
      </c>
      <c r="E229" s="252" t="s">
        <v>1</v>
      </c>
      <c r="F229" s="253" t="s">
        <v>1431</v>
      </c>
      <c r="G229" s="250"/>
      <c r="H229" s="254">
        <v>13</v>
      </c>
      <c r="I229" s="255"/>
      <c r="J229" s="250"/>
      <c r="K229" s="250"/>
      <c r="L229" s="256"/>
      <c r="M229" s="257"/>
      <c r="N229" s="258"/>
      <c r="O229" s="258"/>
      <c r="P229" s="258"/>
      <c r="Q229" s="258"/>
      <c r="R229" s="258"/>
      <c r="S229" s="258"/>
      <c r="T229" s="25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60" t="s">
        <v>164</v>
      </c>
      <c r="AU229" s="260" t="s">
        <v>83</v>
      </c>
      <c r="AV229" s="13" t="s">
        <v>83</v>
      </c>
      <c r="AW229" s="13" t="s">
        <v>30</v>
      </c>
      <c r="AX229" s="13" t="s">
        <v>73</v>
      </c>
      <c r="AY229" s="260" t="s">
        <v>156</v>
      </c>
    </row>
    <row r="230" s="13" customFormat="1">
      <c r="A230" s="13"/>
      <c r="B230" s="249"/>
      <c r="C230" s="250"/>
      <c r="D230" s="251" t="s">
        <v>164</v>
      </c>
      <c r="E230" s="252" t="s">
        <v>1</v>
      </c>
      <c r="F230" s="253" t="s">
        <v>1432</v>
      </c>
      <c r="G230" s="250"/>
      <c r="H230" s="254">
        <v>13.5</v>
      </c>
      <c r="I230" s="255"/>
      <c r="J230" s="250"/>
      <c r="K230" s="250"/>
      <c r="L230" s="256"/>
      <c r="M230" s="257"/>
      <c r="N230" s="258"/>
      <c r="O230" s="258"/>
      <c r="P230" s="258"/>
      <c r="Q230" s="258"/>
      <c r="R230" s="258"/>
      <c r="S230" s="258"/>
      <c r="T230" s="25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60" t="s">
        <v>164</v>
      </c>
      <c r="AU230" s="260" t="s">
        <v>83</v>
      </c>
      <c r="AV230" s="13" t="s">
        <v>83</v>
      </c>
      <c r="AW230" s="13" t="s">
        <v>30</v>
      </c>
      <c r="AX230" s="13" t="s">
        <v>73</v>
      </c>
      <c r="AY230" s="260" t="s">
        <v>156</v>
      </c>
    </row>
    <row r="231" s="14" customFormat="1">
      <c r="A231" s="14"/>
      <c r="B231" s="261"/>
      <c r="C231" s="262"/>
      <c r="D231" s="251" t="s">
        <v>164</v>
      </c>
      <c r="E231" s="263" t="s">
        <v>1</v>
      </c>
      <c r="F231" s="264" t="s">
        <v>166</v>
      </c>
      <c r="G231" s="262"/>
      <c r="H231" s="265">
        <v>26.5</v>
      </c>
      <c r="I231" s="266"/>
      <c r="J231" s="262"/>
      <c r="K231" s="262"/>
      <c r="L231" s="267"/>
      <c r="M231" s="268"/>
      <c r="N231" s="269"/>
      <c r="O231" s="269"/>
      <c r="P231" s="269"/>
      <c r="Q231" s="269"/>
      <c r="R231" s="269"/>
      <c r="S231" s="269"/>
      <c r="T231" s="27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71" t="s">
        <v>164</v>
      </c>
      <c r="AU231" s="271" t="s">
        <v>83</v>
      </c>
      <c r="AV231" s="14" t="s">
        <v>162</v>
      </c>
      <c r="AW231" s="14" t="s">
        <v>30</v>
      </c>
      <c r="AX231" s="14" t="s">
        <v>81</v>
      </c>
      <c r="AY231" s="271" t="s">
        <v>156</v>
      </c>
    </row>
    <row r="232" s="2" customFormat="1" ht="21.75" customHeight="1">
      <c r="A232" s="39"/>
      <c r="B232" s="40"/>
      <c r="C232" s="283" t="s">
        <v>312</v>
      </c>
      <c r="D232" s="283" t="s">
        <v>226</v>
      </c>
      <c r="E232" s="284" t="s">
        <v>949</v>
      </c>
      <c r="F232" s="285" t="s">
        <v>950</v>
      </c>
      <c r="G232" s="286" t="s">
        <v>291</v>
      </c>
      <c r="H232" s="287">
        <v>6</v>
      </c>
      <c r="I232" s="288"/>
      <c r="J232" s="289">
        <f>ROUND(I232*H232,2)</f>
        <v>0</v>
      </c>
      <c r="K232" s="290"/>
      <c r="L232" s="291"/>
      <c r="M232" s="292" t="s">
        <v>1</v>
      </c>
      <c r="N232" s="293" t="s">
        <v>38</v>
      </c>
      <c r="O232" s="92"/>
      <c r="P232" s="245">
        <f>O232*H232</f>
        <v>0</v>
      </c>
      <c r="Q232" s="245">
        <v>0.095500000000000002</v>
      </c>
      <c r="R232" s="245">
        <f>Q232*H232</f>
        <v>0.57299999999999995</v>
      </c>
      <c r="S232" s="245">
        <v>0</v>
      </c>
      <c r="T232" s="24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7" t="s">
        <v>203</v>
      </c>
      <c r="AT232" s="247" t="s">
        <v>226</v>
      </c>
      <c r="AU232" s="247" t="s">
        <v>83</v>
      </c>
      <c r="AY232" s="18" t="s">
        <v>156</v>
      </c>
      <c r="BE232" s="248">
        <f>IF(N232="základní",J232,0)</f>
        <v>0</v>
      </c>
      <c r="BF232" s="248">
        <f>IF(N232="snížená",J232,0)</f>
        <v>0</v>
      </c>
      <c r="BG232" s="248">
        <f>IF(N232="zákl. přenesená",J232,0)</f>
        <v>0</v>
      </c>
      <c r="BH232" s="248">
        <f>IF(N232="sníž. přenesená",J232,0)</f>
        <v>0</v>
      </c>
      <c r="BI232" s="248">
        <f>IF(N232="nulová",J232,0)</f>
        <v>0</v>
      </c>
      <c r="BJ232" s="18" t="s">
        <v>81</v>
      </c>
      <c r="BK232" s="248">
        <f>ROUND(I232*H232,2)</f>
        <v>0</v>
      </c>
      <c r="BL232" s="18" t="s">
        <v>162</v>
      </c>
      <c r="BM232" s="247" t="s">
        <v>1433</v>
      </c>
    </row>
    <row r="233" s="2" customFormat="1" ht="33" customHeight="1">
      <c r="A233" s="39"/>
      <c r="B233" s="40"/>
      <c r="C233" s="235" t="s">
        <v>556</v>
      </c>
      <c r="D233" s="235" t="s">
        <v>158</v>
      </c>
      <c r="E233" s="236" t="s">
        <v>953</v>
      </c>
      <c r="F233" s="237" t="s">
        <v>954</v>
      </c>
      <c r="G233" s="238" t="s">
        <v>180</v>
      </c>
      <c r="H233" s="239">
        <v>84</v>
      </c>
      <c r="I233" s="240"/>
      <c r="J233" s="241">
        <f>ROUND(I233*H233,2)</f>
        <v>0</v>
      </c>
      <c r="K233" s="242"/>
      <c r="L233" s="45"/>
      <c r="M233" s="243" t="s">
        <v>1</v>
      </c>
      <c r="N233" s="244" t="s">
        <v>38</v>
      </c>
      <c r="O233" s="92"/>
      <c r="P233" s="245">
        <f>O233*H233</f>
        <v>0</v>
      </c>
      <c r="Q233" s="245">
        <v>2.0000000000000002E-05</v>
      </c>
      <c r="R233" s="245">
        <f>Q233*H233</f>
        <v>0.0016800000000000001</v>
      </c>
      <c r="S233" s="245">
        <v>0</v>
      </c>
      <c r="T233" s="24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7" t="s">
        <v>162</v>
      </c>
      <c r="AT233" s="247" t="s">
        <v>158</v>
      </c>
      <c r="AU233" s="247" t="s">
        <v>83</v>
      </c>
      <c r="AY233" s="18" t="s">
        <v>156</v>
      </c>
      <c r="BE233" s="248">
        <f>IF(N233="základní",J233,0)</f>
        <v>0</v>
      </c>
      <c r="BF233" s="248">
        <f>IF(N233="snížená",J233,0)</f>
        <v>0</v>
      </c>
      <c r="BG233" s="248">
        <f>IF(N233="zákl. přenesená",J233,0)</f>
        <v>0</v>
      </c>
      <c r="BH233" s="248">
        <f>IF(N233="sníž. přenesená",J233,0)</f>
        <v>0</v>
      </c>
      <c r="BI233" s="248">
        <f>IF(N233="nulová",J233,0)</f>
        <v>0</v>
      </c>
      <c r="BJ233" s="18" t="s">
        <v>81</v>
      </c>
      <c r="BK233" s="248">
        <f>ROUND(I233*H233,2)</f>
        <v>0</v>
      </c>
      <c r="BL233" s="18" t="s">
        <v>162</v>
      </c>
      <c r="BM233" s="247" t="s">
        <v>1434</v>
      </c>
    </row>
    <row r="234" s="13" customFormat="1">
      <c r="A234" s="13"/>
      <c r="B234" s="249"/>
      <c r="C234" s="250"/>
      <c r="D234" s="251" t="s">
        <v>164</v>
      </c>
      <c r="E234" s="252" t="s">
        <v>1</v>
      </c>
      <c r="F234" s="253" t="s">
        <v>1435</v>
      </c>
      <c r="G234" s="250"/>
      <c r="H234" s="254">
        <v>84</v>
      </c>
      <c r="I234" s="255"/>
      <c r="J234" s="250"/>
      <c r="K234" s="250"/>
      <c r="L234" s="256"/>
      <c r="M234" s="257"/>
      <c r="N234" s="258"/>
      <c r="O234" s="258"/>
      <c r="P234" s="258"/>
      <c r="Q234" s="258"/>
      <c r="R234" s="258"/>
      <c r="S234" s="258"/>
      <c r="T234" s="25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0" t="s">
        <v>164</v>
      </c>
      <c r="AU234" s="260" t="s">
        <v>83</v>
      </c>
      <c r="AV234" s="13" t="s">
        <v>83</v>
      </c>
      <c r="AW234" s="13" t="s">
        <v>30</v>
      </c>
      <c r="AX234" s="13" t="s">
        <v>81</v>
      </c>
      <c r="AY234" s="260" t="s">
        <v>156</v>
      </c>
    </row>
    <row r="235" s="2" customFormat="1" ht="21.75" customHeight="1">
      <c r="A235" s="39"/>
      <c r="B235" s="40"/>
      <c r="C235" s="283" t="s">
        <v>561</v>
      </c>
      <c r="D235" s="283" t="s">
        <v>226</v>
      </c>
      <c r="E235" s="284" t="s">
        <v>957</v>
      </c>
      <c r="F235" s="285" t="s">
        <v>958</v>
      </c>
      <c r="G235" s="286" t="s">
        <v>180</v>
      </c>
      <c r="H235" s="287">
        <v>84</v>
      </c>
      <c r="I235" s="288"/>
      <c r="J235" s="289">
        <f>ROUND(I235*H235,2)</f>
        <v>0</v>
      </c>
      <c r="K235" s="290"/>
      <c r="L235" s="291"/>
      <c r="M235" s="292" t="s">
        <v>1</v>
      </c>
      <c r="N235" s="293" t="s">
        <v>38</v>
      </c>
      <c r="O235" s="92"/>
      <c r="P235" s="245">
        <f>O235*H235</f>
        <v>0</v>
      </c>
      <c r="Q235" s="245">
        <v>0.016619999999999999</v>
      </c>
      <c r="R235" s="245">
        <f>Q235*H235</f>
        <v>1.39608</v>
      </c>
      <c r="S235" s="245">
        <v>0</v>
      </c>
      <c r="T235" s="24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7" t="s">
        <v>203</v>
      </c>
      <c r="AT235" s="247" t="s">
        <v>226</v>
      </c>
      <c r="AU235" s="247" t="s">
        <v>83</v>
      </c>
      <c r="AY235" s="18" t="s">
        <v>156</v>
      </c>
      <c r="BE235" s="248">
        <f>IF(N235="základní",J235,0)</f>
        <v>0</v>
      </c>
      <c r="BF235" s="248">
        <f>IF(N235="snížená",J235,0)</f>
        <v>0</v>
      </c>
      <c r="BG235" s="248">
        <f>IF(N235="zákl. přenesená",J235,0)</f>
        <v>0</v>
      </c>
      <c r="BH235" s="248">
        <f>IF(N235="sníž. přenesená",J235,0)</f>
        <v>0</v>
      </c>
      <c r="BI235" s="248">
        <f>IF(N235="nulová",J235,0)</f>
        <v>0</v>
      </c>
      <c r="BJ235" s="18" t="s">
        <v>81</v>
      </c>
      <c r="BK235" s="248">
        <f>ROUND(I235*H235,2)</f>
        <v>0</v>
      </c>
      <c r="BL235" s="18" t="s">
        <v>162</v>
      </c>
      <c r="BM235" s="247" t="s">
        <v>1436</v>
      </c>
    </row>
    <row r="236" s="2" customFormat="1" ht="21.75" customHeight="1">
      <c r="A236" s="39"/>
      <c r="B236" s="40"/>
      <c r="C236" s="235" t="s">
        <v>505</v>
      </c>
      <c r="D236" s="235" t="s">
        <v>158</v>
      </c>
      <c r="E236" s="236" t="s">
        <v>1180</v>
      </c>
      <c r="F236" s="237" t="s">
        <v>1181</v>
      </c>
      <c r="G236" s="238" t="s">
        <v>291</v>
      </c>
      <c r="H236" s="239">
        <v>3</v>
      </c>
      <c r="I236" s="240"/>
      <c r="J236" s="241">
        <f>ROUND(I236*H236,2)</f>
        <v>0</v>
      </c>
      <c r="K236" s="242"/>
      <c r="L236" s="45"/>
      <c r="M236" s="243" t="s">
        <v>1</v>
      </c>
      <c r="N236" s="244" t="s">
        <v>38</v>
      </c>
      <c r="O236" s="92"/>
      <c r="P236" s="245">
        <f>O236*H236</f>
        <v>0</v>
      </c>
      <c r="Q236" s="245">
        <v>0.00010000000000000001</v>
      </c>
      <c r="R236" s="245">
        <f>Q236*H236</f>
        <v>0.00030000000000000003</v>
      </c>
      <c r="S236" s="245">
        <v>0</v>
      </c>
      <c r="T236" s="24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7" t="s">
        <v>162</v>
      </c>
      <c r="AT236" s="247" t="s">
        <v>158</v>
      </c>
      <c r="AU236" s="247" t="s">
        <v>83</v>
      </c>
      <c r="AY236" s="18" t="s">
        <v>156</v>
      </c>
      <c r="BE236" s="248">
        <f>IF(N236="základní",J236,0)</f>
        <v>0</v>
      </c>
      <c r="BF236" s="248">
        <f>IF(N236="snížená",J236,0)</f>
        <v>0</v>
      </c>
      <c r="BG236" s="248">
        <f>IF(N236="zákl. přenesená",J236,0)</f>
        <v>0</v>
      </c>
      <c r="BH236" s="248">
        <f>IF(N236="sníž. přenesená",J236,0)</f>
        <v>0</v>
      </c>
      <c r="BI236" s="248">
        <f>IF(N236="nulová",J236,0)</f>
        <v>0</v>
      </c>
      <c r="BJ236" s="18" t="s">
        <v>81</v>
      </c>
      <c r="BK236" s="248">
        <f>ROUND(I236*H236,2)</f>
        <v>0</v>
      </c>
      <c r="BL236" s="18" t="s">
        <v>162</v>
      </c>
      <c r="BM236" s="247" t="s">
        <v>1437</v>
      </c>
    </row>
    <row r="237" s="13" customFormat="1">
      <c r="A237" s="13"/>
      <c r="B237" s="249"/>
      <c r="C237" s="250"/>
      <c r="D237" s="251" t="s">
        <v>164</v>
      </c>
      <c r="E237" s="252" t="s">
        <v>1</v>
      </c>
      <c r="F237" s="253" t="s">
        <v>1438</v>
      </c>
      <c r="G237" s="250"/>
      <c r="H237" s="254">
        <v>3</v>
      </c>
      <c r="I237" s="255"/>
      <c r="J237" s="250"/>
      <c r="K237" s="250"/>
      <c r="L237" s="256"/>
      <c r="M237" s="257"/>
      <c r="N237" s="258"/>
      <c r="O237" s="258"/>
      <c r="P237" s="258"/>
      <c r="Q237" s="258"/>
      <c r="R237" s="258"/>
      <c r="S237" s="258"/>
      <c r="T237" s="25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60" t="s">
        <v>164</v>
      </c>
      <c r="AU237" s="260" t="s">
        <v>83</v>
      </c>
      <c r="AV237" s="13" t="s">
        <v>83</v>
      </c>
      <c r="AW237" s="13" t="s">
        <v>30</v>
      </c>
      <c r="AX237" s="13" t="s">
        <v>81</v>
      </c>
      <c r="AY237" s="260" t="s">
        <v>156</v>
      </c>
    </row>
    <row r="238" s="2" customFormat="1" ht="21.75" customHeight="1">
      <c r="A238" s="39"/>
      <c r="B238" s="40"/>
      <c r="C238" s="283" t="s">
        <v>976</v>
      </c>
      <c r="D238" s="283" t="s">
        <v>226</v>
      </c>
      <c r="E238" s="284" t="s">
        <v>1184</v>
      </c>
      <c r="F238" s="285" t="s">
        <v>1185</v>
      </c>
      <c r="G238" s="286" t="s">
        <v>291</v>
      </c>
      <c r="H238" s="287">
        <v>3</v>
      </c>
      <c r="I238" s="288"/>
      <c r="J238" s="289">
        <f>ROUND(I238*H238,2)</f>
        <v>0</v>
      </c>
      <c r="K238" s="290"/>
      <c r="L238" s="291"/>
      <c r="M238" s="292" t="s">
        <v>1</v>
      </c>
      <c r="N238" s="293" t="s">
        <v>38</v>
      </c>
      <c r="O238" s="92"/>
      <c r="P238" s="245">
        <f>O238*H238</f>
        <v>0</v>
      </c>
      <c r="Q238" s="245">
        <v>0.0064000000000000003</v>
      </c>
      <c r="R238" s="245">
        <f>Q238*H238</f>
        <v>0.019200000000000002</v>
      </c>
      <c r="S238" s="245">
        <v>0</v>
      </c>
      <c r="T238" s="24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7" t="s">
        <v>203</v>
      </c>
      <c r="AT238" s="247" t="s">
        <v>226</v>
      </c>
      <c r="AU238" s="247" t="s">
        <v>83</v>
      </c>
      <c r="AY238" s="18" t="s">
        <v>156</v>
      </c>
      <c r="BE238" s="248">
        <f>IF(N238="základní",J238,0)</f>
        <v>0</v>
      </c>
      <c r="BF238" s="248">
        <f>IF(N238="snížená",J238,0)</f>
        <v>0</v>
      </c>
      <c r="BG238" s="248">
        <f>IF(N238="zákl. přenesená",J238,0)</f>
        <v>0</v>
      </c>
      <c r="BH238" s="248">
        <f>IF(N238="sníž. přenesená",J238,0)</f>
        <v>0</v>
      </c>
      <c r="BI238" s="248">
        <f>IF(N238="nulová",J238,0)</f>
        <v>0</v>
      </c>
      <c r="BJ238" s="18" t="s">
        <v>81</v>
      </c>
      <c r="BK238" s="248">
        <f>ROUND(I238*H238,2)</f>
        <v>0</v>
      </c>
      <c r="BL238" s="18" t="s">
        <v>162</v>
      </c>
      <c r="BM238" s="247" t="s">
        <v>1439</v>
      </c>
    </row>
    <row r="239" s="2" customFormat="1" ht="16.5" customHeight="1">
      <c r="A239" s="39"/>
      <c r="B239" s="40"/>
      <c r="C239" s="235" t="s">
        <v>843</v>
      </c>
      <c r="D239" s="235" t="s">
        <v>158</v>
      </c>
      <c r="E239" s="236" t="s">
        <v>573</v>
      </c>
      <c r="F239" s="237" t="s">
        <v>969</v>
      </c>
      <c r="G239" s="238" t="s">
        <v>291</v>
      </c>
      <c r="H239" s="239">
        <v>6</v>
      </c>
      <c r="I239" s="240"/>
      <c r="J239" s="241">
        <f>ROUND(I239*H239,2)</f>
        <v>0</v>
      </c>
      <c r="K239" s="242"/>
      <c r="L239" s="45"/>
      <c r="M239" s="243" t="s">
        <v>1</v>
      </c>
      <c r="N239" s="244" t="s">
        <v>38</v>
      </c>
      <c r="O239" s="92"/>
      <c r="P239" s="245">
        <f>O239*H239</f>
        <v>0</v>
      </c>
      <c r="Q239" s="245">
        <v>0.00012</v>
      </c>
      <c r="R239" s="245">
        <f>Q239*H239</f>
        <v>0.00072000000000000005</v>
      </c>
      <c r="S239" s="245">
        <v>0</v>
      </c>
      <c r="T239" s="24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7" t="s">
        <v>162</v>
      </c>
      <c r="AT239" s="247" t="s">
        <v>158</v>
      </c>
      <c r="AU239" s="247" t="s">
        <v>83</v>
      </c>
      <c r="AY239" s="18" t="s">
        <v>156</v>
      </c>
      <c r="BE239" s="248">
        <f>IF(N239="základní",J239,0)</f>
        <v>0</v>
      </c>
      <c r="BF239" s="248">
        <f>IF(N239="snížená",J239,0)</f>
        <v>0</v>
      </c>
      <c r="BG239" s="248">
        <f>IF(N239="zákl. přenesená",J239,0)</f>
        <v>0</v>
      </c>
      <c r="BH239" s="248">
        <f>IF(N239="sníž. přenesená",J239,0)</f>
        <v>0</v>
      </c>
      <c r="BI239" s="248">
        <f>IF(N239="nulová",J239,0)</f>
        <v>0</v>
      </c>
      <c r="BJ239" s="18" t="s">
        <v>81</v>
      </c>
      <c r="BK239" s="248">
        <f>ROUND(I239*H239,2)</f>
        <v>0</v>
      </c>
      <c r="BL239" s="18" t="s">
        <v>162</v>
      </c>
      <c r="BM239" s="247" t="s">
        <v>1440</v>
      </c>
    </row>
    <row r="240" s="13" customFormat="1">
      <c r="A240" s="13"/>
      <c r="B240" s="249"/>
      <c r="C240" s="250"/>
      <c r="D240" s="251" t="s">
        <v>164</v>
      </c>
      <c r="E240" s="252" t="s">
        <v>1</v>
      </c>
      <c r="F240" s="253" t="s">
        <v>1441</v>
      </c>
      <c r="G240" s="250"/>
      <c r="H240" s="254">
        <v>3</v>
      </c>
      <c r="I240" s="255"/>
      <c r="J240" s="250"/>
      <c r="K240" s="250"/>
      <c r="L240" s="256"/>
      <c r="M240" s="257"/>
      <c r="N240" s="258"/>
      <c r="O240" s="258"/>
      <c r="P240" s="258"/>
      <c r="Q240" s="258"/>
      <c r="R240" s="258"/>
      <c r="S240" s="258"/>
      <c r="T240" s="25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60" t="s">
        <v>164</v>
      </c>
      <c r="AU240" s="260" t="s">
        <v>83</v>
      </c>
      <c r="AV240" s="13" t="s">
        <v>83</v>
      </c>
      <c r="AW240" s="13" t="s">
        <v>30</v>
      </c>
      <c r="AX240" s="13" t="s">
        <v>73</v>
      </c>
      <c r="AY240" s="260" t="s">
        <v>156</v>
      </c>
    </row>
    <row r="241" s="13" customFormat="1">
      <c r="A241" s="13"/>
      <c r="B241" s="249"/>
      <c r="C241" s="250"/>
      <c r="D241" s="251" t="s">
        <v>164</v>
      </c>
      <c r="E241" s="252" t="s">
        <v>1</v>
      </c>
      <c r="F241" s="253" t="s">
        <v>1442</v>
      </c>
      <c r="G241" s="250"/>
      <c r="H241" s="254">
        <v>1</v>
      </c>
      <c r="I241" s="255"/>
      <c r="J241" s="250"/>
      <c r="K241" s="250"/>
      <c r="L241" s="256"/>
      <c r="M241" s="257"/>
      <c r="N241" s="258"/>
      <c r="O241" s="258"/>
      <c r="P241" s="258"/>
      <c r="Q241" s="258"/>
      <c r="R241" s="258"/>
      <c r="S241" s="258"/>
      <c r="T241" s="25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60" t="s">
        <v>164</v>
      </c>
      <c r="AU241" s="260" t="s">
        <v>83</v>
      </c>
      <c r="AV241" s="13" t="s">
        <v>83</v>
      </c>
      <c r="AW241" s="13" t="s">
        <v>30</v>
      </c>
      <c r="AX241" s="13" t="s">
        <v>73</v>
      </c>
      <c r="AY241" s="260" t="s">
        <v>156</v>
      </c>
    </row>
    <row r="242" s="13" customFormat="1">
      <c r="A242" s="13"/>
      <c r="B242" s="249"/>
      <c r="C242" s="250"/>
      <c r="D242" s="251" t="s">
        <v>164</v>
      </c>
      <c r="E242" s="252" t="s">
        <v>1</v>
      </c>
      <c r="F242" s="253" t="s">
        <v>1443</v>
      </c>
      <c r="G242" s="250"/>
      <c r="H242" s="254">
        <v>2</v>
      </c>
      <c r="I242" s="255"/>
      <c r="J242" s="250"/>
      <c r="K242" s="250"/>
      <c r="L242" s="256"/>
      <c r="M242" s="257"/>
      <c r="N242" s="258"/>
      <c r="O242" s="258"/>
      <c r="P242" s="258"/>
      <c r="Q242" s="258"/>
      <c r="R242" s="258"/>
      <c r="S242" s="258"/>
      <c r="T242" s="25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0" t="s">
        <v>164</v>
      </c>
      <c r="AU242" s="260" t="s">
        <v>83</v>
      </c>
      <c r="AV242" s="13" t="s">
        <v>83</v>
      </c>
      <c r="AW242" s="13" t="s">
        <v>30</v>
      </c>
      <c r="AX242" s="13" t="s">
        <v>73</v>
      </c>
      <c r="AY242" s="260" t="s">
        <v>156</v>
      </c>
    </row>
    <row r="243" s="14" customFormat="1">
      <c r="A243" s="14"/>
      <c r="B243" s="261"/>
      <c r="C243" s="262"/>
      <c r="D243" s="251" t="s">
        <v>164</v>
      </c>
      <c r="E243" s="263" t="s">
        <v>1</v>
      </c>
      <c r="F243" s="264" t="s">
        <v>166</v>
      </c>
      <c r="G243" s="262"/>
      <c r="H243" s="265">
        <v>6</v>
      </c>
      <c r="I243" s="266"/>
      <c r="J243" s="262"/>
      <c r="K243" s="262"/>
      <c r="L243" s="267"/>
      <c r="M243" s="268"/>
      <c r="N243" s="269"/>
      <c r="O243" s="269"/>
      <c r="P243" s="269"/>
      <c r="Q243" s="269"/>
      <c r="R243" s="269"/>
      <c r="S243" s="269"/>
      <c r="T243" s="27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71" t="s">
        <v>164</v>
      </c>
      <c r="AU243" s="271" t="s">
        <v>83</v>
      </c>
      <c r="AV243" s="14" t="s">
        <v>162</v>
      </c>
      <c r="AW243" s="14" t="s">
        <v>30</v>
      </c>
      <c r="AX243" s="14" t="s">
        <v>81</v>
      </c>
      <c r="AY243" s="271" t="s">
        <v>156</v>
      </c>
    </row>
    <row r="244" s="2" customFormat="1" ht="21.75" customHeight="1">
      <c r="A244" s="39"/>
      <c r="B244" s="40"/>
      <c r="C244" s="235" t="s">
        <v>718</v>
      </c>
      <c r="D244" s="235" t="s">
        <v>158</v>
      </c>
      <c r="E244" s="236" t="s">
        <v>980</v>
      </c>
      <c r="F244" s="237" t="s">
        <v>981</v>
      </c>
      <c r="G244" s="238" t="s">
        <v>192</v>
      </c>
      <c r="H244" s="239">
        <v>4.2000000000000002</v>
      </c>
      <c r="I244" s="240"/>
      <c r="J244" s="241">
        <f>ROUND(I244*H244,2)</f>
        <v>0</v>
      </c>
      <c r="K244" s="242"/>
      <c r="L244" s="45"/>
      <c r="M244" s="243" t="s">
        <v>1</v>
      </c>
      <c r="N244" s="244" t="s">
        <v>38</v>
      </c>
      <c r="O244" s="92"/>
      <c r="P244" s="245">
        <f>O244*H244</f>
        <v>0</v>
      </c>
      <c r="Q244" s="245">
        <v>0</v>
      </c>
      <c r="R244" s="245">
        <f>Q244*H244</f>
        <v>0</v>
      </c>
      <c r="S244" s="245">
        <v>1.76</v>
      </c>
      <c r="T244" s="246">
        <f>S244*H244</f>
        <v>7.3920000000000003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7" t="s">
        <v>162</v>
      </c>
      <c r="AT244" s="247" t="s">
        <v>158</v>
      </c>
      <c r="AU244" s="247" t="s">
        <v>83</v>
      </c>
      <c r="AY244" s="18" t="s">
        <v>156</v>
      </c>
      <c r="BE244" s="248">
        <f>IF(N244="základní",J244,0)</f>
        <v>0</v>
      </c>
      <c r="BF244" s="248">
        <f>IF(N244="snížená",J244,0)</f>
        <v>0</v>
      </c>
      <c r="BG244" s="248">
        <f>IF(N244="zákl. přenesená",J244,0)</f>
        <v>0</v>
      </c>
      <c r="BH244" s="248">
        <f>IF(N244="sníž. přenesená",J244,0)</f>
        <v>0</v>
      </c>
      <c r="BI244" s="248">
        <f>IF(N244="nulová",J244,0)</f>
        <v>0</v>
      </c>
      <c r="BJ244" s="18" t="s">
        <v>81</v>
      </c>
      <c r="BK244" s="248">
        <f>ROUND(I244*H244,2)</f>
        <v>0</v>
      </c>
      <c r="BL244" s="18" t="s">
        <v>162</v>
      </c>
      <c r="BM244" s="247" t="s">
        <v>1444</v>
      </c>
    </row>
    <row r="245" s="13" customFormat="1">
      <c r="A245" s="13"/>
      <c r="B245" s="249"/>
      <c r="C245" s="250"/>
      <c r="D245" s="251" t="s">
        <v>164</v>
      </c>
      <c r="E245" s="252" t="s">
        <v>1</v>
      </c>
      <c r="F245" s="253" t="s">
        <v>1445</v>
      </c>
      <c r="G245" s="250"/>
      <c r="H245" s="254">
        <v>4.2000000000000002</v>
      </c>
      <c r="I245" s="255"/>
      <c r="J245" s="250"/>
      <c r="K245" s="250"/>
      <c r="L245" s="256"/>
      <c r="M245" s="257"/>
      <c r="N245" s="258"/>
      <c r="O245" s="258"/>
      <c r="P245" s="258"/>
      <c r="Q245" s="258"/>
      <c r="R245" s="258"/>
      <c r="S245" s="258"/>
      <c r="T245" s="25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60" t="s">
        <v>164</v>
      </c>
      <c r="AU245" s="260" t="s">
        <v>83</v>
      </c>
      <c r="AV245" s="13" t="s">
        <v>83</v>
      </c>
      <c r="AW245" s="13" t="s">
        <v>30</v>
      </c>
      <c r="AX245" s="13" t="s">
        <v>81</v>
      </c>
      <c r="AY245" s="260" t="s">
        <v>156</v>
      </c>
    </row>
    <row r="246" s="2" customFormat="1" ht="21.75" customHeight="1">
      <c r="A246" s="39"/>
      <c r="B246" s="40"/>
      <c r="C246" s="235" t="s">
        <v>457</v>
      </c>
      <c r="D246" s="235" t="s">
        <v>158</v>
      </c>
      <c r="E246" s="236" t="s">
        <v>1193</v>
      </c>
      <c r="F246" s="237" t="s">
        <v>1194</v>
      </c>
      <c r="G246" s="238" t="s">
        <v>180</v>
      </c>
      <c r="H246" s="239">
        <v>17</v>
      </c>
      <c r="I246" s="240"/>
      <c r="J246" s="241">
        <f>ROUND(I246*H246,2)</f>
        <v>0</v>
      </c>
      <c r="K246" s="242"/>
      <c r="L246" s="45"/>
      <c r="M246" s="243" t="s">
        <v>1</v>
      </c>
      <c r="N246" s="244" t="s">
        <v>38</v>
      </c>
      <c r="O246" s="92"/>
      <c r="P246" s="245">
        <f>O246*H246</f>
        <v>0</v>
      </c>
      <c r="Q246" s="245">
        <v>0</v>
      </c>
      <c r="R246" s="245">
        <f>Q246*H246</f>
        <v>0</v>
      </c>
      <c r="S246" s="245">
        <v>0</v>
      </c>
      <c r="T246" s="24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7" t="s">
        <v>162</v>
      </c>
      <c r="AT246" s="247" t="s">
        <v>158</v>
      </c>
      <c r="AU246" s="247" t="s">
        <v>83</v>
      </c>
      <c r="AY246" s="18" t="s">
        <v>156</v>
      </c>
      <c r="BE246" s="248">
        <f>IF(N246="základní",J246,0)</f>
        <v>0</v>
      </c>
      <c r="BF246" s="248">
        <f>IF(N246="snížená",J246,0)</f>
        <v>0</v>
      </c>
      <c r="BG246" s="248">
        <f>IF(N246="zákl. přenesená",J246,0)</f>
        <v>0</v>
      </c>
      <c r="BH246" s="248">
        <f>IF(N246="sníž. přenesená",J246,0)</f>
        <v>0</v>
      </c>
      <c r="BI246" s="248">
        <f>IF(N246="nulová",J246,0)</f>
        <v>0</v>
      </c>
      <c r="BJ246" s="18" t="s">
        <v>81</v>
      </c>
      <c r="BK246" s="248">
        <f>ROUND(I246*H246,2)</f>
        <v>0</v>
      </c>
      <c r="BL246" s="18" t="s">
        <v>162</v>
      </c>
      <c r="BM246" s="247" t="s">
        <v>1446</v>
      </c>
    </row>
    <row r="247" s="2" customFormat="1" ht="21.75" customHeight="1">
      <c r="A247" s="39"/>
      <c r="B247" s="40"/>
      <c r="C247" s="235" t="s">
        <v>722</v>
      </c>
      <c r="D247" s="235" t="s">
        <v>158</v>
      </c>
      <c r="E247" s="236" t="s">
        <v>986</v>
      </c>
      <c r="F247" s="237" t="s">
        <v>987</v>
      </c>
      <c r="G247" s="238" t="s">
        <v>346</v>
      </c>
      <c r="H247" s="239">
        <v>1</v>
      </c>
      <c r="I247" s="240"/>
      <c r="J247" s="241">
        <f>ROUND(I247*H247,2)</f>
        <v>0</v>
      </c>
      <c r="K247" s="242"/>
      <c r="L247" s="45"/>
      <c r="M247" s="243" t="s">
        <v>1</v>
      </c>
      <c r="N247" s="244" t="s">
        <v>38</v>
      </c>
      <c r="O247" s="92"/>
      <c r="P247" s="245">
        <f>O247*H247</f>
        <v>0</v>
      </c>
      <c r="Q247" s="245">
        <v>0.00031</v>
      </c>
      <c r="R247" s="245">
        <f>Q247*H247</f>
        <v>0.00031</v>
      </c>
      <c r="S247" s="245">
        <v>0</v>
      </c>
      <c r="T247" s="24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7" t="s">
        <v>162</v>
      </c>
      <c r="AT247" s="247" t="s">
        <v>158</v>
      </c>
      <c r="AU247" s="247" t="s">
        <v>83</v>
      </c>
      <c r="AY247" s="18" t="s">
        <v>156</v>
      </c>
      <c r="BE247" s="248">
        <f>IF(N247="základní",J247,0)</f>
        <v>0</v>
      </c>
      <c r="BF247" s="248">
        <f>IF(N247="snížená",J247,0)</f>
        <v>0</v>
      </c>
      <c r="BG247" s="248">
        <f>IF(N247="zákl. přenesená",J247,0)</f>
        <v>0</v>
      </c>
      <c r="BH247" s="248">
        <f>IF(N247="sníž. přenesená",J247,0)</f>
        <v>0</v>
      </c>
      <c r="BI247" s="248">
        <f>IF(N247="nulová",J247,0)</f>
        <v>0</v>
      </c>
      <c r="BJ247" s="18" t="s">
        <v>81</v>
      </c>
      <c r="BK247" s="248">
        <f>ROUND(I247*H247,2)</f>
        <v>0</v>
      </c>
      <c r="BL247" s="18" t="s">
        <v>162</v>
      </c>
      <c r="BM247" s="247" t="s">
        <v>1447</v>
      </c>
    </row>
    <row r="248" s="2" customFormat="1" ht="21.75" customHeight="1">
      <c r="A248" s="39"/>
      <c r="B248" s="40"/>
      <c r="C248" s="235" t="s">
        <v>462</v>
      </c>
      <c r="D248" s="235" t="s">
        <v>158</v>
      </c>
      <c r="E248" s="236" t="s">
        <v>989</v>
      </c>
      <c r="F248" s="237" t="s">
        <v>990</v>
      </c>
      <c r="G248" s="238" t="s">
        <v>180</v>
      </c>
      <c r="H248" s="239">
        <v>84</v>
      </c>
      <c r="I248" s="240"/>
      <c r="J248" s="241">
        <f>ROUND(I248*H248,2)</f>
        <v>0</v>
      </c>
      <c r="K248" s="242"/>
      <c r="L248" s="45"/>
      <c r="M248" s="243" t="s">
        <v>1</v>
      </c>
      <c r="N248" s="244" t="s">
        <v>38</v>
      </c>
      <c r="O248" s="92"/>
      <c r="P248" s="245">
        <f>O248*H248</f>
        <v>0</v>
      </c>
      <c r="Q248" s="245">
        <v>0</v>
      </c>
      <c r="R248" s="245">
        <f>Q248*H248</f>
        <v>0</v>
      </c>
      <c r="S248" s="245">
        <v>0</v>
      </c>
      <c r="T248" s="246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7" t="s">
        <v>162</v>
      </c>
      <c r="AT248" s="247" t="s">
        <v>158</v>
      </c>
      <c r="AU248" s="247" t="s">
        <v>83</v>
      </c>
      <c r="AY248" s="18" t="s">
        <v>156</v>
      </c>
      <c r="BE248" s="248">
        <f>IF(N248="základní",J248,0)</f>
        <v>0</v>
      </c>
      <c r="BF248" s="248">
        <f>IF(N248="snížená",J248,0)</f>
        <v>0</v>
      </c>
      <c r="BG248" s="248">
        <f>IF(N248="zákl. přenesená",J248,0)</f>
        <v>0</v>
      </c>
      <c r="BH248" s="248">
        <f>IF(N248="sníž. přenesená",J248,0)</f>
        <v>0</v>
      </c>
      <c r="BI248" s="248">
        <f>IF(N248="nulová",J248,0)</f>
        <v>0</v>
      </c>
      <c r="BJ248" s="18" t="s">
        <v>81</v>
      </c>
      <c r="BK248" s="248">
        <f>ROUND(I248*H248,2)</f>
        <v>0</v>
      </c>
      <c r="BL248" s="18" t="s">
        <v>162</v>
      </c>
      <c r="BM248" s="247" t="s">
        <v>1448</v>
      </c>
    </row>
    <row r="249" s="2" customFormat="1" ht="21.75" customHeight="1">
      <c r="A249" s="39"/>
      <c r="B249" s="40"/>
      <c r="C249" s="235" t="s">
        <v>854</v>
      </c>
      <c r="D249" s="235" t="s">
        <v>158</v>
      </c>
      <c r="E249" s="236" t="s">
        <v>998</v>
      </c>
      <c r="F249" s="237" t="s">
        <v>999</v>
      </c>
      <c r="G249" s="238" t="s">
        <v>291</v>
      </c>
      <c r="H249" s="239">
        <v>4</v>
      </c>
      <c r="I249" s="240"/>
      <c r="J249" s="241">
        <f>ROUND(I249*H249,2)</f>
        <v>0</v>
      </c>
      <c r="K249" s="242"/>
      <c r="L249" s="45"/>
      <c r="M249" s="243" t="s">
        <v>1</v>
      </c>
      <c r="N249" s="244" t="s">
        <v>38</v>
      </c>
      <c r="O249" s="92"/>
      <c r="P249" s="245">
        <f>O249*H249</f>
        <v>0</v>
      </c>
      <c r="Q249" s="245">
        <v>0.0091800000000000007</v>
      </c>
      <c r="R249" s="245">
        <f>Q249*H249</f>
        <v>0.036720000000000003</v>
      </c>
      <c r="S249" s="245">
        <v>0</v>
      </c>
      <c r="T249" s="24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7" t="s">
        <v>162</v>
      </c>
      <c r="AT249" s="247" t="s">
        <v>158</v>
      </c>
      <c r="AU249" s="247" t="s">
        <v>83</v>
      </c>
      <c r="AY249" s="18" t="s">
        <v>156</v>
      </c>
      <c r="BE249" s="248">
        <f>IF(N249="základní",J249,0)</f>
        <v>0</v>
      </c>
      <c r="BF249" s="248">
        <f>IF(N249="snížená",J249,0)</f>
        <v>0</v>
      </c>
      <c r="BG249" s="248">
        <f>IF(N249="zákl. přenesená",J249,0)</f>
        <v>0</v>
      </c>
      <c r="BH249" s="248">
        <f>IF(N249="sníž. přenesená",J249,0)</f>
        <v>0</v>
      </c>
      <c r="BI249" s="248">
        <f>IF(N249="nulová",J249,0)</f>
        <v>0</v>
      </c>
      <c r="BJ249" s="18" t="s">
        <v>81</v>
      </c>
      <c r="BK249" s="248">
        <f>ROUND(I249*H249,2)</f>
        <v>0</v>
      </c>
      <c r="BL249" s="18" t="s">
        <v>162</v>
      </c>
      <c r="BM249" s="247" t="s">
        <v>1449</v>
      </c>
    </row>
    <row r="250" s="2" customFormat="1" ht="21.75" customHeight="1">
      <c r="A250" s="39"/>
      <c r="B250" s="40"/>
      <c r="C250" s="283" t="s">
        <v>856</v>
      </c>
      <c r="D250" s="283" t="s">
        <v>226</v>
      </c>
      <c r="E250" s="284" t="s">
        <v>1002</v>
      </c>
      <c r="F250" s="285" t="s">
        <v>1003</v>
      </c>
      <c r="G250" s="286" t="s">
        <v>291</v>
      </c>
      <c r="H250" s="287">
        <v>2</v>
      </c>
      <c r="I250" s="288"/>
      <c r="J250" s="289">
        <f>ROUND(I250*H250,2)</f>
        <v>0</v>
      </c>
      <c r="K250" s="290"/>
      <c r="L250" s="291"/>
      <c r="M250" s="292" t="s">
        <v>1</v>
      </c>
      <c r="N250" s="293" t="s">
        <v>38</v>
      </c>
      <c r="O250" s="92"/>
      <c r="P250" s="245">
        <f>O250*H250</f>
        <v>0</v>
      </c>
      <c r="Q250" s="245">
        <v>0.254</v>
      </c>
      <c r="R250" s="245">
        <f>Q250*H250</f>
        <v>0.50800000000000001</v>
      </c>
      <c r="S250" s="245">
        <v>0</v>
      </c>
      <c r="T250" s="24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7" t="s">
        <v>203</v>
      </c>
      <c r="AT250" s="247" t="s">
        <v>226</v>
      </c>
      <c r="AU250" s="247" t="s">
        <v>83</v>
      </c>
      <c r="AY250" s="18" t="s">
        <v>156</v>
      </c>
      <c r="BE250" s="248">
        <f>IF(N250="základní",J250,0)</f>
        <v>0</v>
      </c>
      <c r="BF250" s="248">
        <f>IF(N250="snížená",J250,0)</f>
        <v>0</v>
      </c>
      <c r="BG250" s="248">
        <f>IF(N250="zákl. přenesená",J250,0)</f>
        <v>0</v>
      </c>
      <c r="BH250" s="248">
        <f>IF(N250="sníž. přenesená",J250,0)</f>
        <v>0</v>
      </c>
      <c r="BI250" s="248">
        <f>IF(N250="nulová",J250,0)</f>
        <v>0</v>
      </c>
      <c r="BJ250" s="18" t="s">
        <v>81</v>
      </c>
      <c r="BK250" s="248">
        <f>ROUND(I250*H250,2)</f>
        <v>0</v>
      </c>
      <c r="BL250" s="18" t="s">
        <v>162</v>
      </c>
      <c r="BM250" s="247" t="s">
        <v>1450</v>
      </c>
    </row>
    <row r="251" s="2" customFormat="1" ht="21.75" customHeight="1">
      <c r="A251" s="39"/>
      <c r="B251" s="40"/>
      <c r="C251" s="283" t="s">
        <v>572</v>
      </c>
      <c r="D251" s="283" t="s">
        <v>226</v>
      </c>
      <c r="E251" s="284" t="s">
        <v>1006</v>
      </c>
      <c r="F251" s="285" t="s">
        <v>1007</v>
      </c>
      <c r="G251" s="286" t="s">
        <v>291</v>
      </c>
      <c r="H251" s="287">
        <v>1</v>
      </c>
      <c r="I251" s="288"/>
      <c r="J251" s="289">
        <f>ROUND(I251*H251,2)</f>
        <v>0</v>
      </c>
      <c r="K251" s="290"/>
      <c r="L251" s="291"/>
      <c r="M251" s="292" t="s">
        <v>1</v>
      </c>
      <c r="N251" s="293" t="s">
        <v>38</v>
      </c>
      <c r="O251" s="92"/>
      <c r="P251" s="245">
        <f>O251*H251</f>
        <v>0</v>
      </c>
      <c r="Q251" s="245">
        <v>0.50600000000000001</v>
      </c>
      <c r="R251" s="245">
        <f>Q251*H251</f>
        <v>0.50600000000000001</v>
      </c>
      <c r="S251" s="245">
        <v>0</v>
      </c>
      <c r="T251" s="24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7" t="s">
        <v>203</v>
      </c>
      <c r="AT251" s="247" t="s">
        <v>226</v>
      </c>
      <c r="AU251" s="247" t="s">
        <v>83</v>
      </c>
      <c r="AY251" s="18" t="s">
        <v>156</v>
      </c>
      <c r="BE251" s="248">
        <f>IF(N251="základní",J251,0)</f>
        <v>0</v>
      </c>
      <c r="BF251" s="248">
        <f>IF(N251="snížená",J251,0)</f>
        <v>0</v>
      </c>
      <c r="BG251" s="248">
        <f>IF(N251="zákl. přenesená",J251,0)</f>
        <v>0</v>
      </c>
      <c r="BH251" s="248">
        <f>IF(N251="sníž. přenesená",J251,0)</f>
        <v>0</v>
      </c>
      <c r="BI251" s="248">
        <f>IF(N251="nulová",J251,0)</f>
        <v>0</v>
      </c>
      <c r="BJ251" s="18" t="s">
        <v>81</v>
      </c>
      <c r="BK251" s="248">
        <f>ROUND(I251*H251,2)</f>
        <v>0</v>
      </c>
      <c r="BL251" s="18" t="s">
        <v>162</v>
      </c>
      <c r="BM251" s="247" t="s">
        <v>1451</v>
      </c>
    </row>
    <row r="252" s="2" customFormat="1" ht="33" customHeight="1">
      <c r="A252" s="39"/>
      <c r="B252" s="40"/>
      <c r="C252" s="283" t="s">
        <v>334</v>
      </c>
      <c r="D252" s="283" t="s">
        <v>226</v>
      </c>
      <c r="E252" s="284" t="s">
        <v>1203</v>
      </c>
      <c r="F252" s="285" t="s">
        <v>1204</v>
      </c>
      <c r="G252" s="286" t="s">
        <v>291</v>
      </c>
      <c r="H252" s="287">
        <v>1</v>
      </c>
      <c r="I252" s="288"/>
      <c r="J252" s="289">
        <f>ROUND(I252*H252,2)</f>
        <v>0</v>
      </c>
      <c r="K252" s="290"/>
      <c r="L252" s="291"/>
      <c r="M252" s="292" t="s">
        <v>1</v>
      </c>
      <c r="N252" s="293" t="s">
        <v>38</v>
      </c>
      <c r="O252" s="92"/>
      <c r="P252" s="245">
        <f>O252*H252</f>
        <v>0</v>
      </c>
      <c r="Q252" s="245">
        <v>1.0129999999999999</v>
      </c>
      <c r="R252" s="245">
        <f>Q252*H252</f>
        <v>1.0129999999999999</v>
      </c>
      <c r="S252" s="245">
        <v>0</v>
      </c>
      <c r="T252" s="24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7" t="s">
        <v>203</v>
      </c>
      <c r="AT252" s="247" t="s">
        <v>226</v>
      </c>
      <c r="AU252" s="247" t="s">
        <v>83</v>
      </c>
      <c r="AY252" s="18" t="s">
        <v>156</v>
      </c>
      <c r="BE252" s="248">
        <f>IF(N252="základní",J252,0)</f>
        <v>0</v>
      </c>
      <c r="BF252" s="248">
        <f>IF(N252="snížená",J252,0)</f>
        <v>0</v>
      </c>
      <c r="BG252" s="248">
        <f>IF(N252="zákl. přenesená",J252,0)</f>
        <v>0</v>
      </c>
      <c r="BH252" s="248">
        <f>IF(N252="sníž. přenesená",J252,0)</f>
        <v>0</v>
      </c>
      <c r="BI252" s="248">
        <f>IF(N252="nulová",J252,0)</f>
        <v>0</v>
      </c>
      <c r="BJ252" s="18" t="s">
        <v>81</v>
      </c>
      <c r="BK252" s="248">
        <f>ROUND(I252*H252,2)</f>
        <v>0</v>
      </c>
      <c r="BL252" s="18" t="s">
        <v>162</v>
      </c>
      <c r="BM252" s="247" t="s">
        <v>1452</v>
      </c>
    </row>
    <row r="253" s="2" customFormat="1" ht="16.5" customHeight="1">
      <c r="A253" s="39"/>
      <c r="B253" s="40"/>
      <c r="C253" s="283" t="s">
        <v>737</v>
      </c>
      <c r="D253" s="283" t="s">
        <v>226</v>
      </c>
      <c r="E253" s="284" t="s">
        <v>1010</v>
      </c>
      <c r="F253" s="285" t="s">
        <v>1011</v>
      </c>
      <c r="G253" s="286" t="s">
        <v>291</v>
      </c>
      <c r="H253" s="287">
        <v>4</v>
      </c>
      <c r="I253" s="288"/>
      <c r="J253" s="289">
        <f>ROUND(I253*H253,2)</f>
        <v>0</v>
      </c>
      <c r="K253" s="290"/>
      <c r="L253" s="291"/>
      <c r="M253" s="292" t="s">
        <v>1</v>
      </c>
      <c r="N253" s="293" t="s">
        <v>38</v>
      </c>
      <c r="O253" s="92"/>
      <c r="P253" s="245">
        <f>O253*H253</f>
        <v>0</v>
      </c>
      <c r="Q253" s="245">
        <v>1.0129999999999999</v>
      </c>
      <c r="R253" s="245">
        <f>Q253*H253</f>
        <v>4.0519999999999996</v>
      </c>
      <c r="S253" s="245">
        <v>0</v>
      </c>
      <c r="T253" s="24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7" t="s">
        <v>203</v>
      </c>
      <c r="AT253" s="247" t="s">
        <v>226</v>
      </c>
      <c r="AU253" s="247" t="s">
        <v>83</v>
      </c>
      <c r="AY253" s="18" t="s">
        <v>156</v>
      </c>
      <c r="BE253" s="248">
        <f>IF(N253="základní",J253,0)</f>
        <v>0</v>
      </c>
      <c r="BF253" s="248">
        <f>IF(N253="snížená",J253,0)</f>
        <v>0</v>
      </c>
      <c r="BG253" s="248">
        <f>IF(N253="zákl. přenesená",J253,0)</f>
        <v>0</v>
      </c>
      <c r="BH253" s="248">
        <f>IF(N253="sníž. přenesená",J253,0)</f>
        <v>0</v>
      </c>
      <c r="BI253" s="248">
        <f>IF(N253="nulová",J253,0)</f>
        <v>0</v>
      </c>
      <c r="BJ253" s="18" t="s">
        <v>81</v>
      </c>
      <c r="BK253" s="248">
        <f>ROUND(I253*H253,2)</f>
        <v>0</v>
      </c>
      <c r="BL253" s="18" t="s">
        <v>162</v>
      </c>
      <c r="BM253" s="247" t="s">
        <v>1453</v>
      </c>
    </row>
    <row r="254" s="2" customFormat="1" ht="21.75" customHeight="1">
      <c r="A254" s="39"/>
      <c r="B254" s="40"/>
      <c r="C254" s="235" t="s">
        <v>339</v>
      </c>
      <c r="D254" s="235" t="s">
        <v>158</v>
      </c>
      <c r="E254" s="236" t="s">
        <v>1013</v>
      </c>
      <c r="F254" s="237" t="s">
        <v>1014</v>
      </c>
      <c r="G254" s="238" t="s">
        <v>291</v>
      </c>
      <c r="H254" s="239">
        <v>12</v>
      </c>
      <c r="I254" s="240"/>
      <c r="J254" s="241">
        <f>ROUND(I254*H254,2)</f>
        <v>0</v>
      </c>
      <c r="K254" s="242"/>
      <c r="L254" s="45"/>
      <c r="M254" s="243" t="s">
        <v>1</v>
      </c>
      <c r="N254" s="244" t="s">
        <v>38</v>
      </c>
      <c r="O254" s="92"/>
      <c r="P254" s="245">
        <f>O254*H254</f>
        <v>0</v>
      </c>
      <c r="Q254" s="245">
        <v>0.011469999999999999</v>
      </c>
      <c r="R254" s="245">
        <f>Q254*H254</f>
        <v>0.13763999999999999</v>
      </c>
      <c r="S254" s="245">
        <v>0</v>
      </c>
      <c r="T254" s="246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7" t="s">
        <v>162</v>
      </c>
      <c r="AT254" s="247" t="s">
        <v>158</v>
      </c>
      <c r="AU254" s="247" t="s">
        <v>83</v>
      </c>
      <c r="AY254" s="18" t="s">
        <v>156</v>
      </c>
      <c r="BE254" s="248">
        <f>IF(N254="základní",J254,0)</f>
        <v>0</v>
      </c>
      <c r="BF254" s="248">
        <f>IF(N254="snížená",J254,0)</f>
        <v>0</v>
      </c>
      <c r="BG254" s="248">
        <f>IF(N254="zákl. přenesená",J254,0)</f>
        <v>0</v>
      </c>
      <c r="BH254" s="248">
        <f>IF(N254="sníž. přenesená",J254,0)</f>
        <v>0</v>
      </c>
      <c r="BI254" s="248">
        <f>IF(N254="nulová",J254,0)</f>
        <v>0</v>
      </c>
      <c r="BJ254" s="18" t="s">
        <v>81</v>
      </c>
      <c r="BK254" s="248">
        <f>ROUND(I254*H254,2)</f>
        <v>0</v>
      </c>
      <c r="BL254" s="18" t="s">
        <v>162</v>
      </c>
      <c r="BM254" s="247" t="s">
        <v>1454</v>
      </c>
    </row>
    <row r="255" s="13" customFormat="1">
      <c r="A255" s="13"/>
      <c r="B255" s="249"/>
      <c r="C255" s="250"/>
      <c r="D255" s="251" t="s">
        <v>164</v>
      </c>
      <c r="E255" s="252" t="s">
        <v>1</v>
      </c>
      <c r="F255" s="253" t="s">
        <v>1455</v>
      </c>
      <c r="G255" s="250"/>
      <c r="H255" s="254">
        <v>4</v>
      </c>
      <c r="I255" s="255"/>
      <c r="J255" s="250"/>
      <c r="K255" s="250"/>
      <c r="L255" s="256"/>
      <c r="M255" s="257"/>
      <c r="N255" s="258"/>
      <c r="O255" s="258"/>
      <c r="P255" s="258"/>
      <c r="Q255" s="258"/>
      <c r="R255" s="258"/>
      <c r="S255" s="258"/>
      <c r="T255" s="259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0" t="s">
        <v>164</v>
      </c>
      <c r="AU255" s="260" t="s">
        <v>83</v>
      </c>
      <c r="AV255" s="13" t="s">
        <v>83</v>
      </c>
      <c r="AW255" s="13" t="s">
        <v>30</v>
      </c>
      <c r="AX255" s="13" t="s">
        <v>73</v>
      </c>
      <c r="AY255" s="260" t="s">
        <v>156</v>
      </c>
    </row>
    <row r="256" s="13" customFormat="1">
      <c r="A256" s="13"/>
      <c r="B256" s="249"/>
      <c r="C256" s="250"/>
      <c r="D256" s="251" t="s">
        <v>164</v>
      </c>
      <c r="E256" s="252" t="s">
        <v>1</v>
      </c>
      <c r="F256" s="253" t="s">
        <v>1456</v>
      </c>
      <c r="G256" s="250"/>
      <c r="H256" s="254">
        <v>8</v>
      </c>
      <c r="I256" s="255"/>
      <c r="J256" s="250"/>
      <c r="K256" s="250"/>
      <c r="L256" s="256"/>
      <c r="M256" s="257"/>
      <c r="N256" s="258"/>
      <c r="O256" s="258"/>
      <c r="P256" s="258"/>
      <c r="Q256" s="258"/>
      <c r="R256" s="258"/>
      <c r="S256" s="258"/>
      <c r="T256" s="25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0" t="s">
        <v>164</v>
      </c>
      <c r="AU256" s="260" t="s">
        <v>83</v>
      </c>
      <c r="AV256" s="13" t="s">
        <v>83</v>
      </c>
      <c r="AW256" s="13" t="s">
        <v>30</v>
      </c>
      <c r="AX256" s="13" t="s">
        <v>73</v>
      </c>
      <c r="AY256" s="260" t="s">
        <v>156</v>
      </c>
    </row>
    <row r="257" s="14" customFormat="1">
      <c r="A257" s="14"/>
      <c r="B257" s="261"/>
      <c r="C257" s="262"/>
      <c r="D257" s="251" t="s">
        <v>164</v>
      </c>
      <c r="E257" s="263" t="s">
        <v>1</v>
      </c>
      <c r="F257" s="264" t="s">
        <v>166</v>
      </c>
      <c r="G257" s="262"/>
      <c r="H257" s="265">
        <v>12</v>
      </c>
      <c r="I257" s="266"/>
      <c r="J257" s="262"/>
      <c r="K257" s="262"/>
      <c r="L257" s="267"/>
      <c r="M257" s="268"/>
      <c r="N257" s="269"/>
      <c r="O257" s="269"/>
      <c r="P257" s="269"/>
      <c r="Q257" s="269"/>
      <c r="R257" s="269"/>
      <c r="S257" s="269"/>
      <c r="T257" s="27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1" t="s">
        <v>164</v>
      </c>
      <c r="AU257" s="271" t="s">
        <v>83</v>
      </c>
      <c r="AV257" s="14" t="s">
        <v>162</v>
      </c>
      <c r="AW257" s="14" t="s">
        <v>30</v>
      </c>
      <c r="AX257" s="14" t="s">
        <v>81</v>
      </c>
      <c r="AY257" s="271" t="s">
        <v>156</v>
      </c>
    </row>
    <row r="258" s="2" customFormat="1" ht="16.5" customHeight="1">
      <c r="A258" s="39"/>
      <c r="B258" s="40"/>
      <c r="C258" s="283" t="s">
        <v>343</v>
      </c>
      <c r="D258" s="283" t="s">
        <v>226</v>
      </c>
      <c r="E258" s="284" t="s">
        <v>1018</v>
      </c>
      <c r="F258" s="285" t="s">
        <v>1019</v>
      </c>
      <c r="G258" s="286" t="s">
        <v>291</v>
      </c>
      <c r="H258" s="287">
        <v>4</v>
      </c>
      <c r="I258" s="288"/>
      <c r="J258" s="289">
        <f>ROUND(I258*H258,2)</f>
        <v>0</v>
      </c>
      <c r="K258" s="290"/>
      <c r="L258" s="291"/>
      <c r="M258" s="292" t="s">
        <v>1</v>
      </c>
      <c r="N258" s="293" t="s">
        <v>38</v>
      </c>
      <c r="O258" s="92"/>
      <c r="P258" s="245">
        <f>O258*H258</f>
        <v>0</v>
      </c>
      <c r="Q258" s="245">
        <v>0.58499999999999996</v>
      </c>
      <c r="R258" s="245">
        <f>Q258*H258</f>
        <v>2.3399999999999999</v>
      </c>
      <c r="S258" s="245">
        <v>0</v>
      </c>
      <c r="T258" s="246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7" t="s">
        <v>203</v>
      </c>
      <c r="AT258" s="247" t="s">
        <v>226</v>
      </c>
      <c r="AU258" s="247" t="s">
        <v>83</v>
      </c>
      <c r="AY258" s="18" t="s">
        <v>156</v>
      </c>
      <c r="BE258" s="248">
        <f>IF(N258="základní",J258,0)</f>
        <v>0</v>
      </c>
      <c r="BF258" s="248">
        <f>IF(N258="snížená",J258,0)</f>
        <v>0</v>
      </c>
      <c r="BG258" s="248">
        <f>IF(N258="zákl. přenesená",J258,0)</f>
        <v>0</v>
      </c>
      <c r="BH258" s="248">
        <f>IF(N258="sníž. přenesená",J258,0)</f>
        <v>0</v>
      </c>
      <c r="BI258" s="248">
        <f>IF(N258="nulová",J258,0)</f>
        <v>0</v>
      </c>
      <c r="BJ258" s="18" t="s">
        <v>81</v>
      </c>
      <c r="BK258" s="248">
        <f>ROUND(I258*H258,2)</f>
        <v>0</v>
      </c>
      <c r="BL258" s="18" t="s">
        <v>162</v>
      </c>
      <c r="BM258" s="247" t="s">
        <v>1457</v>
      </c>
    </row>
    <row r="259" s="2" customFormat="1" ht="16.5" customHeight="1">
      <c r="A259" s="39"/>
      <c r="B259" s="40"/>
      <c r="C259" s="283" t="s">
        <v>352</v>
      </c>
      <c r="D259" s="283" t="s">
        <v>226</v>
      </c>
      <c r="E259" s="284" t="s">
        <v>1022</v>
      </c>
      <c r="F259" s="285" t="s">
        <v>1023</v>
      </c>
      <c r="G259" s="286" t="s">
        <v>291</v>
      </c>
      <c r="H259" s="287">
        <v>4</v>
      </c>
      <c r="I259" s="288"/>
      <c r="J259" s="289">
        <f>ROUND(I259*H259,2)</f>
        <v>0</v>
      </c>
      <c r="K259" s="290"/>
      <c r="L259" s="291"/>
      <c r="M259" s="292" t="s">
        <v>1</v>
      </c>
      <c r="N259" s="293" t="s">
        <v>38</v>
      </c>
      <c r="O259" s="92"/>
      <c r="P259" s="245">
        <f>O259*H259</f>
        <v>0</v>
      </c>
      <c r="Q259" s="245">
        <v>0.050999999999999997</v>
      </c>
      <c r="R259" s="245">
        <f>Q259*H259</f>
        <v>0.20399999999999999</v>
      </c>
      <c r="S259" s="245">
        <v>0</v>
      </c>
      <c r="T259" s="24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7" t="s">
        <v>203</v>
      </c>
      <c r="AT259" s="247" t="s">
        <v>226</v>
      </c>
      <c r="AU259" s="247" t="s">
        <v>83</v>
      </c>
      <c r="AY259" s="18" t="s">
        <v>156</v>
      </c>
      <c r="BE259" s="248">
        <f>IF(N259="základní",J259,0)</f>
        <v>0</v>
      </c>
      <c r="BF259" s="248">
        <f>IF(N259="snížená",J259,0)</f>
        <v>0</v>
      </c>
      <c r="BG259" s="248">
        <f>IF(N259="zákl. přenesená",J259,0)</f>
        <v>0</v>
      </c>
      <c r="BH259" s="248">
        <f>IF(N259="sníž. přenesená",J259,0)</f>
        <v>0</v>
      </c>
      <c r="BI259" s="248">
        <f>IF(N259="nulová",J259,0)</f>
        <v>0</v>
      </c>
      <c r="BJ259" s="18" t="s">
        <v>81</v>
      </c>
      <c r="BK259" s="248">
        <f>ROUND(I259*H259,2)</f>
        <v>0</v>
      </c>
      <c r="BL259" s="18" t="s">
        <v>162</v>
      </c>
      <c r="BM259" s="247" t="s">
        <v>1458</v>
      </c>
    </row>
    <row r="260" s="2" customFormat="1" ht="16.5" customHeight="1">
      <c r="A260" s="39"/>
      <c r="B260" s="40"/>
      <c r="C260" s="283" t="s">
        <v>584</v>
      </c>
      <c r="D260" s="283" t="s">
        <v>226</v>
      </c>
      <c r="E260" s="284" t="s">
        <v>1026</v>
      </c>
      <c r="F260" s="285" t="s">
        <v>1027</v>
      </c>
      <c r="G260" s="286" t="s">
        <v>291</v>
      </c>
      <c r="H260" s="287">
        <v>4</v>
      </c>
      <c r="I260" s="288"/>
      <c r="J260" s="289">
        <f>ROUND(I260*H260,2)</f>
        <v>0</v>
      </c>
      <c r="K260" s="290"/>
      <c r="L260" s="291"/>
      <c r="M260" s="292" t="s">
        <v>1</v>
      </c>
      <c r="N260" s="293" t="s">
        <v>38</v>
      </c>
      <c r="O260" s="92"/>
      <c r="P260" s="245">
        <f>O260*H260</f>
        <v>0</v>
      </c>
      <c r="Q260" s="245">
        <v>0.068000000000000005</v>
      </c>
      <c r="R260" s="245">
        <f>Q260*H260</f>
        <v>0.27200000000000002</v>
      </c>
      <c r="S260" s="245">
        <v>0</v>
      </c>
      <c r="T260" s="24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7" t="s">
        <v>203</v>
      </c>
      <c r="AT260" s="247" t="s">
        <v>226</v>
      </c>
      <c r="AU260" s="247" t="s">
        <v>83</v>
      </c>
      <c r="AY260" s="18" t="s">
        <v>156</v>
      </c>
      <c r="BE260" s="248">
        <f>IF(N260="základní",J260,0)</f>
        <v>0</v>
      </c>
      <c r="BF260" s="248">
        <f>IF(N260="snížená",J260,0)</f>
        <v>0</v>
      </c>
      <c r="BG260" s="248">
        <f>IF(N260="zákl. přenesená",J260,0)</f>
        <v>0</v>
      </c>
      <c r="BH260" s="248">
        <f>IF(N260="sníž. přenesená",J260,0)</f>
        <v>0</v>
      </c>
      <c r="BI260" s="248">
        <f>IF(N260="nulová",J260,0)</f>
        <v>0</v>
      </c>
      <c r="BJ260" s="18" t="s">
        <v>81</v>
      </c>
      <c r="BK260" s="248">
        <f>ROUND(I260*H260,2)</f>
        <v>0</v>
      </c>
      <c r="BL260" s="18" t="s">
        <v>162</v>
      </c>
      <c r="BM260" s="247" t="s">
        <v>1459</v>
      </c>
    </row>
    <row r="261" s="2" customFormat="1" ht="21.75" customHeight="1">
      <c r="A261" s="39"/>
      <c r="B261" s="40"/>
      <c r="C261" s="235" t="s">
        <v>360</v>
      </c>
      <c r="D261" s="235" t="s">
        <v>158</v>
      </c>
      <c r="E261" s="236" t="s">
        <v>1033</v>
      </c>
      <c r="F261" s="237" t="s">
        <v>1034</v>
      </c>
      <c r="G261" s="238" t="s">
        <v>291</v>
      </c>
      <c r="H261" s="239">
        <v>4</v>
      </c>
      <c r="I261" s="240"/>
      <c r="J261" s="241">
        <f>ROUND(I261*H261,2)</f>
        <v>0</v>
      </c>
      <c r="K261" s="242"/>
      <c r="L261" s="45"/>
      <c r="M261" s="243" t="s">
        <v>1</v>
      </c>
      <c r="N261" s="244" t="s">
        <v>38</v>
      </c>
      <c r="O261" s="92"/>
      <c r="P261" s="245">
        <f>O261*H261</f>
        <v>0</v>
      </c>
      <c r="Q261" s="245">
        <v>0.027529999999999999</v>
      </c>
      <c r="R261" s="245">
        <f>Q261*H261</f>
        <v>0.11012</v>
      </c>
      <c r="S261" s="245">
        <v>0</v>
      </c>
      <c r="T261" s="246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7" t="s">
        <v>162</v>
      </c>
      <c r="AT261" s="247" t="s">
        <v>158</v>
      </c>
      <c r="AU261" s="247" t="s">
        <v>83</v>
      </c>
      <c r="AY261" s="18" t="s">
        <v>156</v>
      </c>
      <c r="BE261" s="248">
        <f>IF(N261="základní",J261,0)</f>
        <v>0</v>
      </c>
      <c r="BF261" s="248">
        <f>IF(N261="snížená",J261,0)</f>
        <v>0</v>
      </c>
      <c r="BG261" s="248">
        <f>IF(N261="zákl. přenesená",J261,0)</f>
        <v>0</v>
      </c>
      <c r="BH261" s="248">
        <f>IF(N261="sníž. přenesená",J261,0)</f>
        <v>0</v>
      </c>
      <c r="BI261" s="248">
        <f>IF(N261="nulová",J261,0)</f>
        <v>0</v>
      </c>
      <c r="BJ261" s="18" t="s">
        <v>81</v>
      </c>
      <c r="BK261" s="248">
        <f>ROUND(I261*H261,2)</f>
        <v>0</v>
      </c>
      <c r="BL261" s="18" t="s">
        <v>162</v>
      </c>
      <c r="BM261" s="247" t="s">
        <v>1460</v>
      </c>
    </row>
    <row r="262" s="2" customFormat="1" ht="16.5" customHeight="1">
      <c r="A262" s="39"/>
      <c r="B262" s="40"/>
      <c r="C262" s="283" t="s">
        <v>759</v>
      </c>
      <c r="D262" s="283" t="s">
        <v>226</v>
      </c>
      <c r="E262" s="284" t="s">
        <v>1337</v>
      </c>
      <c r="F262" s="285" t="s">
        <v>1338</v>
      </c>
      <c r="G262" s="286" t="s">
        <v>291</v>
      </c>
      <c r="H262" s="287">
        <v>4</v>
      </c>
      <c r="I262" s="288"/>
      <c r="J262" s="289">
        <f>ROUND(I262*H262,2)</f>
        <v>0</v>
      </c>
      <c r="K262" s="290"/>
      <c r="L262" s="291"/>
      <c r="M262" s="292" t="s">
        <v>1</v>
      </c>
      <c r="N262" s="293" t="s">
        <v>38</v>
      </c>
      <c r="O262" s="92"/>
      <c r="P262" s="245">
        <f>O262*H262</f>
        <v>0</v>
      </c>
      <c r="Q262" s="245">
        <v>1.6000000000000001</v>
      </c>
      <c r="R262" s="245">
        <f>Q262*H262</f>
        <v>6.4000000000000004</v>
      </c>
      <c r="S262" s="245">
        <v>0</v>
      </c>
      <c r="T262" s="24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7" t="s">
        <v>203</v>
      </c>
      <c r="AT262" s="247" t="s">
        <v>226</v>
      </c>
      <c r="AU262" s="247" t="s">
        <v>83</v>
      </c>
      <c r="AY262" s="18" t="s">
        <v>156</v>
      </c>
      <c r="BE262" s="248">
        <f>IF(N262="základní",J262,0)</f>
        <v>0</v>
      </c>
      <c r="BF262" s="248">
        <f>IF(N262="snížená",J262,0)</f>
        <v>0</v>
      </c>
      <c r="BG262" s="248">
        <f>IF(N262="zákl. přenesená",J262,0)</f>
        <v>0</v>
      </c>
      <c r="BH262" s="248">
        <f>IF(N262="sníž. přenesená",J262,0)</f>
        <v>0</v>
      </c>
      <c r="BI262" s="248">
        <f>IF(N262="nulová",J262,0)</f>
        <v>0</v>
      </c>
      <c r="BJ262" s="18" t="s">
        <v>81</v>
      </c>
      <c r="BK262" s="248">
        <f>ROUND(I262*H262,2)</f>
        <v>0</v>
      </c>
      <c r="BL262" s="18" t="s">
        <v>162</v>
      </c>
      <c r="BM262" s="247" t="s">
        <v>1461</v>
      </c>
    </row>
    <row r="263" s="2" customFormat="1" ht="21.75" customHeight="1">
      <c r="A263" s="39"/>
      <c r="B263" s="40"/>
      <c r="C263" s="235" t="s">
        <v>500</v>
      </c>
      <c r="D263" s="235" t="s">
        <v>158</v>
      </c>
      <c r="E263" s="236" t="s">
        <v>1216</v>
      </c>
      <c r="F263" s="237" t="s">
        <v>1217</v>
      </c>
      <c r="G263" s="238" t="s">
        <v>291</v>
      </c>
      <c r="H263" s="239">
        <v>2</v>
      </c>
      <c r="I263" s="240"/>
      <c r="J263" s="241">
        <f>ROUND(I263*H263,2)</f>
        <v>0</v>
      </c>
      <c r="K263" s="242"/>
      <c r="L263" s="45"/>
      <c r="M263" s="243" t="s">
        <v>1</v>
      </c>
      <c r="N263" s="244" t="s">
        <v>38</v>
      </c>
      <c r="O263" s="92"/>
      <c r="P263" s="245">
        <f>O263*H263</f>
        <v>0</v>
      </c>
      <c r="Q263" s="245">
        <v>0.02639</v>
      </c>
      <c r="R263" s="245">
        <f>Q263*H263</f>
        <v>0.052780000000000001</v>
      </c>
      <c r="S263" s="245">
        <v>0</v>
      </c>
      <c r="T263" s="246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7" t="s">
        <v>162</v>
      </c>
      <c r="AT263" s="247" t="s">
        <v>158</v>
      </c>
      <c r="AU263" s="247" t="s">
        <v>83</v>
      </c>
      <c r="AY263" s="18" t="s">
        <v>156</v>
      </c>
      <c r="BE263" s="248">
        <f>IF(N263="základní",J263,0)</f>
        <v>0</v>
      </c>
      <c r="BF263" s="248">
        <f>IF(N263="snížená",J263,0)</f>
        <v>0</v>
      </c>
      <c r="BG263" s="248">
        <f>IF(N263="zákl. přenesená",J263,0)</f>
        <v>0</v>
      </c>
      <c r="BH263" s="248">
        <f>IF(N263="sníž. přenesená",J263,0)</f>
        <v>0</v>
      </c>
      <c r="BI263" s="248">
        <f>IF(N263="nulová",J263,0)</f>
        <v>0</v>
      </c>
      <c r="BJ263" s="18" t="s">
        <v>81</v>
      </c>
      <c r="BK263" s="248">
        <f>ROUND(I263*H263,2)</f>
        <v>0</v>
      </c>
      <c r="BL263" s="18" t="s">
        <v>162</v>
      </c>
      <c r="BM263" s="247" t="s">
        <v>1462</v>
      </c>
    </row>
    <row r="264" s="13" customFormat="1">
      <c r="A264" s="13"/>
      <c r="B264" s="249"/>
      <c r="C264" s="250"/>
      <c r="D264" s="251" t="s">
        <v>164</v>
      </c>
      <c r="E264" s="252" t="s">
        <v>1</v>
      </c>
      <c r="F264" s="253" t="s">
        <v>1443</v>
      </c>
      <c r="G264" s="250"/>
      <c r="H264" s="254">
        <v>2</v>
      </c>
      <c r="I264" s="255"/>
      <c r="J264" s="250"/>
      <c r="K264" s="250"/>
      <c r="L264" s="256"/>
      <c r="M264" s="257"/>
      <c r="N264" s="258"/>
      <c r="O264" s="258"/>
      <c r="P264" s="258"/>
      <c r="Q264" s="258"/>
      <c r="R264" s="258"/>
      <c r="S264" s="258"/>
      <c r="T264" s="25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60" t="s">
        <v>164</v>
      </c>
      <c r="AU264" s="260" t="s">
        <v>83</v>
      </c>
      <c r="AV264" s="13" t="s">
        <v>83</v>
      </c>
      <c r="AW264" s="13" t="s">
        <v>30</v>
      </c>
      <c r="AX264" s="13" t="s">
        <v>81</v>
      </c>
      <c r="AY264" s="260" t="s">
        <v>156</v>
      </c>
    </row>
    <row r="265" s="2" customFormat="1" ht="21.75" customHeight="1">
      <c r="A265" s="39"/>
      <c r="B265" s="40"/>
      <c r="C265" s="235" t="s">
        <v>384</v>
      </c>
      <c r="D265" s="235" t="s">
        <v>158</v>
      </c>
      <c r="E265" s="236" t="s">
        <v>1041</v>
      </c>
      <c r="F265" s="237" t="s">
        <v>1042</v>
      </c>
      <c r="G265" s="238" t="s">
        <v>291</v>
      </c>
      <c r="H265" s="239">
        <v>6</v>
      </c>
      <c r="I265" s="240"/>
      <c r="J265" s="241">
        <f>ROUND(I265*H265,2)</f>
        <v>0</v>
      </c>
      <c r="K265" s="242"/>
      <c r="L265" s="45"/>
      <c r="M265" s="243" t="s">
        <v>1</v>
      </c>
      <c r="N265" s="244" t="s">
        <v>38</v>
      </c>
      <c r="O265" s="92"/>
      <c r="P265" s="245">
        <f>O265*H265</f>
        <v>0</v>
      </c>
      <c r="Q265" s="245">
        <v>0.064509999999999998</v>
      </c>
      <c r="R265" s="245">
        <f>Q265*H265</f>
        <v>0.38705999999999996</v>
      </c>
      <c r="S265" s="245">
        <v>0</v>
      </c>
      <c r="T265" s="24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7" t="s">
        <v>162</v>
      </c>
      <c r="AT265" s="247" t="s">
        <v>158</v>
      </c>
      <c r="AU265" s="247" t="s">
        <v>83</v>
      </c>
      <c r="AY265" s="18" t="s">
        <v>156</v>
      </c>
      <c r="BE265" s="248">
        <f>IF(N265="základní",J265,0)</f>
        <v>0</v>
      </c>
      <c r="BF265" s="248">
        <f>IF(N265="snížená",J265,0)</f>
        <v>0</v>
      </c>
      <c r="BG265" s="248">
        <f>IF(N265="zákl. přenesená",J265,0)</f>
        <v>0</v>
      </c>
      <c r="BH265" s="248">
        <f>IF(N265="sníž. přenesená",J265,0)</f>
        <v>0</v>
      </c>
      <c r="BI265" s="248">
        <f>IF(N265="nulová",J265,0)</f>
        <v>0</v>
      </c>
      <c r="BJ265" s="18" t="s">
        <v>81</v>
      </c>
      <c r="BK265" s="248">
        <f>ROUND(I265*H265,2)</f>
        <v>0</v>
      </c>
      <c r="BL265" s="18" t="s">
        <v>162</v>
      </c>
      <c r="BM265" s="247" t="s">
        <v>1463</v>
      </c>
    </row>
    <row r="266" s="2" customFormat="1" ht="21.75" customHeight="1">
      <c r="A266" s="39"/>
      <c r="B266" s="40"/>
      <c r="C266" s="235" t="s">
        <v>765</v>
      </c>
      <c r="D266" s="235" t="s">
        <v>158</v>
      </c>
      <c r="E266" s="236" t="s">
        <v>1044</v>
      </c>
      <c r="F266" s="237" t="s">
        <v>1045</v>
      </c>
      <c r="G266" s="238" t="s">
        <v>291</v>
      </c>
      <c r="H266" s="239">
        <v>6</v>
      </c>
      <c r="I266" s="240"/>
      <c r="J266" s="241">
        <f>ROUND(I266*H266,2)</f>
        <v>0</v>
      </c>
      <c r="K266" s="242"/>
      <c r="L266" s="45"/>
      <c r="M266" s="243" t="s">
        <v>1</v>
      </c>
      <c r="N266" s="244" t="s">
        <v>38</v>
      </c>
      <c r="O266" s="92"/>
      <c r="P266" s="245">
        <f>O266*H266</f>
        <v>0</v>
      </c>
      <c r="Q266" s="245">
        <v>0.01136</v>
      </c>
      <c r="R266" s="245">
        <f>Q266*H266</f>
        <v>0.068159999999999998</v>
      </c>
      <c r="S266" s="245">
        <v>0</v>
      </c>
      <c r="T266" s="24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7" t="s">
        <v>162</v>
      </c>
      <c r="AT266" s="247" t="s">
        <v>158</v>
      </c>
      <c r="AU266" s="247" t="s">
        <v>83</v>
      </c>
      <c r="AY266" s="18" t="s">
        <v>156</v>
      </c>
      <c r="BE266" s="248">
        <f>IF(N266="základní",J266,0)</f>
        <v>0</v>
      </c>
      <c r="BF266" s="248">
        <f>IF(N266="snížená",J266,0)</f>
        <v>0</v>
      </c>
      <c r="BG266" s="248">
        <f>IF(N266="zákl. přenesená",J266,0)</f>
        <v>0</v>
      </c>
      <c r="BH266" s="248">
        <f>IF(N266="sníž. přenesená",J266,0)</f>
        <v>0</v>
      </c>
      <c r="BI266" s="248">
        <f>IF(N266="nulová",J266,0)</f>
        <v>0</v>
      </c>
      <c r="BJ266" s="18" t="s">
        <v>81</v>
      </c>
      <c r="BK266" s="248">
        <f>ROUND(I266*H266,2)</f>
        <v>0</v>
      </c>
      <c r="BL266" s="18" t="s">
        <v>162</v>
      </c>
      <c r="BM266" s="247" t="s">
        <v>1464</v>
      </c>
    </row>
    <row r="267" s="2" customFormat="1" ht="21.75" customHeight="1">
      <c r="A267" s="39"/>
      <c r="B267" s="40"/>
      <c r="C267" s="235" t="s">
        <v>767</v>
      </c>
      <c r="D267" s="235" t="s">
        <v>158</v>
      </c>
      <c r="E267" s="236" t="s">
        <v>1047</v>
      </c>
      <c r="F267" s="237" t="s">
        <v>1048</v>
      </c>
      <c r="G267" s="238" t="s">
        <v>291</v>
      </c>
      <c r="H267" s="239">
        <v>6</v>
      </c>
      <c r="I267" s="240"/>
      <c r="J267" s="241">
        <f>ROUND(I267*H267,2)</f>
        <v>0</v>
      </c>
      <c r="K267" s="242"/>
      <c r="L267" s="45"/>
      <c r="M267" s="243" t="s">
        <v>1</v>
      </c>
      <c r="N267" s="244" t="s">
        <v>38</v>
      </c>
      <c r="O267" s="92"/>
      <c r="P267" s="245">
        <f>O267*H267</f>
        <v>0</v>
      </c>
      <c r="Q267" s="245">
        <v>0.0062199999999999998</v>
      </c>
      <c r="R267" s="245">
        <f>Q267*H267</f>
        <v>0.037319999999999999</v>
      </c>
      <c r="S267" s="245">
        <v>0</v>
      </c>
      <c r="T267" s="246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7" t="s">
        <v>162</v>
      </c>
      <c r="AT267" s="247" t="s">
        <v>158</v>
      </c>
      <c r="AU267" s="247" t="s">
        <v>83</v>
      </c>
      <c r="AY267" s="18" t="s">
        <v>156</v>
      </c>
      <c r="BE267" s="248">
        <f>IF(N267="základní",J267,0)</f>
        <v>0</v>
      </c>
      <c r="BF267" s="248">
        <f>IF(N267="snížená",J267,0)</f>
        <v>0</v>
      </c>
      <c r="BG267" s="248">
        <f>IF(N267="zákl. přenesená",J267,0)</f>
        <v>0</v>
      </c>
      <c r="BH267" s="248">
        <f>IF(N267="sníž. přenesená",J267,0)</f>
        <v>0</v>
      </c>
      <c r="BI267" s="248">
        <f>IF(N267="nulová",J267,0)</f>
        <v>0</v>
      </c>
      <c r="BJ267" s="18" t="s">
        <v>81</v>
      </c>
      <c r="BK267" s="248">
        <f>ROUND(I267*H267,2)</f>
        <v>0</v>
      </c>
      <c r="BL267" s="18" t="s">
        <v>162</v>
      </c>
      <c r="BM267" s="247" t="s">
        <v>1465</v>
      </c>
    </row>
    <row r="268" s="2" customFormat="1" ht="21.75" customHeight="1">
      <c r="A268" s="39"/>
      <c r="B268" s="40"/>
      <c r="C268" s="235" t="s">
        <v>593</v>
      </c>
      <c r="D268" s="235" t="s">
        <v>158</v>
      </c>
      <c r="E268" s="236" t="s">
        <v>1050</v>
      </c>
      <c r="F268" s="237" t="s">
        <v>1051</v>
      </c>
      <c r="G268" s="238" t="s">
        <v>291</v>
      </c>
      <c r="H268" s="239">
        <v>6</v>
      </c>
      <c r="I268" s="240"/>
      <c r="J268" s="241">
        <f>ROUND(I268*H268,2)</f>
        <v>0</v>
      </c>
      <c r="K268" s="242"/>
      <c r="L268" s="45"/>
      <c r="M268" s="243" t="s">
        <v>1</v>
      </c>
      <c r="N268" s="244" t="s">
        <v>38</v>
      </c>
      <c r="O268" s="92"/>
      <c r="P268" s="245">
        <f>O268*H268</f>
        <v>0</v>
      </c>
      <c r="Q268" s="245">
        <v>0.096759999999999999</v>
      </c>
      <c r="R268" s="245">
        <f>Q268*H268</f>
        <v>0.58055999999999996</v>
      </c>
      <c r="S268" s="245">
        <v>0</v>
      </c>
      <c r="T268" s="24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7" t="s">
        <v>162</v>
      </c>
      <c r="AT268" s="247" t="s">
        <v>158</v>
      </c>
      <c r="AU268" s="247" t="s">
        <v>83</v>
      </c>
      <c r="AY268" s="18" t="s">
        <v>156</v>
      </c>
      <c r="BE268" s="248">
        <f>IF(N268="základní",J268,0)</f>
        <v>0</v>
      </c>
      <c r="BF268" s="248">
        <f>IF(N268="snížená",J268,0)</f>
        <v>0</v>
      </c>
      <c r="BG268" s="248">
        <f>IF(N268="zákl. přenesená",J268,0)</f>
        <v>0</v>
      </c>
      <c r="BH268" s="248">
        <f>IF(N268="sníž. přenesená",J268,0)</f>
        <v>0</v>
      </c>
      <c r="BI268" s="248">
        <f>IF(N268="nulová",J268,0)</f>
        <v>0</v>
      </c>
      <c r="BJ268" s="18" t="s">
        <v>81</v>
      </c>
      <c r="BK268" s="248">
        <f>ROUND(I268*H268,2)</f>
        <v>0</v>
      </c>
      <c r="BL268" s="18" t="s">
        <v>162</v>
      </c>
      <c r="BM268" s="247" t="s">
        <v>1466</v>
      </c>
    </row>
    <row r="269" s="2" customFormat="1" ht="21.75" customHeight="1">
      <c r="A269" s="39"/>
      <c r="B269" s="40"/>
      <c r="C269" s="235" t="s">
        <v>771</v>
      </c>
      <c r="D269" s="235" t="s">
        <v>158</v>
      </c>
      <c r="E269" s="236" t="s">
        <v>1053</v>
      </c>
      <c r="F269" s="237" t="s">
        <v>1054</v>
      </c>
      <c r="G269" s="238" t="s">
        <v>291</v>
      </c>
      <c r="H269" s="239">
        <v>6</v>
      </c>
      <c r="I269" s="240"/>
      <c r="J269" s="241">
        <f>ROUND(I269*H269,2)</f>
        <v>0</v>
      </c>
      <c r="K269" s="242"/>
      <c r="L269" s="45"/>
      <c r="M269" s="243" t="s">
        <v>1</v>
      </c>
      <c r="N269" s="244" t="s">
        <v>38</v>
      </c>
      <c r="O269" s="92"/>
      <c r="P269" s="245">
        <f>O269*H269</f>
        <v>0</v>
      </c>
      <c r="Q269" s="245">
        <v>0</v>
      </c>
      <c r="R269" s="245">
        <f>Q269*H269</f>
        <v>0</v>
      </c>
      <c r="S269" s="245">
        <v>0.050000000000000003</v>
      </c>
      <c r="T269" s="246">
        <f>S269*H269</f>
        <v>0.30000000000000004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7" t="s">
        <v>162</v>
      </c>
      <c r="AT269" s="247" t="s">
        <v>158</v>
      </c>
      <c r="AU269" s="247" t="s">
        <v>83</v>
      </c>
      <c r="AY269" s="18" t="s">
        <v>156</v>
      </c>
      <c r="BE269" s="248">
        <f>IF(N269="základní",J269,0)</f>
        <v>0</v>
      </c>
      <c r="BF269" s="248">
        <f>IF(N269="snížená",J269,0)</f>
        <v>0</v>
      </c>
      <c r="BG269" s="248">
        <f>IF(N269="zákl. přenesená",J269,0)</f>
        <v>0</v>
      </c>
      <c r="BH269" s="248">
        <f>IF(N269="sníž. přenesená",J269,0)</f>
        <v>0</v>
      </c>
      <c r="BI269" s="248">
        <f>IF(N269="nulová",J269,0)</f>
        <v>0</v>
      </c>
      <c r="BJ269" s="18" t="s">
        <v>81</v>
      </c>
      <c r="BK269" s="248">
        <f>ROUND(I269*H269,2)</f>
        <v>0</v>
      </c>
      <c r="BL269" s="18" t="s">
        <v>162</v>
      </c>
      <c r="BM269" s="247" t="s">
        <v>1467</v>
      </c>
    </row>
    <row r="270" s="2" customFormat="1" ht="21.75" customHeight="1">
      <c r="A270" s="39"/>
      <c r="B270" s="40"/>
      <c r="C270" s="235" t="s">
        <v>392</v>
      </c>
      <c r="D270" s="235" t="s">
        <v>158</v>
      </c>
      <c r="E270" s="236" t="s">
        <v>1057</v>
      </c>
      <c r="F270" s="237" t="s">
        <v>1058</v>
      </c>
      <c r="G270" s="238" t="s">
        <v>291</v>
      </c>
      <c r="H270" s="239">
        <v>6</v>
      </c>
      <c r="I270" s="240"/>
      <c r="J270" s="241">
        <f>ROUND(I270*H270,2)</f>
        <v>0</v>
      </c>
      <c r="K270" s="242"/>
      <c r="L270" s="45"/>
      <c r="M270" s="243" t="s">
        <v>1</v>
      </c>
      <c r="N270" s="244" t="s">
        <v>38</v>
      </c>
      <c r="O270" s="92"/>
      <c r="P270" s="245">
        <f>O270*H270</f>
        <v>0</v>
      </c>
      <c r="Q270" s="245">
        <v>0.21734000000000001</v>
      </c>
      <c r="R270" s="245">
        <f>Q270*H270</f>
        <v>1.3040400000000001</v>
      </c>
      <c r="S270" s="245">
        <v>0</v>
      </c>
      <c r="T270" s="246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7" t="s">
        <v>162</v>
      </c>
      <c r="AT270" s="247" t="s">
        <v>158</v>
      </c>
      <c r="AU270" s="247" t="s">
        <v>83</v>
      </c>
      <c r="AY270" s="18" t="s">
        <v>156</v>
      </c>
      <c r="BE270" s="248">
        <f>IF(N270="základní",J270,0)</f>
        <v>0</v>
      </c>
      <c r="BF270" s="248">
        <f>IF(N270="snížená",J270,0)</f>
        <v>0</v>
      </c>
      <c r="BG270" s="248">
        <f>IF(N270="zákl. přenesená",J270,0)</f>
        <v>0</v>
      </c>
      <c r="BH270" s="248">
        <f>IF(N270="sníž. přenesená",J270,0)</f>
        <v>0</v>
      </c>
      <c r="BI270" s="248">
        <f>IF(N270="nulová",J270,0)</f>
        <v>0</v>
      </c>
      <c r="BJ270" s="18" t="s">
        <v>81</v>
      </c>
      <c r="BK270" s="248">
        <f>ROUND(I270*H270,2)</f>
        <v>0</v>
      </c>
      <c r="BL270" s="18" t="s">
        <v>162</v>
      </c>
      <c r="BM270" s="247" t="s">
        <v>1468</v>
      </c>
    </row>
    <row r="271" s="2" customFormat="1" ht="21.75" customHeight="1">
      <c r="A271" s="39"/>
      <c r="B271" s="40"/>
      <c r="C271" s="283" t="s">
        <v>388</v>
      </c>
      <c r="D271" s="283" t="s">
        <v>226</v>
      </c>
      <c r="E271" s="284" t="s">
        <v>1060</v>
      </c>
      <c r="F271" s="285" t="s">
        <v>1061</v>
      </c>
      <c r="G271" s="286" t="s">
        <v>291</v>
      </c>
      <c r="H271" s="287">
        <v>6</v>
      </c>
      <c r="I271" s="288"/>
      <c r="J271" s="289">
        <f>ROUND(I271*H271,2)</f>
        <v>0</v>
      </c>
      <c r="K271" s="290"/>
      <c r="L271" s="291"/>
      <c r="M271" s="292" t="s">
        <v>1</v>
      </c>
      <c r="N271" s="293" t="s">
        <v>38</v>
      </c>
      <c r="O271" s="92"/>
      <c r="P271" s="245">
        <f>O271*H271</f>
        <v>0</v>
      </c>
      <c r="Q271" s="245">
        <v>0.16200000000000001</v>
      </c>
      <c r="R271" s="245">
        <f>Q271*H271</f>
        <v>0.97199999999999998</v>
      </c>
      <c r="S271" s="245">
        <v>0</v>
      </c>
      <c r="T271" s="24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7" t="s">
        <v>203</v>
      </c>
      <c r="AT271" s="247" t="s">
        <v>226</v>
      </c>
      <c r="AU271" s="247" t="s">
        <v>83</v>
      </c>
      <c r="AY271" s="18" t="s">
        <v>156</v>
      </c>
      <c r="BE271" s="248">
        <f>IF(N271="základní",J271,0)</f>
        <v>0</v>
      </c>
      <c r="BF271" s="248">
        <f>IF(N271="snížená",J271,0)</f>
        <v>0</v>
      </c>
      <c r="BG271" s="248">
        <f>IF(N271="zákl. přenesená",J271,0)</f>
        <v>0</v>
      </c>
      <c r="BH271" s="248">
        <f>IF(N271="sníž. přenesená",J271,0)</f>
        <v>0</v>
      </c>
      <c r="BI271" s="248">
        <f>IF(N271="nulová",J271,0)</f>
        <v>0</v>
      </c>
      <c r="BJ271" s="18" t="s">
        <v>81</v>
      </c>
      <c r="BK271" s="248">
        <f>ROUND(I271*H271,2)</f>
        <v>0</v>
      </c>
      <c r="BL271" s="18" t="s">
        <v>162</v>
      </c>
      <c r="BM271" s="247" t="s">
        <v>1469</v>
      </c>
    </row>
    <row r="272" s="2" customFormat="1" ht="21.75" customHeight="1">
      <c r="A272" s="39"/>
      <c r="B272" s="40"/>
      <c r="C272" s="235" t="s">
        <v>600</v>
      </c>
      <c r="D272" s="235" t="s">
        <v>158</v>
      </c>
      <c r="E272" s="236" t="s">
        <v>1063</v>
      </c>
      <c r="F272" s="237" t="s">
        <v>1064</v>
      </c>
      <c r="G272" s="238" t="s">
        <v>291</v>
      </c>
      <c r="H272" s="239">
        <v>6</v>
      </c>
      <c r="I272" s="240"/>
      <c r="J272" s="241">
        <f>ROUND(I272*H272,2)</f>
        <v>0</v>
      </c>
      <c r="K272" s="242"/>
      <c r="L272" s="45"/>
      <c r="M272" s="243" t="s">
        <v>1</v>
      </c>
      <c r="N272" s="244" t="s">
        <v>38</v>
      </c>
      <c r="O272" s="92"/>
      <c r="P272" s="245">
        <f>O272*H272</f>
        <v>0</v>
      </c>
      <c r="Q272" s="245">
        <v>0</v>
      </c>
      <c r="R272" s="245">
        <f>Q272*H272</f>
        <v>0</v>
      </c>
      <c r="S272" s="245">
        <v>0.050000000000000003</v>
      </c>
      <c r="T272" s="246">
        <f>S272*H272</f>
        <v>0.30000000000000004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7" t="s">
        <v>162</v>
      </c>
      <c r="AT272" s="247" t="s">
        <v>158</v>
      </c>
      <c r="AU272" s="247" t="s">
        <v>83</v>
      </c>
      <c r="AY272" s="18" t="s">
        <v>156</v>
      </c>
      <c r="BE272" s="248">
        <f>IF(N272="základní",J272,0)</f>
        <v>0</v>
      </c>
      <c r="BF272" s="248">
        <f>IF(N272="snížená",J272,0)</f>
        <v>0</v>
      </c>
      <c r="BG272" s="248">
        <f>IF(N272="zákl. přenesená",J272,0)</f>
        <v>0</v>
      </c>
      <c r="BH272" s="248">
        <f>IF(N272="sníž. přenesená",J272,0)</f>
        <v>0</v>
      </c>
      <c r="BI272" s="248">
        <f>IF(N272="nulová",J272,0)</f>
        <v>0</v>
      </c>
      <c r="BJ272" s="18" t="s">
        <v>81</v>
      </c>
      <c r="BK272" s="248">
        <f>ROUND(I272*H272,2)</f>
        <v>0</v>
      </c>
      <c r="BL272" s="18" t="s">
        <v>162</v>
      </c>
      <c r="BM272" s="247" t="s">
        <v>1470</v>
      </c>
    </row>
    <row r="273" s="12" customFormat="1" ht="22.8" customHeight="1">
      <c r="A273" s="12"/>
      <c r="B273" s="219"/>
      <c r="C273" s="220"/>
      <c r="D273" s="221" t="s">
        <v>72</v>
      </c>
      <c r="E273" s="233" t="s">
        <v>208</v>
      </c>
      <c r="F273" s="233" t="s">
        <v>434</v>
      </c>
      <c r="G273" s="220"/>
      <c r="H273" s="220"/>
      <c r="I273" s="223"/>
      <c r="J273" s="234">
        <f>BK273</f>
        <v>0</v>
      </c>
      <c r="K273" s="220"/>
      <c r="L273" s="225"/>
      <c r="M273" s="226"/>
      <c r="N273" s="227"/>
      <c r="O273" s="227"/>
      <c r="P273" s="228">
        <f>SUM(P274:P280)</f>
        <v>0</v>
      </c>
      <c r="Q273" s="227"/>
      <c r="R273" s="228">
        <f>SUM(R274:R280)</f>
        <v>0.44618040000000003</v>
      </c>
      <c r="S273" s="227"/>
      <c r="T273" s="229">
        <f>SUM(T274:T280)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30" t="s">
        <v>81</v>
      </c>
      <c r="AT273" s="231" t="s">
        <v>72</v>
      </c>
      <c r="AU273" s="231" t="s">
        <v>81</v>
      </c>
      <c r="AY273" s="230" t="s">
        <v>156</v>
      </c>
      <c r="BK273" s="232">
        <f>SUM(BK274:BK280)</f>
        <v>0</v>
      </c>
    </row>
    <row r="274" s="2" customFormat="1" ht="33" customHeight="1">
      <c r="A274" s="39"/>
      <c r="B274" s="40"/>
      <c r="C274" s="235" t="s">
        <v>397</v>
      </c>
      <c r="D274" s="235" t="s">
        <v>158</v>
      </c>
      <c r="E274" s="236" t="s">
        <v>436</v>
      </c>
      <c r="F274" s="237" t="s">
        <v>437</v>
      </c>
      <c r="G274" s="238" t="s">
        <v>180</v>
      </c>
      <c r="H274" s="239">
        <v>2</v>
      </c>
      <c r="I274" s="240"/>
      <c r="J274" s="241">
        <f>ROUND(I274*H274,2)</f>
        <v>0</v>
      </c>
      <c r="K274" s="242"/>
      <c r="L274" s="45"/>
      <c r="M274" s="243" t="s">
        <v>1</v>
      </c>
      <c r="N274" s="244" t="s">
        <v>38</v>
      </c>
      <c r="O274" s="92"/>
      <c r="P274" s="245">
        <f>O274*H274</f>
        <v>0</v>
      </c>
      <c r="Q274" s="245">
        <v>0.15540000000000001</v>
      </c>
      <c r="R274" s="245">
        <f>Q274*H274</f>
        <v>0.31080000000000002</v>
      </c>
      <c r="S274" s="245">
        <v>0</v>
      </c>
      <c r="T274" s="24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7" t="s">
        <v>162</v>
      </c>
      <c r="AT274" s="247" t="s">
        <v>158</v>
      </c>
      <c r="AU274" s="247" t="s">
        <v>83</v>
      </c>
      <c r="AY274" s="18" t="s">
        <v>156</v>
      </c>
      <c r="BE274" s="248">
        <f>IF(N274="základní",J274,0)</f>
        <v>0</v>
      </c>
      <c r="BF274" s="248">
        <f>IF(N274="snížená",J274,0)</f>
        <v>0</v>
      </c>
      <c r="BG274" s="248">
        <f>IF(N274="zákl. přenesená",J274,0)</f>
        <v>0</v>
      </c>
      <c r="BH274" s="248">
        <f>IF(N274="sníž. přenesená",J274,0)</f>
        <v>0</v>
      </c>
      <c r="BI274" s="248">
        <f>IF(N274="nulová",J274,0)</f>
        <v>0</v>
      </c>
      <c r="BJ274" s="18" t="s">
        <v>81</v>
      </c>
      <c r="BK274" s="248">
        <f>ROUND(I274*H274,2)</f>
        <v>0</v>
      </c>
      <c r="BL274" s="18" t="s">
        <v>162</v>
      </c>
      <c r="BM274" s="247" t="s">
        <v>1471</v>
      </c>
    </row>
    <row r="275" s="2" customFormat="1" ht="21.75" customHeight="1">
      <c r="A275" s="39"/>
      <c r="B275" s="40"/>
      <c r="C275" s="235" t="s">
        <v>401</v>
      </c>
      <c r="D275" s="235" t="s">
        <v>158</v>
      </c>
      <c r="E275" s="236" t="s">
        <v>441</v>
      </c>
      <c r="F275" s="237" t="s">
        <v>442</v>
      </c>
      <c r="G275" s="238" t="s">
        <v>192</v>
      </c>
      <c r="H275" s="239">
        <v>0.059999999999999998</v>
      </c>
      <c r="I275" s="240"/>
      <c r="J275" s="241">
        <f>ROUND(I275*H275,2)</f>
        <v>0</v>
      </c>
      <c r="K275" s="242"/>
      <c r="L275" s="45"/>
      <c r="M275" s="243" t="s">
        <v>1</v>
      </c>
      <c r="N275" s="244" t="s">
        <v>38</v>
      </c>
      <c r="O275" s="92"/>
      <c r="P275" s="245">
        <f>O275*H275</f>
        <v>0</v>
      </c>
      <c r="Q275" s="245">
        <v>2.2563399999999998</v>
      </c>
      <c r="R275" s="245">
        <f>Q275*H275</f>
        <v>0.13538039999999998</v>
      </c>
      <c r="S275" s="245">
        <v>0</v>
      </c>
      <c r="T275" s="246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7" t="s">
        <v>162</v>
      </c>
      <c r="AT275" s="247" t="s">
        <v>158</v>
      </c>
      <c r="AU275" s="247" t="s">
        <v>83</v>
      </c>
      <c r="AY275" s="18" t="s">
        <v>156</v>
      </c>
      <c r="BE275" s="248">
        <f>IF(N275="základní",J275,0)</f>
        <v>0</v>
      </c>
      <c r="BF275" s="248">
        <f>IF(N275="snížená",J275,0)</f>
        <v>0</v>
      </c>
      <c r="BG275" s="248">
        <f>IF(N275="zákl. přenesená",J275,0)</f>
        <v>0</v>
      </c>
      <c r="BH275" s="248">
        <f>IF(N275="sníž. přenesená",J275,0)</f>
        <v>0</v>
      </c>
      <c r="BI275" s="248">
        <f>IF(N275="nulová",J275,0)</f>
        <v>0</v>
      </c>
      <c r="BJ275" s="18" t="s">
        <v>81</v>
      </c>
      <c r="BK275" s="248">
        <f>ROUND(I275*H275,2)</f>
        <v>0</v>
      </c>
      <c r="BL275" s="18" t="s">
        <v>162</v>
      </c>
      <c r="BM275" s="247" t="s">
        <v>1472</v>
      </c>
    </row>
    <row r="276" s="13" customFormat="1">
      <c r="A276" s="13"/>
      <c r="B276" s="249"/>
      <c r="C276" s="250"/>
      <c r="D276" s="251" t="s">
        <v>164</v>
      </c>
      <c r="E276" s="252" t="s">
        <v>1</v>
      </c>
      <c r="F276" s="253" t="s">
        <v>1473</v>
      </c>
      <c r="G276" s="250"/>
      <c r="H276" s="254">
        <v>0.059999999999999998</v>
      </c>
      <c r="I276" s="255"/>
      <c r="J276" s="250"/>
      <c r="K276" s="250"/>
      <c r="L276" s="256"/>
      <c r="M276" s="257"/>
      <c r="N276" s="258"/>
      <c r="O276" s="258"/>
      <c r="P276" s="258"/>
      <c r="Q276" s="258"/>
      <c r="R276" s="258"/>
      <c r="S276" s="258"/>
      <c r="T276" s="25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60" t="s">
        <v>164</v>
      </c>
      <c r="AU276" s="260" t="s">
        <v>83</v>
      </c>
      <c r="AV276" s="13" t="s">
        <v>83</v>
      </c>
      <c r="AW276" s="13" t="s">
        <v>30</v>
      </c>
      <c r="AX276" s="13" t="s">
        <v>81</v>
      </c>
      <c r="AY276" s="260" t="s">
        <v>156</v>
      </c>
    </row>
    <row r="277" s="2" customFormat="1" ht="16.5" customHeight="1">
      <c r="A277" s="39"/>
      <c r="B277" s="40"/>
      <c r="C277" s="235" t="s">
        <v>405</v>
      </c>
      <c r="D277" s="235" t="s">
        <v>158</v>
      </c>
      <c r="E277" s="236" t="s">
        <v>446</v>
      </c>
      <c r="F277" s="237" t="s">
        <v>447</v>
      </c>
      <c r="G277" s="238" t="s">
        <v>180</v>
      </c>
      <c r="H277" s="239">
        <v>205.80000000000001</v>
      </c>
      <c r="I277" s="240"/>
      <c r="J277" s="241">
        <f>ROUND(I277*H277,2)</f>
        <v>0</v>
      </c>
      <c r="K277" s="242"/>
      <c r="L277" s="45"/>
      <c r="M277" s="243" t="s">
        <v>1</v>
      </c>
      <c r="N277" s="244" t="s">
        <v>38</v>
      </c>
      <c r="O277" s="92"/>
      <c r="P277" s="245">
        <f>O277*H277</f>
        <v>0</v>
      </c>
      <c r="Q277" s="245">
        <v>0</v>
      </c>
      <c r="R277" s="245">
        <f>Q277*H277</f>
        <v>0</v>
      </c>
      <c r="S277" s="245">
        <v>0</v>
      </c>
      <c r="T277" s="24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7" t="s">
        <v>162</v>
      </c>
      <c r="AT277" s="247" t="s">
        <v>158</v>
      </c>
      <c r="AU277" s="247" t="s">
        <v>83</v>
      </c>
      <c r="AY277" s="18" t="s">
        <v>156</v>
      </c>
      <c r="BE277" s="248">
        <f>IF(N277="základní",J277,0)</f>
        <v>0</v>
      </c>
      <c r="BF277" s="248">
        <f>IF(N277="snížená",J277,0)</f>
        <v>0</v>
      </c>
      <c r="BG277" s="248">
        <f>IF(N277="zákl. přenesená",J277,0)</f>
        <v>0</v>
      </c>
      <c r="BH277" s="248">
        <f>IF(N277="sníž. přenesená",J277,0)</f>
        <v>0</v>
      </c>
      <c r="BI277" s="248">
        <f>IF(N277="nulová",J277,0)</f>
        <v>0</v>
      </c>
      <c r="BJ277" s="18" t="s">
        <v>81</v>
      </c>
      <c r="BK277" s="248">
        <f>ROUND(I277*H277,2)</f>
        <v>0</v>
      </c>
      <c r="BL277" s="18" t="s">
        <v>162</v>
      </c>
      <c r="BM277" s="247" t="s">
        <v>1474</v>
      </c>
    </row>
    <row r="278" s="13" customFormat="1">
      <c r="A278" s="13"/>
      <c r="B278" s="249"/>
      <c r="C278" s="250"/>
      <c r="D278" s="251" t="s">
        <v>164</v>
      </c>
      <c r="E278" s="252" t="s">
        <v>1</v>
      </c>
      <c r="F278" s="253" t="s">
        <v>1475</v>
      </c>
      <c r="G278" s="250"/>
      <c r="H278" s="254">
        <v>170.19999999999999</v>
      </c>
      <c r="I278" s="255"/>
      <c r="J278" s="250"/>
      <c r="K278" s="250"/>
      <c r="L278" s="256"/>
      <c r="M278" s="257"/>
      <c r="N278" s="258"/>
      <c r="O278" s="258"/>
      <c r="P278" s="258"/>
      <c r="Q278" s="258"/>
      <c r="R278" s="258"/>
      <c r="S278" s="258"/>
      <c r="T278" s="259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60" t="s">
        <v>164</v>
      </c>
      <c r="AU278" s="260" t="s">
        <v>83</v>
      </c>
      <c r="AV278" s="13" t="s">
        <v>83</v>
      </c>
      <c r="AW278" s="13" t="s">
        <v>30</v>
      </c>
      <c r="AX278" s="13" t="s">
        <v>73</v>
      </c>
      <c r="AY278" s="260" t="s">
        <v>156</v>
      </c>
    </row>
    <row r="279" s="13" customFormat="1">
      <c r="A279" s="13"/>
      <c r="B279" s="249"/>
      <c r="C279" s="250"/>
      <c r="D279" s="251" t="s">
        <v>164</v>
      </c>
      <c r="E279" s="252" t="s">
        <v>1</v>
      </c>
      <c r="F279" s="253" t="s">
        <v>1476</v>
      </c>
      <c r="G279" s="250"/>
      <c r="H279" s="254">
        <v>35.600000000000001</v>
      </c>
      <c r="I279" s="255"/>
      <c r="J279" s="250"/>
      <c r="K279" s="250"/>
      <c r="L279" s="256"/>
      <c r="M279" s="257"/>
      <c r="N279" s="258"/>
      <c r="O279" s="258"/>
      <c r="P279" s="258"/>
      <c r="Q279" s="258"/>
      <c r="R279" s="258"/>
      <c r="S279" s="258"/>
      <c r="T279" s="25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0" t="s">
        <v>164</v>
      </c>
      <c r="AU279" s="260" t="s">
        <v>83</v>
      </c>
      <c r="AV279" s="13" t="s">
        <v>83</v>
      </c>
      <c r="AW279" s="13" t="s">
        <v>30</v>
      </c>
      <c r="AX279" s="13" t="s">
        <v>73</v>
      </c>
      <c r="AY279" s="260" t="s">
        <v>156</v>
      </c>
    </row>
    <row r="280" s="14" customFormat="1">
      <c r="A280" s="14"/>
      <c r="B280" s="261"/>
      <c r="C280" s="262"/>
      <c r="D280" s="251" t="s">
        <v>164</v>
      </c>
      <c r="E280" s="263" t="s">
        <v>1</v>
      </c>
      <c r="F280" s="264" t="s">
        <v>166</v>
      </c>
      <c r="G280" s="262"/>
      <c r="H280" s="265">
        <v>205.80000000000001</v>
      </c>
      <c r="I280" s="266"/>
      <c r="J280" s="262"/>
      <c r="K280" s="262"/>
      <c r="L280" s="267"/>
      <c r="M280" s="268"/>
      <c r="N280" s="269"/>
      <c r="O280" s="269"/>
      <c r="P280" s="269"/>
      <c r="Q280" s="269"/>
      <c r="R280" s="269"/>
      <c r="S280" s="269"/>
      <c r="T280" s="27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1" t="s">
        <v>164</v>
      </c>
      <c r="AU280" s="271" t="s">
        <v>83</v>
      </c>
      <c r="AV280" s="14" t="s">
        <v>162</v>
      </c>
      <c r="AW280" s="14" t="s">
        <v>30</v>
      </c>
      <c r="AX280" s="14" t="s">
        <v>81</v>
      </c>
      <c r="AY280" s="271" t="s">
        <v>156</v>
      </c>
    </row>
    <row r="281" s="12" customFormat="1" ht="22.8" customHeight="1">
      <c r="A281" s="12"/>
      <c r="B281" s="219"/>
      <c r="C281" s="220"/>
      <c r="D281" s="221" t="s">
        <v>72</v>
      </c>
      <c r="E281" s="233" t="s">
        <v>451</v>
      </c>
      <c r="F281" s="233" t="s">
        <v>452</v>
      </c>
      <c r="G281" s="220"/>
      <c r="H281" s="220"/>
      <c r="I281" s="223"/>
      <c r="J281" s="234">
        <f>BK281</f>
        <v>0</v>
      </c>
      <c r="K281" s="220"/>
      <c r="L281" s="225"/>
      <c r="M281" s="226"/>
      <c r="N281" s="227"/>
      <c r="O281" s="227"/>
      <c r="P281" s="228">
        <f>SUM(P282:P288)</f>
        <v>0</v>
      </c>
      <c r="Q281" s="227"/>
      <c r="R281" s="228">
        <f>SUM(R282:R288)</f>
        <v>0</v>
      </c>
      <c r="S281" s="227"/>
      <c r="T281" s="229">
        <f>SUM(T282:T288)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30" t="s">
        <v>81</v>
      </c>
      <c r="AT281" s="231" t="s">
        <v>72</v>
      </c>
      <c r="AU281" s="231" t="s">
        <v>81</v>
      </c>
      <c r="AY281" s="230" t="s">
        <v>156</v>
      </c>
      <c r="BK281" s="232">
        <f>SUM(BK282:BK288)</f>
        <v>0</v>
      </c>
    </row>
    <row r="282" s="2" customFormat="1" ht="21.75" customHeight="1">
      <c r="A282" s="39"/>
      <c r="B282" s="40"/>
      <c r="C282" s="235" t="s">
        <v>409</v>
      </c>
      <c r="D282" s="235" t="s">
        <v>158</v>
      </c>
      <c r="E282" s="236" t="s">
        <v>454</v>
      </c>
      <c r="F282" s="237" t="s">
        <v>455</v>
      </c>
      <c r="G282" s="238" t="s">
        <v>216</v>
      </c>
      <c r="H282" s="239">
        <v>99.070999999999998</v>
      </c>
      <c r="I282" s="240"/>
      <c r="J282" s="241">
        <f>ROUND(I282*H282,2)</f>
        <v>0</v>
      </c>
      <c r="K282" s="242"/>
      <c r="L282" s="45"/>
      <c r="M282" s="243" t="s">
        <v>1</v>
      </c>
      <c r="N282" s="244" t="s">
        <v>38</v>
      </c>
      <c r="O282" s="92"/>
      <c r="P282" s="245">
        <f>O282*H282</f>
        <v>0</v>
      </c>
      <c r="Q282" s="245">
        <v>0</v>
      </c>
      <c r="R282" s="245">
        <f>Q282*H282</f>
        <v>0</v>
      </c>
      <c r="S282" s="245">
        <v>0</v>
      </c>
      <c r="T282" s="24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7" t="s">
        <v>162</v>
      </c>
      <c r="AT282" s="247" t="s">
        <v>158</v>
      </c>
      <c r="AU282" s="247" t="s">
        <v>83</v>
      </c>
      <c r="AY282" s="18" t="s">
        <v>156</v>
      </c>
      <c r="BE282" s="248">
        <f>IF(N282="základní",J282,0)</f>
        <v>0</v>
      </c>
      <c r="BF282" s="248">
        <f>IF(N282="snížená",J282,0)</f>
        <v>0</v>
      </c>
      <c r="BG282" s="248">
        <f>IF(N282="zákl. přenesená",J282,0)</f>
        <v>0</v>
      </c>
      <c r="BH282" s="248">
        <f>IF(N282="sníž. přenesená",J282,0)</f>
        <v>0</v>
      </c>
      <c r="BI282" s="248">
        <f>IF(N282="nulová",J282,0)</f>
        <v>0</v>
      </c>
      <c r="BJ282" s="18" t="s">
        <v>81</v>
      </c>
      <c r="BK282" s="248">
        <f>ROUND(I282*H282,2)</f>
        <v>0</v>
      </c>
      <c r="BL282" s="18" t="s">
        <v>162</v>
      </c>
      <c r="BM282" s="247" t="s">
        <v>1477</v>
      </c>
    </row>
    <row r="283" s="2" customFormat="1" ht="21.75" customHeight="1">
      <c r="A283" s="39"/>
      <c r="B283" s="40"/>
      <c r="C283" s="235" t="s">
        <v>413</v>
      </c>
      <c r="D283" s="235" t="s">
        <v>158</v>
      </c>
      <c r="E283" s="236" t="s">
        <v>458</v>
      </c>
      <c r="F283" s="237" t="s">
        <v>459</v>
      </c>
      <c r="G283" s="238" t="s">
        <v>216</v>
      </c>
      <c r="H283" s="239">
        <v>891.63900000000001</v>
      </c>
      <c r="I283" s="240"/>
      <c r="J283" s="241">
        <f>ROUND(I283*H283,2)</f>
        <v>0</v>
      </c>
      <c r="K283" s="242"/>
      <c r="L283" s="45"/>
      <c r="M283" s="243" t="s">
        <v>1</v>
      </c>
      <c r="N283" s="244" t="s">
        <v>38</v>
      </c>
      <c r="O283" s="92"/>
      <c r="P283" s="245">
        <f>O283*H283</f>
        <v>0</v>
      </c>
      <c r="Q283" s="245">
        <v>0</v>
      </c>
      <c r="R283" s="245">
        <f>Q283*H283</f>
        <v>0</v>
      </c>
      <c r="S283" s="245">
        <v>0</v>
      </c>
      <c r="T283" s="246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7" t="s">
        <v>162</v>
      </c>
      <c r="AT283" s="247" t="s">
        <v>158</v>
      </c>
      <c r="AU283" s="247" t="s">
        <v>83</v>
      </c>
      <c r="AY283" s="18" t="s">
        <v>156</v>
      </c>
      <c r="BE283" s="248">
        <f>IF(N283="základní",J283,0)</f>
        <v>0</v>
      </c>
      <c r="BF283" s="248">
        <f>IF(N283="snížená",J283,0)</f>
        <v>0</v>
      </c>
      <c r="BG283" s="248">
        <f>IF(N283="zákl. přenesená",J283,0)</f>
        <v>0</v>
      </c>
      <c r="BH283" s="248">
        <f>IF(N283="sníž. přenesená",J283,0)</f>
        <v>0</v>
      </c>
      <c r="BI283" s="248">
        <f>IF(N283="nulová",J283,0)</f>
        <v>0</v>
      </c>
      <c r="BJ283" s="18" t="s">
        <v>81</v>
      </c>
      <c r="BK283" s="248">
        <f>ROUND(I283*H283,2)</f>
        <v>0</v>
      </c>
      <c r="BL283" s="18" t="s">
        <v>162</v>
      </c>
      <c r="BM283" s="247" t="s">
        <v>1478</v>
      </c>
    </row>
    <row r="284" s="13" customFormat="1">
      <c r="A284" s="13"/>
      <c r="B284" s="249"/>
      <c r="C284" s="250"/>
      <c r="D284" s="251" t="s">
        <v>164</v>
      </c>
      <c r="E284" s="250"/>
      <c r="F284" s="253" t="s">
        <v>1479</v>
      </c>
      <c r="G284" s="250"/>
      <c r="H284" s="254">
        <v>891.63900000000001</v>
      </c>
      <c r="I284" s="255"/>
      <c r="J284" s="250"/>
      <c r="K284" s="250"/>
      <c r="L284" s="256"/>
      <c r="M284" s="257"/>
      <c r="N284" s="258"/>
      <c r="O284" s="258"/>
      <c r="P284" s="258"/>
      <c r="Q284" s="258"/>
      <c r="R284" s="258"/>
      <c r="S284" s="258"/>
      <c r="T284" s="259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60" t="s">
        <v>164</v>
      </c>
      <c r="AU284" s="260" t="s">
        <v>83</v>
      </c>
      <c r="AV284" s="13" t="s">
        <v>83</v>
      </c>
      <c r="AW284" s="13" t="s">
        <v>4</v>
      </c>
      <c r="AX284" s="13" t="s">
        <v>81</v>
      </c>
      <c r="AY284" s="260" t="s">
        <v>156</v>
      </c>
    </row>
    <row r="285" s="2" customFormat="1" ht="33" customHeight="1">
      <c r="A285" s="39"/>
      <c r="B285" s="40"/>
      <c r="C285" s="235" t="s">
        <v>417</v>
      </c>
      <c r="D285" s="235" t="s">
        <v>158</v>
      </c>
      <c r="E285" s="236" t="s">
        <v>1072</v>
      </c>
      <c r="F285" s="237" t="s">
        <v>1073</v>
      </c>
      <c r="G285" s="238" t="s">
        <v>216</v>
      </c>
      <c r="H285" s="239">
        <v>34.271999999999998</v>
      </c>
      <c r="I285" s="240"/>
      <c r="J285" s="241">
        <f>ROUND(I285*H285,2)</f>
        <v>0</v>
      </c>
      <c r="K285" s="242"/>
      <c r="L285" s="45"/>
      <c r="M285" s="243" t="s">
        <v>1</v>
      </c>
      <c r="N285" s="244" t="s">
        <v>38</v>
      </c>
      <c r="O285" s="92"/>
      <c r="P285" s="245">
        <f>O285*H285</f>
        <v>0</v>
      </c>
      <c r="Q285" s="245">
        <v>0</v>
      </c>
      <c r="R285" s="245">
        <f>Q285*H285</f>
        <v>0</v>
      </c>
      <c r="S285" s="245">
        <v>0</v>
      </c>
      <c r="T285" s="246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7" t="s">
        <v>162</v>
      </c>
      <c r="AT285" s="247" t="s">
        <v>158</v>
      </c>
      <c r="AU285" s="247" t="s">
        <v>83</v>
      </c>
      <c r="AY285" s="18" t="s">
        <v>156</v>
      </c>
      <c r="BE285" s="248">
        <f>IF(N285="základní",J285,0)</f>
        <v>0</v>
      </c>
      <c r="BF285" s="248">
        <f>IF(N285="snížená",J285,0)</f>
        <v>0</v>
      </c>
      <c r="BG285" s="248">
        <f>IF(N285="zákl. přenesená",J285,0)</f>
        <v>0</v>
      </c>
      <c r="BH285" s="248">
        <f>IF(N285="sníž. přenesená",J285,0)</f>
        <v>0</v>
      </c>
      <c r="BI285" s="248">
        <f>IF(N285="nulová",J285,0)</f>
        <v>0</v>
      </c>
      <c r="BJ285" s="18" t="s">
        <v>81</v>
      </c>
      <c r="BK285" s="248">
        <f>ROUND(I285*H285,2)</f>
        <v>0</v>
      </c>
      <c r="BL285" s="18" t="s">
        <v>162</v>
      </c>
      <c r="BM285" s="247" t="s">
        <v>1480</v>
      </c>
    </row>
    <row r="286" s="2" customFormat="1" ht="33" customHeight="1">
      <c r="A286" s="39"/>
      <c r="B286" s="40"/>
      <c r="C286" s="235" t="s">
        <v>421</v>
      </c>
      <c r="D286" s="235" t="s">
        <v>158</v>
      </c>
      <c r="E286" s="236" t="s">
        <v>463</v>
      </c>
      <c r="F286" s="237" t="s">
        <v>464</v>
      </c>
      <c r="G286" s="238" t="s">
        <v>216</v>
      </c>
      <c r="H286" s="239">
        <v>10.237</v>
      </c>
      <c r="I286" s="240"/>
      <c r="J286" s="241">
        <f>ROUND(I286*H286,2)</f>
        <v>0</v>
      </c>
      <c r="K286" s="242"/>
      <c r="L286" s="45"/>
      <c r="M286" s="243" t="s">
        <v>1</v>
      </c>
      <c r="N286" s="244" t="s">
        <v>38</v>
      </c>
      <c r="O286" s="92"/>
      <c r="P286" s="245">
        <f>O286*H286</f>
        <v>0</v>
      </c>
      <c r="Q286" s="245">
        <v>0</v>
      </c>
      <c r="R286" s="245">
        <f>Q286*H286</f>
        <v>0</v>
      </c>
      <c r="S286" s="245">
        <v>0</v>
      </c>
      <c r="T286" s="246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7" t="s">
        <v>162</v>
      </c>
      <c r="AT286" s="247" t="s">
        <v>158</v>
      </c>
      <c r="AU286" s="247" t="s">
        <v>83</v>
      </c>
      <c r="AY286" s="18" t="s">
        <v>156</v>
      </c>
      <c r="BE286" s="248">
        <f>IF(N286="základní",J286,0)</f>
        <v>0</v>
      </c>
      <c r="BF286" s="248">
        <f>IF(N286="snížená",J286,0)</f>
        <v>0</v>
      </c>
      <c r="BG286" s="248">
        <f>IF(N286="zákl. přenesená",J286,0)</f>
        <v>0</v>
      </c>
      <c r="BH286" s="248">
        <f>IF(N286="sníž. přenesená",J286,0)</f>
        <v>0</v>
      </c>
      <c r="BI286" s="248">
        <f>IF(N286="nulová",J286,0)</f>
        <v>0</v>
      </c>
      <c r="BJ286" s="18" t="s">
        <v>81</v>
      </c>
      <c r="BK286" s="248">
        <f>ROUND(I286*H286,2)</f>
        <v>0</v>
      </c>
      <c r="BL286" s="18" t="s">
        <v>162</v>
      </c>
      <c r="BM286" s="247" t="s">
        <v>1481</v>
      </c>
    </row>
    <row r="287" s="2" customFormat="1" ht="21.75" customHeight="1">
      <c r="A287" s="39"/>
      <c r="B287" s="40"/>
      <c r="C287" s="235" t="s">
        <v>425</v>
      </c>
      <c r="D287" s="235" t="s">
        <v>158</v>
      </c>
      <c r="E287" s="236" t="s">
        <v>467</v>
      </c>
      <c r="F287" s="237" t="s">
        <v>215</v>
      </c>
      <c r="G287" s="238" t="s">
        <v>216</v>
      </c>
      <c r="H287" s="239">
        <v>48.152000000000001</v>
      </c>
      <c r="I287" s="240"/>
      <c r="J287" s="241">
        <f>ROUND(I287*H287,2)</f>
        <v>0</v>
      </c>
      <c r="K287" s="242"/>
      <c r="L287" s="45"/>
      <c r="M287" s="243" t="s">
        <v>1</v>
      </c>
      <c r="N287" s="244" t="s">
        <v>38</v>
      </c>
      <c r="O287" s="92"/>
      <c r="P287" s="245">
        <f>O287*H287</f>
        <v>0</v>
      </c>
      <c r="Q287" s="245">
        <v>0</v>
      </c>
      <c r="R287" s="245">
        <f>Q287*H287</f>
        <v>0</v>
      </c>
      <c r="S287" s="245">
        <v>0</v>
      </c>
      <c r="T287" s="24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7" t="s">
        <v>162</v>
      </c>
      <c r="AT287" s="247" t="s">
        <v>158</v>
      </c>
      <c r="AU287" s="247" t="s">
        <v>83</v>
      </c>
      <c r="AY287" s="18" t="s">
        <v>156</v>
      </c>
      <c r="BE287" s="248">
        <f>IF(N287="základní",J287,0)</f>
        <v>0</v>
      </c>
      <c r="BF287" s="248">
        <f>IF(N287="snížená",J287,0)</f>
        <v>0</v>
      </c>
      <c r="BG287" s="248">
        <f>IF(N287="zákl. přenesená",J287,0)</f>
        <v>0</v>
      </c>
      <c r="BH287" s="248">
        <f>IF(N287="sníž. přenesená",J287,0)</f>
        <v>0</v>
      </c>
      <c r="BI287" s="248">
        <f>IF(N287="nulová",J287,0)</f>
        <v>0</v>
      </c>
      <c r="BJ287" s="18" t="s">
        <v>81</v>
      </c>
      <c r="BK287" s="248">
        <f>ROUND(I287*H287,2)</f>
        <v>0</v>
      </c>
      <c r="BL287" s="18" t="s">
        <v>162</v>
      </c>
      <c r="BM287" s="247" t="s">
        <v>1482</v>
      </c>
    </row>
    <row r="288" s="13" customFormat="1">
      <c r="A288" s="13"/>
      <c r="B288" s="249"/>
      <c r="C288" s="250"/>
      <c r="D288" s="251" t="s">
        <v>164</v>
      </c>
      <c r="E288" s="252" t="s">
        <v>1</v>
      </c>
      <c r="F288" s="253" t="s">
        <v>1483</v>
      </c>
      <c r="G288" s="250"/>
      <c r="H288" s="254">
        <v>48.152000000000001</v>
      </c>
      <c r="I288" s="255"/>
      <c r="J288" s="250"/>
      <c r="K288" s="250"/>
      <c r="L288" s="256"/>
      <c r="M288" s="257"/>
      <c r="N288" s="258"/>
      <c r="O288" s="258"/>
      <c r="P288" s="258"/>
      <c r="Q288" s="258"/>
      <c r="R288" s="258"/>
      <c r="S288" s="258"/>
      <c r="T288" s="259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60" t="s">
        <v>164</v>
      </c>
      <c r="AU288" s="260" t="s">
        <v>83</v>
      </c>
      <c r="AV288" s="13" t="s">
        <v>83</v>
      </c>
      <c r="AW288" s="13" t="s">
        <v>30</v>
      </c>
      <c r="AX288" s="13" t="s">
        <v>81</v>
      </c>
      <c r="AY288" s="260" t="s">
        <v>156</v>
      </c>
    </row>
    <row r="289" s="12" customFormat="1" ht="22.8" customHeight="1">
      <c r="A289" s="12"/>
      <c r="B289" s="219"/>
      <c r="C289" s="220"/>
      <c r="D289" s="221" t="s">
        <v>72</v>
      </c>
      <c r="E289" s="233" t="s">
        <v>470</v>
      </c>
      <c r="F289" s="233" t="s">
        <v>471</v>
      </c>
      <c r="G289" s="220"/>
      <c r="H289" s="220"/>
      <c r="I289" s="223"/>
      <c r="J289" s="234">
        <f>BK289</f>
        <v>0</v>
      </c>
      <c r="K289" s="220"/>
      <c r="L289" s="225"/>
      <c r="M289" s="226"/>
      <c r="N289" s="227"/>
      <c r="O289" s="227"/>
      <c r="P289" s="228">
        <f>P290</f>
        <v>0</v>
      </c>
      <c r="Q289" s="227"/>
      <c r="R289" s="228">
        <f>R290</f>
        <v>0</v>
      </c>
      <c r="S289" s="227"/>
      <c r="T289" s="229">
        <f>T290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30" t="s">
        <v>81</v>
      </c>
      <c r="AT289" s="231" t="s">
        <v>72</v>
      </c>
      <c r="AU289" s="231" t="s">
        <v>81</v>
      </c>
      <c r="AY289" s="230" t="s">
        <v>156</v>
      </c>
      <c r="BK289" s="232">
        <f>BK290</f>
        <v>0</v>
      </c>
    </row>
    <row r="290" s="2" customFormat="1" ht="21.75" customHeight="1">
      <c r="A290" s="39"/>
      <c r="B290" s="40"/>
      <c r="C290" s="235" t="s">
        <v>430</v>
      </c>
      <c r="D290" s="235" t="s">
        <v>158</v>
      </c>
      <c r="E290" s="236" t="s">
        <v>473</v>
      </c>
      <c r="F290" s="237" t="s">
        <v>474</v>
      </c>
      <c r="G290" s="238" t="s">
        <v>216</v>
      </c>
      <c r="H290" s="239">
        <v>375.029</v>
      </c>
      <c r="I290" s="240"/>
      <c r="J290" s="241">
        <f>ROUND(I290*H290,2)</f>
        <v>0</v>
      </c>
      <c r="K290" s="242"/>
      <c r="L290" s="45"/>
      <c r="M290" s="243" t="s">
        <v>1</v>
      </c>
      <c r="N290" s="244" t="s">
        <v>38</v>
      </c>
      <c r="O290" s="92"/>
      <c r="P290" s="245">
        <f>O290*H290</f>
        <v>0</v>
      </c>
      <c r="Q290" s="245">
        <v>0</v>
      </c>
      <c r="R290" s="245">
        <f>Q290*H290</f>
        <v>0</v>
      </c>
      <c r="S290" s="245">
        <v>0</v>
      </c>
      <c r="T290" s="246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7" t="s">
        <v>162</v>
      </c>
      <c r="AT290" s="247" t="s">
        <v>158</v>
      </c>
      <c r="AU290" s="247" t="s">
        <v>83</v>
      </c>
      <c r="AY290" s="18" t="s">
        <v>156</v>
      </c>
      <c r="BE290" s="248">
        <f>IF(N290="základní",J290,0)</f>
        <v>0</v>
      </c>
      <c r="BF290" s="248">
        <f>IF(N290="snížená",J290,0)</f>
        <v>0</v>
      </c>
      <c r="BG290" s="248">
        <f>IF(N290="zákl. přenesená",J290,0)</f>
        <v>0</v>
      </c>
      <c r="BH290" s="248">
        <f>IF(N290="sníž. přenesená",J290,0)</f>
        <v>0</v>
      </c>
      <c r="BI290" s="248">
        <f>IF(N290="nulová",J290,0)</f>
        <v>0</v>
      </c>
      <c r="BJ290" s="18" t="s">
        <v>81</v>
      </c>
      <c r="BK290" s="248">
        <f>ROUND(I290*H290,2)</f>
        <v>0</v>
      </c>
      <c r="BL290" s="18" t="s">
        <v>162</v>
      </c>
      <c r="BM290" s="247" t="s">
        <v>1484</v>
      </c>
    </row>
    <row r="291" s="12" customFormat="1" ht="25.92" customHeight="1">
      <c r="A291" s="12"/>
      <c r="B291" s="219"/>
      <c r="C291" s="220"/>
      <c r="D291" s="221" t="s">
        <v>72</v>
      </c>
      <c r="E291" s="222" t="s">
        <v>477</v>
      </c>
      <c r="F291" s="222" t="s">
        <v>478</v>
      </c>
      <c r="G291" s="220"/>
      <c r="H291" s="220"/>
      <c r="I291" s="223"/>
      <c r="J291" s="224">
        <f>BK291</f>
        <v>0</v>
      </c>
      <c r="K291" s="220"/>
      <c r="L291" s="225"/>
      <c r="M291" s="226"/>
      <c r="N291" s="227"/>
      <c r="O291" s="227"/>
      <c r="P291" s="228">
        <f>SUM(P292:P293)</f>
        <v>0</v>
      </c>
      <c r="Q291" s="227"/>
      <c r="R291" s="228">
        <f>SUM(R292:R293)</f>
        <v>0</v>
      </c>
      <c r="S291" s="227"/>
      <c r="T291" s="229">
        <f>SUM(T292:T293)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30" t="s">
        <v>162</v>
      </c>
      <c r="AT291" s="231" t="s">
        <v>72</v>
      </c>
      <c r="AU291" s="231" t="s">
        <v>73</v>
      </c>
      <c r="AY291" s="230" t="s">
        <v>156</v>
      </c>
      <c r="BK291" s="232">
        <f>SUM(BK292:BK293)</f>
        <v>0</v>
      </c>
    </row>
    <row r="292" s="2" customFormat="1" ht="16.5" customHeight="1">
      <c r="A292" s="39"/>
      <c r="B292" s="40"/>
      <c r="C292" s="235" t="s">
        <v>435</v>
      </c>
      <c r="D292" s="235" t="s">
        <v>158</v>
      </c>
      <c r="E292" s="236" t="s">
        <v>480</v>
      </c>
      <c r="F292" s="237" t="s">
        <v>481</v>
      </c>
      <c r="G292" s="238" t="s">
        <v>482</v>
      </c>
      <c r="H292" s="239">
        <v>0</v>
      </c>
      <c r="I292" s="240"/>
      <c r="J292" s="241">
        <f>ROUND(I292*H292,2)</f>
        <v>0</v>
      </c>
      <c r="K292" s="242"/>
      <c r="L292" s="45"/>
      <c r="M292" s="243" t="s">
        <v>1</v>
      </c>
      <c r="N292" s="244" t="s">
        <v>38</v>
      </c>
      <c r="O292" s="92"/>
      <c r="P292" s="245">
        <f>O292*H292</f>
        <v>0</v>
      </c>
      <c r="Q292" s="245">
        <v>0</v>
      </c>
      <c r="R292" s="245">
        <f>Q292*H292</f>
        <v>0</v>
      </c>
      <c r="S292" s="245">
        <v>0</v>
      </c>
      <c r="T292" s="246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7" t="s">
        <v>483</v>
      </c>
      <c r="AT292" s="247" t="s">
        <v>158</v>
      </c>
      <c r="AU292" s="247" t="s">
        <v>81</v>
      </c>
      <c r="AY292" s="18" t="s">
        <v>156</v>
      </c>
      <c r="BE292" s="248">
        <f>IF(N292="základní",J292,0)</f>
        <v>0</v>
      </c>
      <c r="BF292" s="248">
        <f>IF(N292="snížená",J292,0)</f>
        <v>0</v>
      </c>
      <c r="BG292" s="248">
        <f>IF(N292="zákl. přenesená",J292,0)</f>
        <v>0</v>
      </c>
      <c r="BH292" s="248">
        <f>IF(N292="sníž. přenesená",J292,0)</f>
        <v>0</v>
      </c>
      <c r="BI292" s="248">
        <f>IF(N292="nulová",J292,0)</f>
        <v>0</v>
      </c>
      <c r="BJ292" s="18" t="s">
        <v>81</v>
      </c>
      <c r="BK292" s="248">
        <f>ROUND(I292*H292,2)</f>
        <v>0</v>
      </c>
      <c r="BL292" s="18" t="s">
        <v>483</v>
      </c>
      <c r="BM292" s="247" t="s">
        <v>1485</v>
      </c>
    </row>
    <row r="293" s="13" customFormat="1">
      <c r="A293" s="13"/>
      <c r="B293" s="249"/>
      <c r="C293" s="250"/>
      <c r="D293" s="251" t="s">
        <v>164</v>
      </c>
      <c r="E293" s="252" t="s">
        <v>1</v>
      </c>
      <c r="F293" s="253" t="s">
        <v>1486</v>
      </c>
      <c r="G293" s="250"/>
      <c r="H293" s="254">
        <v>0</v>
      </c>
      <c r="I293" s="255"/>
      <c r="J293" s="250"/>
      <c r="K293" s="250"/>
      <c r="L293" s="256"/>
      <c r="M293" s="257"/>
      <c r="N293" s="258"/>
      <c r="O293" s="258"/>
      <c r="P293" s="258"/>
      <c r="Q293" s="258"/>
      <c r="R293" s="258"/>
      <c r="S293" s="258"/>
      <c r="T293" s="25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60" t="s">
        <v>164</v>
      </c>
      <c r="AU293" s="260" t="s">
        <v>81</v>
      </c>
      <c r="AV293" s="13" t="s">
        <v>83</v>
      </c>
      <c r="AW293" s="13" t="s">
        <v>30</v>
      </c>
      <c r="AX293" s="13" t="s">
        <v>81</v>
      </c>
      <c r="AY293" s="260" t="s">
        <v>156</v>
      </c>
    </row>
    <row r="294" s="12" customFormat="1" ht="25.92" customHeight="1">
      <c r="A294" s="12"/>
      <c r="B294" s="219"/>
      <c r="C294" s="220"/>
      <c r="D294" s="221" t="s">
        <v>72</v>
      </c>
      <c r="E294" s="222" t="s">
        <v>133</v>
      </c>
      <c r="F294" s="222" t="s">
        <v>476</v>
      </c>
      <c r="G294" s="220"/>
      <c r="H294" s="220"/>
      <c r="I294" s="223"/>
      <c r="J294" s="224">
        <f>BK294</f>
        <v>0</v>
      </c>
      <c r="K294" s="220"/>
      <c r="L294" s="225"/>
      <c r="M294" s="226"/>
      <c r="N294" s="227"/>
      <c r="O294" s="227"/>
      <c r="P294" s="228">
        <f>P295+P298</f>
        <v>0</v>
      </c>
      <c r="Q294" s="227"/>
      <c r="R294" s="228">
        <f>R295+R298</f>
        <v>0</v>
      </c>
      <c r="S294" s="227"/>
      <c r="T294" s="229">
        <f>T295+T298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30" t="s">
        <v>183</v>
      </c>
      <c r="AT294" s="231" t="s">
        <v>72</v>
      </c>
      <c r="AU294" s="231" t="s">
        <v>73</v>
      </c>
      <c r="AY294" s="230" t="s">
        <v>156</v>
      </c>
      <c r="BK294" s="232">
        <f>BK295+BK298</f>
        <v>0</v>
      </c>
    </row>
    <row r="295" s="12" customFormat="1" ht="22.8" customHeight="1">
      <c r="A295" s="12"/>
      <c r="B295" s="219"/>
      <c r="C295" s="220"/>
      <c r="D295" s="221" t="s">
        <v>72</v>
      </c>
      <c r="E295" s="233" t="s">
        <v>486</v>
      </c>
      <c r="F295" s="233" t="s">
        <v>487</v>
      </c>
      <c r="G295" s="220"/>
      <c r="H295" s="220"/>
      <c r="I295" s="223"/>
      <c r="J295" s="234">
        <f>BK295</f>
        <v>0</v>
      </c>
      <c r="K295" s="220"/>
      <c r="L295" s="225"/>
      <c r="M295" s="226"/>
      <c r="N295" s="227"/>
      <c r="O295" s="227"/>
      <c r="P295" s="228">
        <f>SUM(P296:P297)</f>
        <v>0</v>
      </c>
      <c r="Q295" s="227"/>
      <c r="R295" s="228">
        <f>SUM(R296:R297)</f>
        <v>0</v>
      </c>
      <c r="S295" s="227"/>
      <c r="T295" s="229">
        <f>SUM(T296:T297)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30" t="s">
        <v>183</v>
      </c>
      <c r="AT295" s="231" t="s">
        <v>72</v>
      </c>
      <c r="AU295" s="231" t="s">
        <v>81</v>
      </c>
      <c r="AY295" s="230" t="s">
        <v>156</v>
      </c>
      <c r="BK295" s="232">
        <f>SUM(BK296:BK297)</f>
        <v>0</v>
      </c>
    </row>
    <row r="296" s="2" customFormat="1" ht="16.5" customHeight="1">
      <c r="A296" s="39"/>
      <c r="B296" s="40"/>
      <c r="C296" s="235" t="s">
        <v>440</v>
      </c>
      <c r="D296" s="235" t="s">
        <v>158</v>
      </c>
      <c r="E296" s="236" t="s">
        <v>489</v>
      </c>
      <c r="F296" s="237" t="s">
        <v>490</v>
      </c>
      <c r="G296" s="238" t="s">
        <v>491</v>
      </c>
      <c r="H296" s="239">
        <v>1</v>
      </c>
      <c r="I296" s="240"/>
      <c r="J296" s="241">
        <f>ROUND(I296*H296,2)</f>
        <v>0</v>
      </c>
      <c r="K296" s="242"/>
      <c r="L296" s="45"/>
      <c r="M296" s="243" t="s">
        <v>1</v>
      </c>
      <c r="N296" s="244" t="s">
        <v>38</v>
      </c>
      <c r="O296" s="92"/>
      <c r="P296" s="245">
        <f>O296*H296</f>
        <v>0</v>
      </c>
      <c r="Q296" s="245">
        <v>0</v>
      </c>
      <c r="R296" s="245">
        <f>Q296*H296</f>
        <v>0</v>
      </c>
      <c r="S296" s="245">
        <v>0</v>
      </c>
      <c r="T296" s="246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7" t="s">
        <v>492</v>
      </c>
      <c r="AT296" s="247" t="s">
        <v>158</v>
      </c>
      <c r="AU296" s="247" t="s">
        <v>83</v>
      </c>
      <c r="AY296" s="18" t="s">
        <v>156</v>
      </c>
      <c r="BE296" s="248">
        <f>IF(N296="základní",J296,0)</f>
        <v>0</v>
      </c>
      <c r="BF296" s="248">
        <f>IF(N296="snížená",J296,0)</f>
        <v>0</v>
      </c>
      <c r="BG296" s="248">
        <f>IF(N296="zákl. přenesená",J296,0)</f>
        <v>0</v>
      </c>
      <c r="BH296" s="248">
        <f>IF(N296="sníž. přenesená",J296,0)</f>
        <v>0</v>
      </c>
      <c r="BI296" s="248">
        <f>IF(N296="nulová",J296,0)</f>
        <v>0</v>
      </c>
      <c r="BJ296" s="18" t="s">
        <v>81</v>
      </c>
      <c r="BK296" s="248">
        <f>ROUND(I296*H296,2)</f>
        <v>0</v>
      </c>
      <c r="BL296" s="18" t="s">
        <v>492</v>
      </c>
      <c r="BM296" s="247" t="s">
        <v>1487</v>
      </c>
    </row>
    <row r="297" s="2" customFormat="1" ht="16.5" customHeight="1">
      <c r="A297" s="39"/>
      <c r="B297" s="40"/>
      <c r="C297" s="235" t="s">
        <v>445</v>
      </c>
      <c r="D297" s="235" t="s">
        <v>158</v>
      </c>
      <c r="E297" s="236" t="s">
        <v>495</v>
      </c>
      <c r="F297" s="237" t="s">
        <v>496</v>
      </c>
      <c r="G297" s="238" t="s">
        <v>491</v>
      </c>
      <c r="H297" s="239">
        <v>1</v>
      </c>
      <c r="I297" s="240"/>
      <c r="J297" s="241">
        <f>ROUND(I297*H297,2)</f>
        <v>0</v>
      </c>
      <c r="K297" s="242"/>
      <c r="L297" s="45"/>
      <c r="M297" s="243" t="s">
        <v>1</v>
      </c>
      <c r="N297" s="244" t="s">
        <v>38</v>
      </c>
      <c r="O297" s="92"/>
      <c r="P297" s="245">
        <f>O297*H297</f>
        <v>0</v>
      </c>
      <c r="Q297" s="245">
        <v>0</v>
      </c>
      <c r="R297" s="245">
        <f>Q297*H297</f>
        <v>0</v>
      </c>
      <c r="S297" s="245">
        <v>0</v>
      </c>
      <c r="T297" s="24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7" t="s">
        <v>492</v>
      </c>
      <c r="AT297" s="247" t="s">
        <v>158</v>
      </c>
      <c r="AU297" s="247" t="s">
        <v>83</v>
      </c>
      <c r="AY297" s="18" t="s">
        <v>156</v>
      </c>
      <c r="BE297" s="248">
        <f>IF(N297="základní",J297,0)</f>
        <v>0</v>
      </c>
      <c r="BF297" s="248">
        <f>IF(N297="snížená",J297,0)</f>
        <v>0</v>
      </c>
      <c r="BG297" s="248">
        <f>IF(N297="zákl. přenesená",J297,0)</f>
        <v>0</v>
      </c>
      <c r="BH297" s="248">
        <f>IF(N297="sníž. přenesená",J297,0)</f>
        <v>0</v>
      </c>
      <c r="BI297" s="248">
        <f>IF(N297="nulová",J297,0)</f>
        <v>0</v>
      </c>
      <c r="BJ297" s="18" t="s">
        <v>81</v>
      </c>
      <c r="BK297" s="248">
        <f>ROUND(I297*H297,2)</f>
        <v>0</v>
      </c>
      <c r="BL297" s="18" t="s">
        <v>492</v>
      </c>
      <c r="BM297" s="247" t="s">
        <v>1488</v>
      </c>
    </row>
    <row r="298" s="12" customFormat="1" ht="22.8" customHeight="1">
      <c r="A298" s="12"/>
      <c r="B298" s="219"/>
      <c r="C298" s="220"/>
      <c r="D298" s="221" t="s">
        <v>72</v>
      </c>
      <c r="E298" s="233" t="s">
        <v>498</v>
      </c>
      <c r="F298" s="233" t="s">
        <v>499</v>
      </c>
      <c r="G298" s="220"/>
      <c r="H298" s="220"/>
      <c r="I298" s="223"/>
      <c r="J298" s="234">
        <f>BK298</f>
        <v>0</v>
      </c>
      <c r="K298" s="220"/>
      <c r="L298" s="225"/>
      <c r="M298" s="226"/>
      <c r="N298" s="227"/>
      <c r="O298" s="227"/>
      <c r="P298" s="228">
        <f>P299</f>
        <v>0</v>
      </c>
      <c r="Q298" s="227"/>
      <c r="R298" s="228">
        <f>R299</f>
        <v>0</v>
      </c>
      <c r="S298" s="227"/>
      <c r="T298" s="229">
        <f>T299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30" t="s">
        <v>183</v>
      </c>
      <c r="AT298" s="231" t="s">
        <v>72</v>
      </c>
      <c r="AU298" s="231" t="s">
        <v>81</v>
      </c>
      <c r="AY298" s="230" t="s">
        <v>156</v>
      </c>
      <c r="BK298" s="232">
        <f>BK299</f>
        <v>0</v>
      </c>
    </row>
    <row r="299" s="2" customFormat="1" ht="16.5" customHeight="1">
      <c r="A299" s="39"/>
      <c r="B299" s="40"/>
      <c r="C299" s="235" t="s">
        <v>453</v>
      </c>
      <c r="D299" s="235" t="s">
        <v>158</v>
      </c>
      <c r="E299" s="236" t="s">
        <v>501</v>
      </c>
      <c r="F299" s="237" t="s">
        <v>502</v>
      </c>
      <c r="G299" s="238" t="s">
        <v>503</v>
      </c>
      <c r="H299" s="239">
        <v>1</v>
      </c>
      <c r="I299" s="240"/>
      <c r="J299" s="241">
        <f>ROUND(I299*H299,2)</f>
        <v>0</v>
      </c>
      <c r="K299" s="242"/>
      <c r="L299" s="45"/>
      <c r="M299" s="294" t="s">
        <v>1</v>
      </c>
      <c r="N299" s="295" t="s">
        <v>38</v>
      </c>
      <c r="O299" s="296"/>
      <c r="P299" s="297">
        <f>O299*H299</f>
        <v>0</v>
      </c>
      <c r="Q299" s="297">
        <v>0</v>
      </c>
      <c r="R299" s="297">
        <f>Q299*H299</f>
        <v>0</v>
      </c>
      <c r="S299" s="297">
        <v>0</v>
      </c>
      <c r="T299" s="298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7" t="s">
        <v>492</v>
      </c>
      <c r="AT299" s="247" t="s">
        <v>158</v>
      </c>
      <c r="AU299" s="247" t="s">
        <v>83</v>
      </c>
      <c r="AY299" s="18" t="s">
        <v>156</v>
      </c>
      <c r="BE299" s="248">
        <f>IF(N299="základní",J299,0)</f>
        <v>0</v>
      </c>
      <c r="BF299" s="248">
        <f>IF(N299="snížená",J299,0)</f>
        <v>0</v>
      </c>
      <c r="BG299" s="248">
        <f>IF(N299="zákl. přenesená",J299,0)</f>
        <v>0</v>
      </c>
      <c r="BH299" s="248">
        <f>IF(N299="sníž. přenesená",J299,0)</f>
        <v>0</v>
      </c>
      <c r="BI299" s="248">
        <f>IF(N299="nulová",J299,0)</f>
        <v>0</v>
      </c>
      <c r="BJ299" s="18" t="s">
        <v>81</v>
      </c>
      <c r="BK299" s="248">
        <f>ROUND(I299*H299,2)</f>
        <v>0</v>
      </c>
      <c r="BL299" s="18" t="s">
        <v>492</v>
      </c>
      <c r="BM299" s="247" t="s">
        <v>1489</v>
      </c>
    </row>
    <row r="300" s="2" customFormat="1" ht="6.96" customHeight="1">
      <c r="A300" s="39"/>
      <c r="B300" s="67"/>
      <c r="C300" s="68"/>
      <c r="D300" s="68"/>
      <c r="E300" s="68"/>
      <c r="F300" s="68"/>
      <c r="G300" s="68"/>
      <c r="H300" s="68"/>
      <c r="I300" s="68"/>
      <c r="J300" s="68"/>
      <c r="K300" s="68"/>
      <c r="L300" s="45"/>
      <c r="M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</sheetData>
  <sheetProtection sheet="1" autoFilter="0" formatColumns="0" formatRows="0" objects="1" scenarios="1" spinCount="100000" saltValue="xXoK8SB9z54N2L8HdM+CJacON4bPAnfWvh23xlxSGHyCl+HipwqFBTfUyG1LIF36HhQwr1NMjGakHMl6J7ZWyA==" hashValue="W76qnQxdQuKQ1g72z6NA32A/bfQmpdXzYdZ5iFonoQY2mPadOqvaB8gReMCQfXm+3CgkjWwfIizKaX6wbC8Dbw==" algorithmName="SHA-512" password="CC35"/>
  <autoFilter ref="C138:K299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CORE-I5-4460\Martina</dc:creator>
  <cp:lastModifiedBy>CORE-I5-4460\Martina</cp:lastModifiedBy>
  <dcterms:created xsi:type="dcterms:W3CDTF">2021-10-18T15:23:39Z</dcterms:created>
  <dcterms:modified xsi:type="dcterms:W3CDTF">2021-10-18T15:23:56Z</dcterms:modified>
</cp:coreProperties>
</file>