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FF008585-E1E6-4927-8FD1-A32D47ED00A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kapitulace stavby" sheetId="1" r:id="rId1"/>
    <sheet name="000 - HLINĚNÁ část p.p.č...." sheetId="2" r:id="rId2"/>
    <sheet name="001 - CHORATICE - 1.ČÁST ..." sheetId="3" r:id="rId3"/>
    <sheet name="002 - CHORATICE - 2.ČÁST ..." sheetId="4" r:id="rId4"/>
    <sheet name="003 - CHORATICE - 3.ČÁST ..." sheetId="5" r:id="rId5"/>
    <sheet name="004 - CHORATICE - 4.ČÁST ..." sheetId="6" r:id="rId6"/>
    <sheet name="005 - CHORATICE - 5.ČÁST ..." sheetId="7" r:id="rId7"/>
    <sheet name="006 - CHORATICE - 6.ČÁST ..." sheetId="8" r:id="rId8"/>
    <sheet name="007 - CHORATICE - 7.ČÁST ..." sheetId="9" r:id="rId9"/>
    <sheet name="008 - STARÁ BOHYNĚ-OPRAVA..." sheetId="10" r:id="rId10"/>
    <sheet name="Pokyny pro vyplnění" sheetId="11" r:id="rId11"/>
  </sheets>
  <definedNames>
    <definedName name="_xlnm._FilterDatabase" localSheetId="1" hidden="1">'000 - HLINĚNÁ část p.p.č....'!$C$89:$K$266</definedName>
    <definedName name="_xlnm._FilterDatabase" localSheetId="2" hidden="1">'001 - CHORATICE - 1.ČÁST ...'!$C$89:$K$222</definedName>
    <definedName name="_xlnm._FilterDatabase" localSheetId="3" hidden="1">'002 - CHORATICE - 2.ČÁST ...'!$C$89:$K$181</definedName>
    <definedName name="_xlnm._FilterDatabase" localSheetId="4" hidden="1">'003 - CHORATICE - 3.ČÁST ...'!$C$88:$K$164</definedName>
    <definedName name="_xlnm._FilterDatabase" localSheetId="5" hidden="1">'004 - CHORATICE - 4.ČÁST ...'!$C$88:$K$138</definedName>
    <definedName name="_xlnm._FilterDatabase" localSheetId="6" hidden="1">'005 - CHORATICE - 5.ČÁST ...'!$C$88:$K$156</definedName>
    <definedName name="_xlnm._FilterDatabase" localSheetId="7" hidden="1">'006 - CHORATICE - 6.ČÁST ...'!$C$85:$K$112</definedName>
    <definedName name="_xlnm._FilterDatabase" localSheetId="8" hidden="1">'007 - CHORATICE - 7.ČÁST ...'!$C$87:$K$135</definedName>
    <definedName name="_xlnm._FilterDatabase" localSheetId="9" hidden="1">'008 - STARÁ BOHYNĚ-OPRAVA...'!$C$87:$K$162</definedName>
    <definedName name="_xlnm.Print_Titles" localSheetId="1">'000 - HLINĚNÁ část p.p.č....'!$89:$89</definedName>
    <definedName name="_xlnm.Print_Titles" localSheetId="2">'001 - CHORATICE - 1.ČÁST ...'!$89:$89</definedName>
    <definedName name="_xlnm.Print_Titles" localSheetId="3">'002 - CHORATICE - 2.ČÁST ...'!$89:$89</definedName>
    <definedName name="_xlnm.Print_Titles" localSheetId="4">'003 - CHORATICE - 3.ČÁST ...'!$88:$88</definedName>
    <definedName name="_xlnm.Print_Titles" localSheetId="5">'004 - CHORATICE - 4.ČÁST ...'!$88:$88</definedName>
    <definedName name="_xlnm.Print_Titles" localSheetId="6">'005 - CHORATICE - 5.ČÁST ...'!$88:$88</definedName>
    <definedName name="_xlnm.Print_Titles" localSheetId="7">'006 - CHORATICE - 6.ČÁST ...'!$85:$85</definedName>
    <definedName name="_xlnm.Print_Titles" localSheetId="8">'007 - CHORATICE - 7.ČÁST ...'!$87:$87</definedName>
    <definedName name="_xlnm.Print_Titles" localSheetId="9">'008 - STARÁ BOHYNĚ-OPRAVA...'!$87:$87</definedName>
    <definedName name="_xlnm.Print_Titles" localSheetId="0">'Rekapitulace stavby'!$52:$52</definedName>
    <definedName name="_xlnm.Print_Area" localSheetId="1">'000 - HLINĚNÁ část p.p.č....'!$C$4:$J$39,'000 - HLINĚNÁ část p.p.č....'!$C$45:$J$71,'000 - HLINĚNÁ část p.p.č....'!$C$77:$K$266</definedName>
    <definedName name="_xlnm.Print_Area" localSheetId="2">'001 - CHORATICE - 1.ČÁST ...'!$C$4:$J$39,'001 - CHORATICE - 1.ČÁST ...'!$C$45:$J$71,'001 - CHORATICE - 1.ČÁST ...'!$C$77:$K$222</definedName>
    <definedName name="_xlnm.Print_Area" localSheetId="3">'002 - CHORATICE - 2.ČÁST ...'!$C$4:$J$39,'002 - CHORATICE - 2.ČÁST ...'!$C$45:$J$71,'002 - CHORATICE - 2.ČÁST ...'!$C$77:$K$181</definedName>
    <definedName name="_xlnm.Print_Area" localSheetId="4">'003 - CHORATICE - 3.ČÁST ...'!$C$4:$J$39,'003 - CHORATICE - 3.ČÁST ...'!$C$45:$J$70,'003 - CHORATICE - 3.ČÁST ...'!$C$76:$K$164</definedName>
    <definedName name="_xlnm.Print_Area" localSheetId="5">'004 - CHORATICE - 4.ČÁST ...'!$C$4:$J$39,'004 - CHORATICE - 4.ČÁST ...'!$C$45:$J$70,'004 - CHORATICE - 4.ČÁST ...'!$C$76:$K$138</definedName>
    <definedName name="_xlnm.Print_Area" localSheetId="6">'005 - CHORATICE - 5.ČÁST ...'!$C$4:$J$39,'005 - CHORATICE - 5.ČÁST ...'!$C$45:$J$70,'005 - CHORATICE - 5.ČÁST ...'!$C$76:$K$156</definedName>
    <definedName name="_xlnm.Print_Area" localSheetId="7">'006 - CHORATICE - 6.ČÁST ...'!$C$4:$J$39,'006 - CHORATICE - 6.ČÁST ...'!$C$45:$J$67,'006 - CHORATICE - 6.ČÁST ...'!$C$73:$K$112</definedName>
    <definedName name="_xlnm.Print_Area" localSheetId="8">'007 - CHORATICE - 7.ČÁST ...'!$C$4:$J$39,'007 - CHORATICE - 7.ČÁST ...'!$C$45:$J$69,'007 - CHORATICE - 7.ČÁST ...'!$C$75:$K$135</definedName>
    <definedName name="_xlnm.Print_Area" localSheetId="9">'008 - STARÁ BOHYNĚ-OPRAVA...'!$C$4:$J$39,'008 - STARÁ BOHYNĚ-OPRAVA...'!$C$45:$J$69,'008 - STARÁ BOHYNĚ-OPRAVA...'!$C$75:$K$162</definedName>
    <definedName name="_xlnm.Print_Area" localSheetId="10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stavby'!$C$42:$AQ$64</definedName>
  </definedNames>
  <calcPr calcId="191029"/>
</workbook>
</file>

<file path=xl/calcChain.xml><?xml version="1.0" encoding="utf-8"?>
<calcChain xmlns="http://schemas.openxmlformats.org/spreadsheetml/2006/main">
  <c r="J37" i="10" l="1"/>
  <c r="J36" i="10"/>
  <c r="AY63" i="1"/>
  <c r="J35" i="10"/>
  <c r="AX63" i="1" s="1"/>
  <c r="BI161" i="10"/>
  <c r="BH161" i="10"/>
  <c r="BG161" i="10"/>
  <c r="BF161" i="10"/>
  <c r="T161" i="10"/>
  <c r="R161" i="10"/>
  <c r="P161" i="10"/>
  <c r="BI159" i="10"/>
  <c r="BH159" i="10"/>
  <c r="BG159" i="10"/>
  <c r="BF159" i="10"/>
  <c r="T159" i="10"/>
  <c r="R159" i="10"/>
  <c r="P159" i="10"/>
  <c r="BI157" i="10"/>
  <c r="BH157" i="10"/>
  <c r="BG157" i="10"/>
  <c r="BF157" i="10"/>
  <c r="T157" i="10"/>
  <c r="R157" i="10"/>
  <c r="P157" i="10"/>
  <c r="BI155" i="10"/>
  <c r="BH155" i="10"/>
  <c r="BG155" i="10"/>
  <c r="BF155" i="10"/>
  <c r="T155" i="10"/>
  <c r="R155" i="10"/>
  <c r="P155" i="10"/>
  <c r="BI153" i="10"/>
  <c r="BH153" i="10"/>
  <c r="BG153" i="10"/>
  <c r="BF153" i="10"/>
  <c r="T153" i="10"/>
  <c r="R153" i="10"/>
  <c r="P153" i="10"/>
  <c r="BI151" i="10"/>
  <c r="BH151" i="10"/>
  <c r="BG151" i="10"/>
  <c r="BF151" i="10"/>
  <c r="T151" i="10"/>
  <c r="R151" i="10"/>
  <c r="P151" i="10"/>
  <c r="BI148" i="10"/>
  <c r="BH148" i="10"/>
  <c r="BG148" i="10"/>
  <c r="BF148" i="10"/>
  <c r="T148" i="10"/>
  <c r="T147" i="10"/>
  <c r="R148" i="10"/>
  <c r="R147" i="10" s="1"/>
  <c r="P148" i="10"/>
  <c r="P147" i="10"/>
  <c r="BI145" i="10"/>
  <c r="BH145" i="10"/>
  <c r="BG145" i="10"/>
  <c r="BF145" i="10"/>
  <c r="T145" i="10"/>
  <c r="R145" i="10"/>
  <c r="P145" i="10"/>
  <c r="BI142" i="10"/>
  <c r="BH142" i="10"/>
  <c r="BG142" i="10"/>
  <c r="BF142" i="10"/>
  <c r="T142" i="10"/>
  <c r="R142" i="10"/>
  <c r="P142" i="10"/>
  <c r="BI140" i="10"/>
  <c r="BH140" i="10"/>
  <c r="BG140" i="10"/>
  <c r="BF140" i="10"/>
  <c r="T140" i="10"/>
  <c r="R140" i="10"/>
  <c r="P140" i="10"/>
  <c r="BI134" i="10"/>
  <c r="BH134" i="10"/>
  <c r="BG134" i="10"/>
  <c r="BF134" i="10"/>
  <c r="T134" i="10"/>
  <c r="R134" i="10"/>
  <c r="P134" i="10"/>
  <c r="BI128" i="10"/>
  <c r="BH128" i="10"/>
  <c r="BG128" i="10"/>
  <c r="BF128" i="10"/>
  <c r="T128" i="10"/>
  <c r="T127" i="10" s="1"/>
  <c r="R128" i="10"/>
  <c r="R127" i="10" s="1"/>
  <c r="P128" i="10"/>
  <c r="P127" i="10" s="1"/>
  <c r="BI125" i="10"/>
  <c r="BH125" i="10"/>
  <c r="BG125" i="10"/>
  <c r="BF125" i="10"/>
  <c r="T125" i="10"/>
  <c r="R125" i="10"/>
  <c r="P125" i="10"/>
  <c r="BI123" i="10"/>
  <c r="BH123" i="10"/>
  <c r="BG123" i="10"/>
  <c r="BF123" i="10"/>
  <c r="T123" i="10"/>
  <c r="R123" i="10"/>
  <c r="P123" i="10"/>
  <c r="BI116" i="10"/>
  <c r="BH116" i="10"/>
  <c r="BG116" i="10"/>
  <c r="BF116" i="10"/>
  <c r="T116" i="10"/>
  <c r="R116" i="10"/>
  <c r="P116" i="10"/>
  <c r="BI110" i="10"/>
  <c r="BH110" i="10"/>
  <c r="BG110" i="10"/>
  <c r="BF110" i="10"/>
  <c r="T110" i="10"/>
  <c r="R110" i="10"/>
  <c r="P110" i="10"/>
  <c r="BI104" i="10"/>
  <c r="BH104" i="10"/>
  <c r="BG104" i="10"/>
  <c r="BF104" i="10"/>
  <c r="T104" i="10"/>
  <c r="R104" i="10"/>
  <c r="P104" i="10"/>
  <c r="BI98" i="10"/>
  <c r="BH98" i="10"/>
  <c r="BG98" i="10"/>
  <c r="BF98" i="10"/>
  <c r="T98" i="10"/>
  <c r="R98" i="10"/>
  <c r="P98" i="10"/>
  <c r="BI92" i="10"/>
  <c r="BH92" i="10"/>
  <c r="BG92" i="10"/>
  <c r="BF92" i="10"/>
  <c r="T92" i="10"/>
  <c r="R92" i="10"/>
  <c r="P92" i="10"/>
  <c r="J85" i="10"/>
  <c r="J84" i="10"/>
  <c r="F84" i="10"/>
  <c r="F82" i="10"/>
  <c r="E80" i="10"/>
  <c r="J55" i="10"/>
  <c r="J54" i="10"/>
  <c r="F54" i="10"/>
  <c r="F52" i="10"/>
  <c r="E50" i="10"/>
  <c r="J18" i="10"/>
  <c r="E18" i="10"/>
  <c r="F85" i="10" s="1"/>
  <c r="J17" i="10"/>
  <c r="J12" i="10"/>
  <c r="J52" i="10"/>
  <c r="E7" i="10"/>
  <c r="E48" i="10"/>
  <c r="J37" i="9"/>
  <c r="J36" i="9"/>
  <c r="AY62" i="1"/>
  <c r="J35" i="9"/>
  <c r="AX62" i="1" s="1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BI130" i="9"/>
  <c r="BH130" i="9"/>
  <c r="BG130" i="9"/>
  <c r="BF130" i="9"/>
  <c r="T130" i="9"/>
  <c r="R130" i="9"/>
  <c r="P130" i="9"/>
  <c r="BI128" i="9"/>
  <c r="BH128" i="9"/>
  <c r="BG128" i="9"/>
  <c r="BF128" i="9"/>
  <c r="T128" i="9"/>
  <c r="R128" i="9"/>
  <c r="P128" i="9"/>
  <c r="BI126" i="9"/>
  <c r="BH126" i="9"/>
  <c r="BG126" i="9"/>
  <c r="BF126" i="9"/>
  <c r="T126" i="9"/>
  <c r="R126" i="9"/>
  <c r="P126" i="9"/>
  <c r="BI124" i="9"/>
  <c r="BH124" i="9"/>
  <c r="BG124" i="9"/>
  <c r="BF124" i="9"/>
  <c r="T124" i="9"/>
  <c r="R124" i="9"/>
  <c r="P124" i="9"/>
  <c r="BI122" i="9"/>
  <c r="BH122" i="9"/>
  <c r="BG122" i="9"/>
  <c r="BF122" i="9"/>
  <c r="T122" i="9"/>
  <c r="R122" i="9"/>
  <c r="P122" i="9"/>
  <c r="BI119" i="9"/>
  <c r="BH119" i="9"/>
  <c r="BG119" i="9"/>
  <c r="BF119" i="9"/>
  <c r="T119" i="9"/>
  <c r="T118" i="9"/>
  <c r="R119" i="9"/>
  <c r="R118" i="9"/>
  <c r="P119" i="9"/>
  <c r="P118" i="9"/>
  <c r="BI116" i="9"/>
  <c r="BH116" i="9"/>
  <c r="BG116" i="9"/>
  <c r="BF116" i="9"/>
  <c r="T116" i="9"/>
  <c r="R116" i="9"/>
  <c r="P116" i="9"/>
  <c r="BI114" i="9"/>
  <c r="BH114" i="9"/>
  <c r="BG114" i="9"/>
  <c r="BF114" i="9"/>
  <c r="T114" i="9"/>
  <c r="R114" i="9"/>
  <c r="P114" i="9"/>
  <c r="BI112" i="9"/>
  <c r="BH112" i="9"/>
  <c r="BG112" i="9"/>
  <c r="BF112" i="9"/>
  <c r="T112" i="9"/>
  <c r="R112" i="9"/>
  <c r="P112" i="9"/>
  <c r="BI108" i="9"/>
  <c r="BH108" i="9"/>
  <c r="BG108" i="9"/>
  <c r="BF108" i="9"/>
  <c r="T108" i="9"/>
  <c r="T107" i="9" s="1"/>
  <c r="R108" i="9"/>
  <c r="R107" i="9"/>
  <c r="P108" i="9"/>
  <c r="P107" i="9" s="1"/>
  <c r="BI105" i="9"/>
  <c r="BH105" i="9"/>
  <c r="BG105" i="9"/>
  <c r="BF105" i="9"/>
  <c r="T105" i="9"/>
  <c r="R105" i="9"/>
  <c r="P105" i="9"/>
  <c r="BI103" i="9"/>
  <c r="BH103" i="9"/>
  <c r="BG103" i="9"/>
  <c r="BF103" i="9"/>
  <c r="T103" i="9"/>
  <c r="R103" i="9"/>
  <c r="P103" i="9"/>
  <c r="BI98" i="9"/>
  <c r="BH98" i="9"/>
  <c r="BG98" i="9"/>
  <c r="BF98" i="9"/>
  <c r="T98" i="9"/>
  <c r="R98" i="9"/>
  <c r="P98" i="9"/>
  <c r="BI95" i="9"/>
  <c r="BH95" i="9"/>
  <c r="BG95" i="9"/>
  <c r="BF95" i="9"/>
  <c r="T95" i="9"/>
  <c r="R95" i="9"/>
  <c r="P95" i="9"/>
  <c r="BI92" i="9"/>
  <c r="BH92" i="9"/>
  <c r="BG92" i="9"/>
  <c r="BF92" i="9"/>
  <c r="T92" i="9"/>
  <c r="R92" i="9"/>
  <c r="P92" i="9"/>
  <c r="J85" i="9"/>
  <c r="J84" i="9"/>
  <c r="F84" i="9"/>
  <c r="F82" i="9"/>
  <c r="E80" i="9"/>
  <c r="J55" i="9"/>
  <c r="J54" i="9"/>
  <c r="F54" i="9"/>
  <c r="F52" i="9"/>
  <c r="E50" i="9"/>
  <c r="J18" i="9"/>
  <c r="E18" i="9"/>
  <c r="F85" i="9" s="1"/>
  <c r="J17" i="9"/>
  <c r="J12" i="9"/>
  <c r="J82" i="9" s="1"/>
  <c r="E7" i="9"/>
  <c r="E48" i="9" s="1"/>
  <c r="J37" i="8"/>
  <c r="J36" i="8"/>
  <c r="AY61" i="1"/>
  <c r="J35" i="8"/>
  <c r="AX61" i="1" s="1"/>
  <c r="BI111" i="8"/>
  <c r="BH111" i="8"/>
  <c r="BG111" i="8"/>
  <c r="BF111" i="8"/>
  <c r="T111" i="8"/>
  <c r="R111" i="8"/>
  <c r="P111" i="8"/>
  <c r="BI109" i="8"/>
  <c r="BH109" i="8"/>
  <c r="BG109" i="8"/>
  <c r="BF109" i="8"/>
  <c r="T109" i="8"/>
  <c r="R109" i="8"/>
  <c r="P109" i="8"/>
  <c r="BI107" i="8"/>
  <c r="BH107" i="8"/>
  <c r="BG107" i="8"/>
  <c r="BF107" i="8"/>
  <c r="T107" i="8"/>
  <c r="R107" i="8"/>
  <c r="P107" i="8"/>
  <c r="BI105" i="8"/>
  <c r="BH105" i="8"/>
  <c r="BG105" i="8"/>
  <c r="BF105" i="8"/>
  <c r="T105" i="8"/>
  <c r="R105" i="8"/>
  <c r="P105" i="8"/>
  <c r="BI103" i="8"/>
  <c r="BH103" i="8"/>
  <c r="BG103" i="8"/>
  <c r="BF103" i="8"/>
  <c r="T103" i="8"/>
  <c r="R103" i="8"/>
  <c r="P103" i="8"/>
  <c r="BI101" i="8"/>
  <c r="BH101" i="8"/>
  <c r="BG101" i="8"/>
  <c r="BF101" i="8"/>
  <c r="T101" i="8"/>
  <c r="R101" i="8"/>
  <c r="P101" i="8"/>
  <c r="BI98" i="8"/>
  <c r="BH98" i="8"/>
  <c r="BG98" i="8"/>
  <c r="BF98" i="8"/>
  <c r="T98" i="8"/>
  <c r="T97" i="8" s="1"/>
  <c r="R98" i="8"/>
  <c r="R97" i="8" s="1"/>
  <c r="P98" i="8"/>
  <c r="P97" i="8"/>
  <c r="BI95" i="8"/>
  <c r="BH95" i="8"/>
  <c r="BG95" i="8"/>
  <c r="BF95" i="8"/>
  <c r="T95" i="8"/>
  <c r="R95" i="8"/>
  <c r="P95" i="8"/>
  <c r="BI93" i="8"/>
  <c r="BH93" i="8"/>
  <c r="BG93" i="8"/>
  <c r="BF93" i="8"/>
  <c r="T93" i="8"/>
  <c r="R93" i="8"/>
  <c r="P93" i="8"/>
  <c r="BI90" i="8"/>
  <c r="BH90" i="8"/>
  <c r="BG90" i="8"/>
  <c r="BF90" i="8"/>
  <c r="T90" i="8"/>
  <c r="T89" i="8"/>
  <c r="T88" i="8" s="1"/>
  <c r="R90" i="8"/>
  <c r="R89" i="8" s="1"/>
  <c r="R88" i="8" s="1"/>
  <c r="P90" i="8"/>
  <c r="P89" i="8"/>
  <c r="P88" i="8" s="1"/>
  <c r="J83" i="8"/>
  <c r="J82" i="8"/>
  <c r="F82" i="8"/>
  <c r="F80" i="8"/>
  <c r="E78" i="8"/>
  <c r="J55" i="8"/>
  <c r="J54" i="8"/>
  <c r="F54" i="8"/>
  <c r="F52" i="8"/>
  <c r="E50" i="8"/>
  <c r="J18" i="8"/>
  <c r="E18" i="8"/>
  <c r="F83" i="8" s="1"/>
  <c r="J17" i="8"/>
  <c r="J12" i="8"/>
  <c r="J80" i="8" s="1"/>
  <c r="E7" i="8"/>
  <c r="E48" i="8"/>
  <c r="J37" i="7"/>
  <c r="J36" i="7"/>
  <c r="AY60" i="1"/>
  <c r="J35" i="7"/>
  <c r="AX60" i="1" s="1"/>
  <c r="BI155" i="7"/>
  <c r="BH155" i="7"/>
  <c r="BG155" i="7"/>
  <c r="BF155" i="7"/>
  <c r="T155" i="7"/>
  <c r="R155" i="7"/>
  <c r="P155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9" i="7"/>
  <c r="BH149" i="7"/>
  <c r="BG149" i="7"/>
  <c r="BF149" i="7"/>
  <c r="T149" i="7"/>
  <c r="R149" i="7"/>
  <c r="P149" i="7"/>
  <c r="BI147" i="7"/>
  <c r="BH147" i="7"/>
  <c r="BG147" i="7"/>
  <c r="BF147" i="7"/>
  <c r="T147" i="7"/>
  <c r="R147" i="7"/>
  <c r="P147" i="7"/>
  <c r="BI145" i="7"/>
  <c r="BH145" i="7"/>
  <c r="BG145" i="7"/>
  <c r="BF145" i="7"/>
  <c r="T145" i="7"/>
  <c r="R145" i="7"/>
  <c r="P145" i="7"/>
  <c r="BI143" i="7"/>
  <c r="BH143" i="7"/>
  <c r="BG143" i="7"/>
  <c r="BF143" i="7"/>
  <c r="T143" i="7"/>
  <c r="R143" i="7"/>
  <c r="P143" i="7"/>
  <c r="BI140" i="7"/>
  <c r="BH140" i="7"/>
  <c r="BG140" i="7"/>
  <c r="BF140" i="7"/>
  <c r="T140" i="7"/>
  <c r="T139" i="7"/>
  <c r="R140" i="7"/>
  <c r="R139" i="7" s="1"/>
  <c r="P140" i="7"/>
  <c r="P139" i="7"/>
  <c r="BI137" i="7"/>
  <c r="BH137" i="7"/>
  <c r="BG137" i="7"/>
  <c r="BF137" i="7"/>
  <c r="T137" i="7"/>
  <c r="R137" i="7"/>
  <c r="P137" i="7"/>
  <c r="BI135" i="7"/>
  <c r="BH135" i="7"/>
  <c r="BG135" i="7"/>
  <c r="BF135" i="7"/>
  <c r="T135" i="7"/>
  <c r="R135" i="7"/>
  <c r="P135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BI125" i="7"/>
  <c r="BH125" i="7"/>
  <c r="BG125" i="7"/>
  <c r="BF125" i="7"/>
  <c r="T125" i="7"/>
  <c r="T124" i="7"/>
  <c r="R125" i="7"/>
  <c r="R124" i="7"/>
  <c r="P125" i="7"/>
  <c r="P124" i="7"/>
  <c r="BI122" i="7"/>
  <c r="BH122" i="7"/>
  <c r="BG122" i="7"/>
  <c r="BF122" i="7"/>
  <c r="T122" i="7"/>
  <c r="R122" i="7"/>
  <c r="P122" i="7"/>
  <c r="BI120" i="7"/>
  <c r="BH120" i="7"/>
  <c r="BG120" i="7"/>
  <c r="BF120" i="7"/>
  <c r="T120" i="7"/>
  <c r="R120" i="7"/>
  <c r="P120" i="7"/>
  <c r="BI117" i="7"/>
  <c r="BH117" i="7"/>
  <c r="BG117" i="7"/>
  <c r="BF117" i="7"/>
  <c r="T117" i="7"/>
  <c r="R117" i="7"/>
  <c r="P117" i="7"/>
  <c r="BI114" i="7"/>
  <c r="BH114" i="7"/>
  <c r="BG114" i="7"/>
  <c r="BF114" i="7"/>
  <c r="T114" i="7"/>
  <c r="R114" i="7"/>
  <c r="P114" i="7"/>
  <c r="BI111" i="7"/>
  <c r="BH111" i="7"/>
  <c r="BG111" i="7"/>
  <c r="BF111" i="7"/>
  <c r="T111" i="7"/>
  <c r="R111" i="7"/>
  <c r="P111" i="7"/>
  <c r="BI108" i="7"/>
  <c r="BH108" i="7"/>
  <c r="BG108" i="7"/>
  <c r="BF108" i="7"/>
  <c r="T108" i="7"/>
  <c r="R108" i="7"/>
  <c r="P108" i="7"/>
  <c r="BI103" i="7"/>
  <c r="BH103" i="7"/>
  <c r="BG103" i="7"/>
  <c r="BF103" i="7"/>
  <c r="T103" i="7"/>
  <c r="R103" i="7"/>
  <c r="P103" i="7"/>
  <c r="BI98" i="7"/>
  <c r="BH98" i="7"/>
  <c r="BG98" i="7"/>
  <c r="BF98" i="7"/>
  <c r="T98" i="7"/>
  <c r="R98" i="7"/>
  <c r="P98" i="7"/>
  <c r="BI93" i="7"/>
  <c r="BH93" i="7"/>
  <c r="BG93" i="7"/>
  <c r="BF93" i="7"/>
  <c r="T93" i="7"/>
  <c r="R93" i="7"/>
  <c r="P93" i="7"/>
  <c r="J86" i="7"/>
  <c r="J85" i="7"/>
  <c r="F85" i="7"/>
  <c r="F83" i="7"/>
  <c r="E81" i="7"/>
  <c r="J55" i="7"/>
  <c r="J54" i="7"/>
  <c r="F54" i="7"/>
  <c r="F52" i="7"/>
  <c r="E50" i="7"/>
  <c r="J18" i="7"/>
  <c r="E18" i="7"/>
  <c r="F86" i="7"/>
  <c r="J17" i="7"/>
  <c r="J12" i="7"/>
  <c r="J52" i="7" s="1"/>
  <c r="E7" i="7"/>
  <c r="E48" i="7"/>
  <c r="J37" i="6"/>
  <c r="J36" i="6"/>
  <c r="AY59" i="1" s="1"/>
  <c r="J35" i="6"/>
  <c r="AX59" i="1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29" i="6"/>
  <c r="BH129" i="6"/>
  <c r="BG129" i="6"/>
  <c r="BF129" i="6"/>
  <c r="T129" i="6"/>
  <c r="R129" i="6"/>
  <c r="P129" i="6"/>
  <c r="BI127" i="6"/>
  <c r="BH127" i="6"/>
  <c r="BG127" i="6"/>
  <c r="BF127" i="6"/>
  <c r="T127" i="6"/>
  <c r="R127" i="6"/>
  <c r="P127" i="6"/>
  <c r="BI125" i="6"/>
  <c r="BH125" i="6"/>
  <c r="BG125" i="6"/>
  <c r="BF125" i="6"/>
  <c r="T125" i="6"/>
  <c r="R125" i="6"/>
  <c r="P125" i="6"/>
  <c r="BI122" i="6"/>
  <c r="BH122" i="6"/>
  <c r="BG122" i="6"/>
  <c r="BF122" i="6"/>
  <c r="T122" i="6"/>
  <c r="T121" i="6"/>
  <c r="R122" i="6"/>
  <c r="R121" i="6" s="1"/>
  <c r="P122" i="6"/>
  <c r="P121" i="6"/>
  <c r="BI119" i="6"/>
  <c r="BH119" i="6"/>
  <c r="BG119" i="6"/>
  <c r="BF119" i="6"/>
  <c r="T119" i="6"/>
  <c r="R119" i="6"/>
  <c r="P119" i="6"/>
  <c r="BI117" i="6"/>
  <c r="BH117" i="6"/>
  <c r="BG117" i="6"/>
  <c r="BF117" i="6"/>
  <c r="T117" i="6"/>
  <c r="R117" i="6"/>
  <c r="P117" i="6"/>
  <c r="BI115" i="6"/>
  <c r="BH115" i="6"/>
  <c r="BG115" i="6"/>
  <c r="BF115" i="6"/>
  <c r="T115" i="6"/>
  <c r="R115" i="6"/>
  <c r="P115" i="6"/>
  <c r="BI111" i="6"/>
  <c r="BH111" i="6"/>
  <c r="BG111" i="6"/>
  <c r="BF111" i="6"/>
  <c r="T111" i="6"/>
  <c r="T110" i="6"/>
  <c r="R111" i="6"/>
  <c r="R110" i="6"/>
  <c r="P111" i="6"/>
  <c r="P110" i="6"/>
  <c r="BI108" i="6"/>
  <c r="BH108" i="6"/>
  <c r="BG108" i="6"/>
  <c r="BF108" i="6"/>
  <c r="T108" i="6"/>
  <c r="R108" i="6"/>
  <c r="P108" i="6"/>
  <c r="BI106" i="6"/>
  <c r="BH106" i="6"/>
  <c r="BG106" i="6"/>
  <c r="BF106" i="6"/>
  <c r="T106" i="6"/>
  <c r="R106" i="6"/>
  <c r="P106" i="6"/>
  <c r="BI103" i="6"/>
  <c r="BH103" i="6"/>
  <c r="BG103" i="6"/>
  <c r="BF103" i="6"/>
  <c r="T103" i="6"/>
  <c r="T102" i="6" s="1"/>
  <c r="R103" i="6"/>
  <c r="R102" i="6"/>
  <c r="P103" i="6"/>
  <c r="P102" i="6"/>
  <c r="BI99" i="6"/>
  <c r="BH99" i="6"/>
  <c r="BG99" i="6"/>
  <c r="BF99" i="6"/>
  <c r="T99" i="6"/>
  <c r="R99" i="6"/>
  <c r="P99" i="6"/>
  <c r="BI96" i="6"/>
  <c r="BH96" i="6"/>
  <c r="BG96" i="6"/>
  <c r="BF96" i="6"/>
  <c r="T96" i="6"/>
  <c r="R96" i="6"/>
  <c r="P96" i="6"/>
  <c r="BI93" i="6"/>
  <c r="BH93" i="6"/>
  <c r="BG93" i="6"/>
  <c r="BF93" i="6"/>
  <c r="T93" i="6"/>
  <c r="R93" i="6"/>
  <c r="P93" i="6"/>
  <c r="J86" i="6"/>
  <c r="J85" i="6"/>
  <c r="F85" i="6"/>
  <c r="F83" i="6"/>
  <c r="E81" i="6"/>
  <c r="J55" i="6"/>
  <c r="J54" i="6"/>
  <c r="F54" i="6"/>
  <c r="F52" i="6"/>
  <c r="E50" i="6"/>
  <c r="J18" i="6"/>
  <c r="E18" i="6"/>
  <c r="F86" i="6"/>
  <c r="J17" i="6"/>
  <c r="J12" i="6"/>
  <c r="J52" i="6"/>
  <c r="E7" i="6"/>
  <c r="E79" i="6" s="1"/>
  <c r="J37" i="5"/>
  <c r="J36" i="5"/>
  <c r="AY58" i="1" s="1"/>
  <c r="J35" i="5"/>
  <c r="AX58" i="1" s="1"/>
  <c r="BI163" i="5"/>
  <c r="BH163" i="5"/>
  <c r="BG163" i="5"/>
  <c r="BF163" i="5"/>
  <c r="T163" i="5"/>
  <c r="R163" i="5"/>
  <c r="P163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7" i="5"/>
  <c r="BH157" i="5"/>
  <c r="BG157" i="5"/>
  <c r="BF157" i="5"/>
  <c r="T157" i="5"/>
  <c r="R157" i="5"/>
  <c r="P157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48" i="5"/>
  <c r="BH148" i="5"/>
  <c r="BG148" i="5"/>
  <c r="BF148" i="5"/>
  <c r="T148" i="5"/>
  <c r="T147" i="5" s="1"/>
  <c r="R148" i="5"/>
  <c r="R147" i="5"/>
  <c r="P148" i="5"/>
  <c r="P147" i="5" s="1"/>
  <c r="BI145" i="5"/>
  <c r="BH145" i="5"/>
  <c r="BG145" i="5"/>
  <c r="BF145" i="5"/>
  <c r="T145" i="5"/>
  <c r="R145" i="5"/>
  <c r="P145" i="5"/>
  <c r="BI143" i="5"/>
  <c r="BH143" i="5"/>
  <c r="BG143" i="5"/>
  <c r="BF143" i="5"/>
  <c r="T143" i="5"/>
  <c r="R143" i="5"/>
  <c r="P143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4" i="5"/>
  <c r="BH134" i="5"/>
  <c r="BG134" i="5"/>
  <c r="BF134" i="5"/>
  <c r="T134" i="5"/>
  <c r="R134" i="5"/>
  <c r="P134" i="5"/>
  <c r="BI131" i="5"/>
  <c r="BH131" i="5"/>
  <c r="BG131" i="5"/>
  <c r="BF131" i="5"/>
  <c r="T131" i="5"/>
  <c r="R131" i="5"/>
  <c r="P131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BI121" i="5"/>
  <c r="BH121" i="5"/>
  <c r="BG121" i="5"/>
  <c r="BF121" i="5"/>
  <c r="T121" i="5"/>
  <c r="R121" i="5"/>
  <c r="P121" i="5"/>
  <c r="BI118" i="5"/>
  <c r="BH118" i="5"/>
  <c r="BG118" i="5"/>
  <c r="BF118" i="5"/>
  <c r="T118" i="5"/>
  <c r="R118" i="5"/>
  <c r="P118" i="5"/>
  <c r="BI115" i="5"/>
  <c r="BH115" i="5"/>
  <c r="BG115" i="5"/>
  <c r="BF115" i="5"/>
  <c r="T115" i="5"/>
  <c r="R115" i="5"/>
  <c r="P115" i="5"/>
  <c r="BI112" i="5"/>
  <c r="BH112" i="5"/>
  <c r="BG112" i="5"/>
  <c r="BF112" i="5"/>
  <c r="T112" i="5"/>
  <c r="R112" i="5"/>
  <c r="P112" i="5"/>
  <c r="BI109" i="5"/>
  <c r="BH109" i="5"/>
  <c r="BG109" i="5"/>
  <c r="BF109" i="5"/>
  <c r="T109" i="5"/>
  <c r="R109" i="5"/>
  <c r="P109" i="5"/>
  <c r="BI106" i="5"/>
  <c r="BH106" i="5"/>
  <c r="BG106" i="5"/>
  <c r="BF106" i="5"/>
  <c r="T106" i="5"/>
  <c r="R106" i="5"/>
  <c r="P106" i="5"/>
  <c r="BI103" i="5"/>
  <c r="BH103" i="5"/>
  <c r="BG103" i="5"/>
  <c r="BF103" i="5"/>
  <c r="T103" i="5"/>
  <c r="R103" i="5"/>
  <c r="P103" i="5"/>
  <c r="BI99" i="5"/>
  <c r="BH99" i="5"/>
  <c r="BG99" i="5"/>
  <c r="BF99" i="5"/>
  <c r="T99" i="5"/>
  <c r="R99" i="5"/>
  <c r="P99" i="5"/>
  <c r="BI96" i="5"/>
  <c r="BH96" i="5"/>
  <c r="BG96" i="5"/>
  <c r="BF96" i="5"/>
  <c r="T96" i="5"/>
  <c r="R96" i="5"/>
  <c r="P96" i="5"/>
  <c r="BI93" i="5"/>
  <c r="BH93" i="5"/>
  <c r="BG93" i="5"/>
  <c r="BF93" i="5"/>
  <c r="T93" i="5"/>
  <c r="R93" i="5"/>
  <c r="P93" i="5"/>
  <c r="J86" i="5"/>
  <c r="J85" i="5"/>
  <c r="F85" i="5"/>
  <c r="F83" i="5"/>
  <c r="E81" i="5"/>
  <c r="J55" i="5"/>
  <c r="J54" i="5"/>
  <c r="F54" i="5"/>
  <c r="F52" i="5"/>
  <c r="E50" i="5"/>
  <c r="J18" i="5"/>
  <c r="E18" i="5"/>
  <c r="F86" i="5"/>
  <c r="J17" i="5"/>
  <c r="J12" i="5"/>
  <c r="J83" i="5"/>
  <c r="E7" i="5"/>
  <c r="E48" i="5" s="1"/>
  <c r="J37" i="4"/>
  <c r="J36" i="4"/>
  <c r="AY57" i="1" s="1"/>
  <c r="J35" i="4"/>
  <c r="AX57" i="1" s="1"/>
  <c r="BI180" i="4"/>
  <c r="BH180" i="4"/>
  <c r="BG180" i="4"/>
  <c r="BF180" i="4"/>
  <c r="T180" i="4"/>
  <c r="R180" i="4"/>
  <c r="P180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0" i="4"/>
  <c r="BH170" i="4"/>
  <c r="BG170" i="4"/>
  <c r="BF170" i="4"/>
  <c r="T170" i="4"/>
  <c r="R170" i="4"/>
  <c r="P170" i="4"/>
  <c r="BI168" i="4"/>
  <c r="BH168" i="4"/>
  <c r="BG168" i="4"/>
  <c r="BF168" i="4"/>
  <c r="T168" i="4"/>
  <c r="R168" i="4"/>
  <c r="P168" i="4"/>
  <c r="BI165" i="4"/>
  <c r="BH165" i="4"/>
  <c r="BG165" i="4"/>
  <c r="BF165" i="4"/>
  <c r="T165" i="4"/>
  <c r="T164" i="4" s="1"/>
  <c r="R165" i="4"/>
  <c r="R164" i="4"/>
  <c r="P165" i="4"/>
  <c r="P164" i="4" s="1"/>
  <c r="BI162" i="4"/>
  <c r="BH162" i="4"/>
  <c r="BG162" i="4"/>
  <c r="BF162" i="4"/>
  <c r="T162" i="4"/>
  <c r="R162" i="4"/>
  <c r="P162" i="4"/>
  <c r="BI160" i="4"/>
  <c r="BH160" i="4"/>
  <c r="BG160" i="4"/>
  <c r="BF160" i="4"/>
  <c r="T160" i="4"/>
  <c r="R160" i="4"/>
  <c r="P160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1" i="4"/>
  <c r="BH151" i="4"/>
  <c r="BG151" i="4"/>
  <c r="BF151" i="4"/>
  <c r="T151" i="4"/>
  <c r="R151" i="4"/>
  <c r="P151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7" i="4"/>
  <c r="BH137" i="4"/>
  <c r="BG137" i="4"/>
  <c r="BF137" i="4"/>
  <c r="T137" i="4"/>
  <c r="T136" i="4"/>
  <c r="R137" i="4"/>
  <c r="R136" i="4" s="1"/>
  <c r="P137" i="4"/>
  <c r="P136" i="4" s="1"/>
  <c r="BI133" i="4"/>
  <c r="BH133" i="4"/>
  <c r="BG133" i="4"/>
  <c r="BF133" i="4"/>
  <c r="T133" i="4"/>
  <c r="R133" i="4"/>
  <c r="P133" i="4"/>
  <c r="BI129" i="4"/>
  <c r="BH129" i="4"/>
  <c r="BG129" i="4"/>
  <c r="BF129" i="4"/>
  <c r="T129" i="4"/>
  <c r="R129" i="4"/>
  <c r="P129" i="4"/>
  <c r="BI125" i="4"/>
  <c r="BH125" i="4"/>
  <c r="BG125" i="4"/>
  <c r="BF125" i="4"/>
  <c r="T125" i="4"/>
  <c r="R125" i="4"/>
  <c r="P125" i="4"/>
  <c r="BI121" i="4"/>
  <c r="BH121" i="4"/>
  <c r="BG121" i="4"/>
  <c r="BF121" i="4"/>
  <c r="T121" i="4"/>
  <c r="R121" i="4"/>
  <c r="P121" i="4"/>
  <c r="BI117" i="4"/>
  <c r="BH117" i="4"/>
  <c r="BG117" i="4"/>
  <c r="BF117" i="4"/>
  <c r="T117" i="4"/>
  <c r="R117" i="4"/>
  <c r="P117" i="4"/>
  <c r="BI113" i="4"/>
  <c r="BH113" i="4"/>
  <c r="BG113" i="4"/>
  <c r="BF113" i="4"/>
  <c r="T113" i="4"/>
  <c r="R113" i="4"/>
  <c r="P113" i="4"/>
  <c r="BI110" i="4"/>
  <c r="BH110" i="4"/>
  <c r="BG110" i="4"/>
  <c r="BF110" i="4"/>
  <c r="T110" i="4"/>
  <c r="R110" i="4"/>
  <c r="P110" i="4"/>
  <c r="BI106" i="4"/>
  <c r="BH106" i="4"/>
  <c r="BG106" i="4"/>
  <c r="BF106" i="4"/>
  <c r="T106" i="4"/>
  <c r="R106" i="4"/>
  <c r="P106" i="4"/>
  <c r="BI100" i="4"/>
  <c r="BH100" i="4"/>
  <c r="BG100" i="4"/>
  <c r="BF100" i="4"/>
  <c r="T100" i="4"/>
  <c r="R100" i="4"/>
  <c r="P100" i="4"/>
  <c r="BI94" i="4"/>
  <c r="BH94" i="4"/>
  <c r="BG94" i="4"/>
  <c r="BF94" i="4"/>
  <c r="T94" i="4"/>
  <c r="R94" i="4"/>
  <c r="P94" i="4"/>
  <c r="J87" i="4"/>
  <c r="J86" i="4"/>
  <c r="F86" i="4"/>
  <c r="F84" i="4"/>
  <c r="E82" i="4"/>
  <c r="J55" i="4"/>
  <c r="J54" i="4"/>
  <c r="F54" i="4"/>
  <c r="F52" i="4"/>
  <c r="E50" i="4"/>
  <c r="J18" i="4"/>
  <c r="E18" i="4"/>
  <c r="F87" i="4"/>
  <c r="J17" i="4"/>
  <c r="J12" i="4"/>
  <c r="J52" i="4"/>
  <c r="E7" i="4"/>
  <c r="E80" i="4" s="1"/>
  <c r="J37" i="3"/>
  <c r="J36" i="3"/>
  <c r="AY56" i="1"/>
  <c r="J35" i="3"/>
  <c r="AX56" i="1"/>
  <c r="BI221" i="3"/>
  <c r="BH221" i="3"/>
  <c r="BG221" i="3"/>
  <c r="BF221" i="3"/>
  <c r="T221" i="3"/>
  <c r="R221" i="3"/>
  <c r="P221" i="3"/>
  <c r="BI219" i="3"/>
  <c r="BH219" i="3"/>
  <c r="BG219" i="3"/>
  <c r="BF219" i="3"/>
  <c r="T219" i="3"/>
  <c r="R219" i="3"/>
  <c r="P219" i="3"/>
  <c r="BI217" i="3"/>
  <c r="BH217" i="3"/>
  <c r="BG217" i="3"/>
  <c r="BF217" i="3"/>
  <c r="T217" i="3"/>
  <c r="R217" i="3"/>
  <c r="P217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9" i="3"/>
  <c r="BH209" i="3"/>
  <c r="BG209" i="3"/>
  <c r="BF209" i="3"/>
  <c r="T209" i="3"/>
  <c r="R209" i="3"/>
  <c r="P209" i="3"/>
  <c r="BI206" i="3"/>
  <c r="BH206" i="3"/>
  <c r="BG206" i="3"/>
  <c r="BF206" i="3"/>
  <c r="T206" i="3"/>
  <c r="T205" i="3"/>
  <c r="R206" i="3"/>
  <c r="R205" i="3"/>
  <c r="P206" i="3"/>
  <c r="P205" i="3" s="1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199" i="3"/>
  <c r="BH199" i="3"/>
  <c r="BG199" i="3"/>
  <c r="BF199" i="3"/>
  <c r="T199" i="3"/>
  <c r="R199" i="3"/>
  <c r="P199" i="3"/>
  <c r="BI197" i="3"/>
  <c r="BH197" i="3"/>
  <c r="BG197" i="3"/>
  <c r="BF197" i="3"/>
  <c r="T197" i="3"/>
  <c r="R197" i="3"/>
  <c r="P197" i="3"/>
  <c r="BI195" i="3"/>
  <c r="BH195" i="3"/>
  <c r="BG195" i="3"/>
  <c r="BF195" i="3"/>
  <c r="T195" i="3"/>
  <c r="R195" i="3"/>
  <c r="P195" i="3"/>
  <c r="BI190" i="3"/>
  <c r="BH190" i="3"/>
  <c r="BG190" i="3"/>
  <c r="BF190" i="3"/>
  <c r="T190" i="3"/>
  <c r="R190" i="3"/>
  <c r="P190" i="3"/>
  <c r="BI183" i="3"/>
  <c r="BH183" i="3"/>
  <c r="BG183" i="3"/>
  <c r="BF183" i="3"/>
  <c r="T183" i="3"/>
  <c r="R183" i="3"/>
  <c r="P183" i="3"/>
  <c r="BI176" i="3"/>
  <c r="BH176" i="3"/>
  <c r="BG176" i="3"/>
  <c r="BF176" i="3"/>
  <c r="T176" i="3"/>
  <c r="R176" i="3"/>
  <c r="P176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2" i="3"/>
  <c r="BH162" i="3"/>
  <c r="BG162" i="3"/>
  <c r="BF162" i="3"/>
  <c r="T162" i="3"/>
  <c r="R162" i="3"/>
  <c r="P162" i="3"/>
  <c r="BI158" i="3"/>
  <c r="BH158" i="3"/>
  <c r="BG158" i="3"/>
  <c r="BF158" i="3"/>
  <c r="T158" i="3"/>
  <c r="R158" i="3"/>
  <c r="P158" i="3"/>
  <c r="BI154" i="3"/>
  <c r="BH154" i="3"/>
  <c r="BG154" i="3"/>
  <c r="BF154" i="3"/>
  <c r="T154" i="3"/>
  <c r="R154" i="3"/>
  <c r="P154" i="3"/>
  <c r="BI150" i="3"/>
  <c r="BH150" i="3"/>
  <c r="BG150" i="3"/>
  <c r="BF150" i="3"/>
  <c r="T150" i="3"/>
  <c r="R150" i="3"/>
  <c r="P150" i="3"/>
  <c r="BI146" i="3"/>
  <c r="BH146" i="3"/>
  <c r="BG146" i="3"/>
  <c r="BF146" i="3"/>
  <c r="T146" i="3"/>
  <c r="R146" i="3"/>
  <c r="P146" i="3"/>
  <c r="BI142" i="3"/>
  <c r="BH142" i="3"/>
  <c r="BG142" i="3"/>
  <c r="BF142" i="3"/>
  <c r="T142" i="3"/>
  <c r="R142" i="3"/>
  <c r="P142" i="3"/>
  <c r="BI138" i="3"/>
  <c r="BH138" i="3"/>
  <c r="BG138" i="3"/>
  <c r="BF138" i="3"/>
  <c r="T138" i="3"/>
  <c r="R138" i="3"/>
  <c r="P138" i="3"/>
  <c r="BI132" i="3"/>
  <c r="BH132" i="3"/>
  <c r="BG132" i="3"/>
  <c r="BF132" i="3"/>
  <c r="T132" i="3"/>
  <c r="R132" i="3"/>
  <c r="P132" i="3"/>
  <c r="BI127" i="3"/>
  <c r="BH127" i="3"/>
  <c r="BG127" i="3"/>
  <c r="BF127" i="3"/>
  <c r="T127" i="3"/>
  <c r="R127" i="3"/>
  <c r="P127" i="3"/>
  <c r="BI122" i="3"/>
  <c r="BH122" i="3"/>
  <c r="BG122" i="3"/>
  <c r="BF122" i="3"/>
  <c r="T122" i="3"/>
  <c r="R122" i="3"/>
  <c r="P122" i="3"/>
  <c r="BI117" i="3"/>
  <c r="BH117" i="3"/>
  <c r="BG117" i="3"/>
  <c r="BF117" i="3"/>
  <c r="T117" i="3"/>
  <c r="R117" i="3"/>
  <c r="P117" i="3"/>
  <c r="BI112" i="3"/>
  <c r="BH112" i="3"/>
  <c r="BG112" i="3"/>
  <c r="BF112" i="3"/>
  <c r="T112" i="3"/>
  <c r="R112" i="3"/>
  <c r="P112" i="3"/>
  <c r="BI107" i="3"/>
  <c r="BH107" i="3"/>
  <c r="BG107" i="3"/>
  <c r="BF107" i="3"/>
  <c r="T107" i="3"/>
  <c r="R107" i="3"/>
  <c r="P107" i="3"/>
  <c r="BI102" i="3"/>
  <c r="BH102" i="3"/>
  <c r="BG102" i="3"/>
  <c r="BF102" i="3"/>
  <c r="T102" i="3"/>
  <c r="R102" i="3"/>
  <c r="P102" i="3"/>
  <c r="BI98" i="3"/>
  <c r="BH98" i="3"/>
  <c r="BG98" i="3"/>
  <c r="BF98" i="3"/>
  <c r="T98" i="3"/>
  <c r="R98" i="3"/>
  <c r="P98" i="3"/>
  <c r="BI94" i="3"/>
  <c r="BH94" i="3"/>
  <c r="BG94" i="3"/>
  <c r="BF94" i="3"/>
  <c r="T94" i="3"/>
  <c r="R94" i="3"/>
  <c r="P94" i="3"/>
  <c r="J87" i="3"/>
  <c r="J86" i="3"/>
  <c r="F86" i="3"/>
  <c r="F84" i="3"/>
  <c r="E82" i="3"/>
  <c r="J55" i="3"/>
  <c r="J54" i="3"/>
  <c r="F54" i="3"/>
  <c r="F52" i="3"/>
  <c r="E50" i="3"/>
  <c r="J18" i="3"/>
  <c r="E18" i="3"/>
  <c r="F55" i="3"/>
  <c r="J17" i="3"/>
  <c r="J12" i="3"/>
  <c r="J52" i="3"/>
  <c r="E7" i="3"/>
  <c r="E80" i="3"/>
  <c r="J37" i="2"/>
  <c r="J36" i="2"/>
  <c r="AY55" i="1" s="1"/>
  <c r="J35" i="2"/>
  <c r="AX55" i="1"/>
  <c r="BI265" i="2"/>
  <c r="BH265" i="2"/>
  <c r="BG265" i="2"/>
  <c r="BF265" i="2"/>
  <c r="T265" i="2"/>
  <c r="R265" i="2"/>
  <c r="P265" i="2"/>
  <c r="BI263" i="2"/>
  <c r="BH263" i="2"/>
  <c r="BG263" i="2"/>
  <c r="BF263" i="2"/>
  <c r="T263" i="2"/>
  <c r="R263" i="2"/>
  <c r="P263" i="2"/>
  <c r="BI261" i="2"/>
  <c r="BH261" i="2"/>
  <c r="BG261" i="2"/>
  <c r="BF261" i="2"/>
  <c r="T261" i="2"/>
  <c r="R261" i="2"/>
  <c r="P261" i="2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5" i="2"/>
  <c r="BH255" i="2"/>
  <c r="BG255" i="2"/>
  <c r="BF255" i="2"/>
  <c r="T255" i="2"/>
  <c r="R255" i="2"/>
  <c r="P255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T249" i="2"/>
  <c r="R250" i="2"/>
  <c r="R249" i="2"/>
  <c r="P250" i="2"/>
  <c r="P249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39" i="2"/>
  <c r="BH239" i="2"/>
  <c r="BG239" i="2"/>
  <c r="BF239" i="2"/>
  <c r="T239" i="2"/>
  <c r="R239" i="2"/>
  <c r="P239" i="2"/>
  <c r="BI237" i="2"/>
  <c r="BH237" i="2"/>
  <c r="BG237" i="2"/>
  <c r="BF237" i="2"/>
  <c r="T237" i="2"/>
  <c r="R237" i="2"/>
  <c r="P237" i="2"/>
  <c r="BI233" i="2"/>
  <c r="BH233" i="2"/>
  <c r="BG233" i="2"/>
  <c r="BF233" i="2"/>
  <c r="T233" i="2"/>
  <c r="R233" i="2"/>
  <c r="P233" i="2"/>
  <c r="BI230" i="2"/>
  <c r="BH230" i="2"/>
  <c r="BG230" i="2"/>
  <c r="BF230" i="2"/>
  <c r="T230" i="2"/>
  <c r="R230" i="2"/>
  <c r="P230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2" i="2"/>
  <c r="BH192" i="2"/>
  <c r="BG192" i="2"/>
  <c r="BF192" i="2"/>
  <c r="T192" i="2"/>
  <c r="R192" i="2"/>
  <c r="P192" i="2"/>
  <c r="BI187" i="2"/>
  <c r="BH187" i="2"/>
  <c r="BG187" i="2"/>
  <c r="BF187" i="2"/>
  <c r="T187" i="2"/>
  <c r="R187" i="2"/>
  <c r="P187" i="2"/>
  <c r="BI180" i="2"/>
  <c r="BH180" i="2"/>
  <c r="BG180" i="2"/>
  <c r="BF180" i="2"/>
  <c r="T180" i="2"/>
  <c r="R180" i="2"/>
  <c r="P180" i="2"/>
  <c r="BI175" i="2"/>
  <c r="BH175" i="2"/>
  <c r="BG175" i="2"/>
  <c r="BF175" i="2"/>
  <c r="T175" i="2"/>
  <c r="R175" i="2"/>
  <c r="P175" i="2"/>
  <c r="BI170" i="2"/>
  <c r="BH170" i="2"/>
  <c r="BG170" i="2"/>
  <c r="BF170" i="2"/>
  <c r="T170" i="2"/>
  <c r="R170" i="2"/>
  <c r="P170" i="2"/>
  <c r="BI163" i="2"/>
  <c r="BH163" i="2"/>
  <c r="BG163" i="2"/>
  <c r="BF163" i="2"/>
  <c r="T163" i="2"/>
  <c r="R163" i="2"/>
  <c r="P163" i="2"/>
  <c r="BI156" i="2"/>
  <c r="BH156" i="2"/>
  <c r="BG156" i="2"/>
  <c r="BF156" i="2"/>
  <c r="T156" i="2"/>
  <c r="R156" i="2"/>
  <c r="P156" i="2"/>
  <c r="BI149" i="2"/>
  <c r="BH149" i="2"/>
  <c r="BG149" i="2"/>
  <c r="BF149" i="2"/>
  <c r="T149" i="2"/>
  <c r="R149" i="2"/>
  <c r="P149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BI121" i="2"/>
  <c r="BH121" i="2"/>
  <c r="BG121" i="2"/>
  <c r="BF121" i="2"/>
  <c r="T121" i="2"/>
  <c r="R121" i="2"/>
  <c r="P121" i="2"/>
  <c r="BI109" i="2"/>
  <c r="BH109" i="2"/>
  <c r="BG109" i="2"/>
  <c r="BF109" i="2"/>
  <c r="T109" i="2"/>
  <c r="R109" i="2"/>
  <c r="P109" i="2"/>
  <c r="BI94" i="2"/>
  <c r="BH94" i="2"/>
  <c r="BG94" i="2"/>
  <c r="BF94" i="2"/>
  <c r="T94" i="2"/>
  <c r="R94" i="2"/>
  <c r="P94" i="2"/>
  <c r="J87" i="2"/>
  <c r="J86" i="2"/>
  <c r="F86" i="2"/>
  <c r="F84" i="2"/>
  <c r="E82" i="2"/>
  <c r="J55" i="2"/>
  <c r="J54" i="2"/>
  <c r="F54" i="2"/>
  <c r="F52" i="2"/>
  <c r="E50" i="2"/>
  <c r="J18" i="2"/>
  <c r="E18" i="2"/>
  <c r="F55" i="2" s="1"/>
  <c r="J17" i="2"/>
  <c r="J12" i="2"/>
  <c r="J52" i="2"/>
  <c r="E7" i="2"/>
  <c r="E48" i="2"/>
  <c r="L50" i="1"/>
  <c r="AM50" i="1"/>
  <c r="AM49" i="1"/>
  <c r="L49" i="1"/>
  <c r="AM47" i="1"/>
  <c r="L47" i="1"/>
  <c r="L45" i="1"/>
  <c r="L44" i="1"/>
  <c r="BK140" i="7"/>
  <c r="J96" i="6"/>
  <c r="BK132" i="3"/>
  <c r="BK239" i="2"/>
  <c r="J201" i="2"/>
  <c r="BK109" i="2"/>
  <c r="J123" i="10"/>
  <c r="BK112" i="9"/>
  <c r="J160" i="4"/>
  <c r="BK110" i="4"/>
  <c r="J190" i="3"/>
  <c r="BK98" i="3"/>
  <c r="J230" i="2"/>
  <c r="BK192" i="2"/>
  <c r="J116" i="10"/>
  <c r="BK108" i="7"/>
  <c r="BK157" i="5"/>
  <c r="BK174" i="4"/>
  <c r="J106" i="4"/>
  <c r="J94" i="3"/>
  <c r="BK233" i="2"/>
  <c r="BK128" i="9"/>
  <c r="BK95" i="9"/>
  <c r="J101" i="8"/>
  <c r="J127" i="6"/>
  <c r="BK139" i="5"/>
  <c r="J110" i="4"/>
  <c r="BK172" i="3"/>
  <c r="BK127" i="2"/>
  <c r="J98" i="8"/>
  <c r="J108" i="7"/>
  <c r="BK151" i="5"/>
  <c r="J158" i="4"/>
  <c r="BK169" i="3"/>
  <c r="J111" i="8"/>
  <c r="J155" i="10"/>
  <c r="J90" i="8"/>
  <c r="J142" i="4"/>
  <c r="J206" i="3"/>
  <c r="J132" i="3"/>
  <c r="BK107" i="3"/>
  <c r="J127" i="2"/>
  <c r="J125" i="6"/>
  <c r="J99" i="5"/>
  <c r="J263" i="2"/>
  <c r="BK247" i="2"/>
  <c r="BK122" i="6"/>
  <c r="BK180" i="4"/>
  <c r="J148" i="5"/>
  <c r="BK121" i="5"/>
  <c r="BK211" i="3"/>
  <c r="BK175" i="2"/>
  <c r="BK122" i="9"/>
  <c r="BK98" i="9"/>
  <c r="J125" i="7"/>
  <c r="J98" i="7"/>
  <c r="BK170" i="4"/>
  <c r="BK176" i="3"/>
  <c r="AS54" i="1"/>
  <c r="BK98" i="10"/>
  <c r="BK117" i="6"/>
  <c r="BK190" i="3"/>
  <c r="BK146" i="3"/>
  <c r="BK128" i="10"/>
  <c r="J134" i="9"/>
  <c r="J163" i="5"/>
  <c r="J168" i="4"/>
  <c r="BK149" i="2"/>
  <c r="J135" i="7"/>
  <c r="J139" i="5"/>
  <c r="BK158" i="3"/>
  <c r="BK103" i="5"/>
  <c r="BK143" i="5"/>
  <c r="BK263" i="2"/>
  <c r="J128" i="9"/>
  <c r="BK93" i="6"/>
  <c r="J261" i="2"/>
  <c r="J219" i="2"/>
  <c r="BK145" i="10"/>
  <c r="J130" i="9"/>
  <c r="BK107" i="8"/>
  <c r="J167" i="3"/>
  <c r="BK243" i="2"/>
  <c r="J187" i="2"/>
  <c r="BK101" i="8"/>
  <c r="J151" i="5"/>
  <c r="J213" i="3"/>
  <c r="J161" i="10"/>
  <c r="J105" i="9"/>
  <c r="J119" i="6"/>
  <c r="BK126" i="5"/>
  <c r="J217" i="3"/>
  <c r="BK149" i="7"/>
  <c r="BK111" i="6"/>
  <c r="BK162" i="4"/>
  <c r="J151" i="10"/>
  <c r="BK145" i="5"/>
  <c r="BK106" i="4"/>
  <c r="J117" i="3"/>
  <c r="J119" i="9"/>
  <c r="J106" i="6"/>
  <c r="BK125" i="4"/>
  <c r="BK98" i="7"/>
  <c r="BK119" i="6"/>
  <c r="BK142" i="4"/>
  <c r="BK130" i="9"/>
  <c r="BK103" i="9"/>
  <c r="BK117" i="7"/>
  <c r="J129" i="4"/>
  <c r="J169" i="3"/>
  <c r="BK118" i="5"/>
  <c r="J156" i="2"/>
  <c r="J159" i="5"/>
  <c r="BK117" i="3"/>
  <c r="BK95" i="8"/>
  <c r="BK143" i="7"/>
  <c r="J153" i="5"/>
  <c r="BK204" i="2"/>
  <c r="BK153" i="7"/>
  <c r="J140" i="4"/>
  <c r="BK261" i="2"/>
  <c r="J103" i="6"/>
  <c r="BK162" i="3"/>
  <c r="BK250" i="2"/>
  <c r="BK153" i="10"/>
  <c r="BK105" i="9"/>
  <c r="BK94" i="4"/>
  <c r="J112" i="3"/>
  <c r="BK121" i="2"/>
  <c r="BK135" i="6"/>
  <c r="BK117" i="4"/>
  <c r="J265" i="2"/>
  <c r="BK111" i="8"/>
  <c r="J128" i="5"/>
  <c r="J215" i="3"/>
  <c r="BK135" i="7"/>
  <c r="J121" i="5"/>
  <c r="BK156" i="4"/>
  <c r="J142" i="10"/>
  <c r="BK109" i="8"/>
  <c r="BK121" i="4"/>
  <c r="J176" i="3"/>
  <c r="BK102" i="3"/>
  <c r="J103" i="7"/>
  <c r="J117" i="4"/>
  <c r="BK137" i="2"/>
  <c r="J95" i="8"/>
  <c r="BK96" i="6"/>
  <c r="J247" i="2"/>
  <c r="BK115" i="5"/>
  <c r="J204" i="2"/>
  <c r="BK124" i="9"/>
  <c r="BK195" i="3"/>
  <c r="BK151" i="10"/>
  <c r="J92" i="9"/>
  <c r="BK131" i="6"/>
  <c r="BK131" i="2"/>
  <c r="BK168" i="4"/>
  <c r="J103" i="8"/>
  <c r="J118" i="5"/>
  <c r="BK100" i="4"/>
  <c r="J257" i="2"/>
  <c r="BK116" i="9"/>
  <c r="BK99" i="6"/>
  <c r="J146" i="3"/>
  <c r="BK94" i="3"/>
  <c r="BK230" i="2"/>
  <c r="BK163" i="2"/>
  <c r="BK142" i="10"/>
  <c r="J114" i="9"/>
  <c r="J93" i="8"/>
  <c r="BK145" i="4"/>
  <c r="J203" i="3"/>
  <c r="J150" i="3"/>
  <c r="BK237" i="2"/>
  <c r="J137" i="2"/>
  <c r="J98" i="9"/>
  <c r="BK129" i="6"/>
  <c r="J155" i="5"/>
  <c r="J125" i="4"/>
  <c r="J98" i="3"/>
  <c r="J153" i="10"/>
  <c r="BK132" i="9"/>
  <c r="BK108" i="9"/>
  <c r="BK92" i="10"/>
  <c r="BK122" i="7"/>
  <c r="J143" i="5"/>
  <c r="BK93" i="5"/>
  <c r="J219" i="3"/>
  <c r="J170" i="2"/>
  <c r="J159" i="10"/>
  <c r="BK111" i="7"/>
  <c r="BK106" i="6"/>
  <c r="J174" i="4"/>
  <c r="BK129" i="4"/>
  <c r="J157" i="10"/>
  <c r="BK134" i="10"/>
  <c r="J140" i="7"/>
  <c r="J105" i="8"/>
  <c r="BK158" i="4"/>
  <c r="J100" i="4"/>
  <c r="BK183" i="3"/>
  <c r="J122" i="3"/>
  <c r="J163" i="2"/>
  <c r="J140" i="10"/>
  <c r="J115" i="6"/>
  <c r="BK96" i="5"/>
  <c r="BK259" i="2"/>
  <c r="BK241" i="2"/>
  <c r="J133" i="6"/>
  <c r="BK161" i="5"/>
  <c r="J176" i="4"/>
  <c r="BK141" i="5"/>
  <c r="BK172" i="4"/>
  <c r="BK209" i="3"/>
  <c r="BK159" i="10"/>
  <c r="BK119" i="9"/>
  <c r="BK93" i="8"/>
  <c r="J137" i="7"/>
  <c r="BK120" i="7"/>
  <c r="BK103" i="6"/>
  <c r="J201" i="3"/>
  <c r="J175" i="2"/>
  <c r="BK140" i="10"/>
  <c r="J172" i="4"/>
  <c r="J127" i="3"/>
  <c r="J121" i="2"/>
  <c r="BK157" i="10"/>
  <c r="BK125" i="6"/>
  <c r="J99" i="6"/>
  <c r="J239" i="2"/>
  <c r="J110" i="10"/>
  <c r="J95" i="9"/>
  <c r="BK165" i="4"/>
  <c r="J183" i="3"/>
  <c r="BK137" i="6"/>
  <c r="J109" i="8"/>
  <c r="J134" i="5"/>
  <c r="J253" i="2"/>
  <c r="J115" i="5"/>
  <c r="BK127" i="3"/>
  <c r="BK151" i="7"/>
  <c r="BK109" i="5"/>
  <c r="J250" i="2"/>
  <c r="BK108" i="6"/>
  <c r="J131" i="5"/>
  <c r="BK151" i="4"/>
  <c r="BK170" i="2"/>
  <c r="BK114" i="9"/>
  <c r="J143" i="7"/>
  <c r="J93" i="7"/>
  <c r="J137" i="4"/>
  <c r="J172" i="3"/>
  <c r="BK90" i="8"/>
  <c r="J237" i="2"/>
  <c r="J112" i="9"/>
  <c r="J154" i="3"/>
  <c r="BK125" i="10"/>
  <c r="J151" i="7"/>
  <c r="J94" i="4"/>
  <c r="J134" i="10"/>
  <c r="BK138" i="3"/>
  <c r="J241" i="2"/>
  <c r="BK163" i="5"/>
  <c r="J131" i="6"/>
  <c r="J113" i="4"/>
  <c r="J149" i="2"/>
  <c r="J147" i="7"/>
  <c r="J126" i="5"/>
  <c r="J225" i="2"/>
  <c r="BK137" i="7"/>
  <c r="BK99" i="5"/>
  <c r="BK215" i="3"/>
  <c r="BK265" i="2"/>
  <c r="BK155" i="5"/>
  <c r="J142" i="3"/>
  <c r="BK93" i="7"/>
  <c r="BK98" i="8"/>
  <c r="J243" i="2"/>
  <c r="BK148" i="10"/>
  <c r="J108" i="9"/>
  <c r="BK133" i="7"/>
  <c r="J157" i="5"/>
  <c r="BK197" i="3"/>
  <c r="J132" i="9"/>
  <c r="BK217" i="3"/>
  <c r="J135" i="6"/>
  <c r="J162" i="3"/>
  <c r="J98" i="10"/>
  <c r="J161" i="5"/>
  <c r="J122" i="7"/>
  <c r="J162" i="4"/>
  <c r="BK142" i="3"/>
  <c r="J102" i="3"/>
  <c r="J116" i="9"/>
  <c r="BK125" i="7"/>
  <c r="J96" i="5"/>
  <c r="J107" i="8"/>
  <c r="J122" i="6"/>
  <c r="J178" i="4"/>
  <c r="J192" i="2"/>
  <c r="J114" i="7"/>
  <c r="J93" i="5"/>
  <c r="BK221" i="3"/>
  <c r="BK150" i="3"/>
  <c r="BK255" i="2"/>
  <c r="BK131" i="7"/>
  <c r="J133" i="4"/>
  <c r="J126" i="9"/>
  <c r="J165" i="4"/>
  <c r="J170" i="4"/>
  <c r="J145" i="10"/>
  <c r="J145" i="7"/>
  <c r="J111" i="7"/>
  <c r="BK203" i="3"/>
  <c r="J128" i="10"/>
  <c r="BK245" i="2"/>
  <c r="BK104" i="10"/>
  <c r="BK113" i="4"/>
  <c r="BK122" i="3"/>
  <c r="J104" i="10"/>
  <c r="BK103" i="7"/>
  <c r="BK134" i="9"/>
  <c r="J111" i="6"/>
  <c r="BK201" i="3"/>
  <c r="J143" i="2"/>
  <c r="BK161" i="10"/>
  <c r="BK112" i="5"/>
  <c r="J124" i="9"/>
  <c r="J120" i="7"/>
  <c r="J233" i="2"/>
  <c r="BK199" i="3"/>
  <c r="BK127" i="6"/>
  <c r="BK178" i="4"/>
  <c r="BK257" i="2"/>
  <c r="BK187" i="2"/>
  <c r="BK110" i="10"/>
  <c r="J106" i="5"/>
  <c r="J158" i="3"/>
  <c r="BK225" i="2"/>
  <c r="BK155" i="7"/>
  <c r="BK153" i="5"/>
  <c r="BK154" i="3"/>
  <c r="BK116" i="10"/>
  <c r="J148" i="10"/>
  <c r="J109" i="5"/>
  <c r="BK114" i="7"/>
  <c r="J180" i="4"/>
  <c r="BK94" i="2"/>
  <c r="BK131" i="5"/>
  <c r="BK219" i="3"/>
  <c r="J138" i="3"/>
  <c r="J131" i="2"/>
  <c r="J117" i="7"/>
  <c r="J151" i="4"/>
  <c r="J94" i="2"/>
  <c r="J145" i="5"/>
  <c r="J156" i="4"/>
  <c r="BK126" i="9"/>
  <c r="J209" i="3"/>
  <c r="J153" i="7"/>
  <c r="J112" i="5"/>
  <c r="J255" i="2"/>
  <c r="J199" i="2"/>
  <c r="J125" i="10"/>
  <c r="BK92" i="9"/>
  <c r="J199" i="3"/>
  <c r="BK156" i="2"/>
  <c r="BK147" i="7"/>
  <c r="J121" i="4"/>
  <c r="J259" i="2"/>
  <c r="J122" i="9"/>
  <c r="BK103" i="8"/>
  <c r="BK148" i="5"/>
  <c r="J221" i="3"/>
  <c r="J109" i="2"/>
  <c r="J129" i="6"/>
  <c r="BK128" i="5"/>
  <c r="BK133" i="4"/>
  <c r="J137" i="6"/>
  <c r="BK140" i="4"/>
  <c r="J195" i="3"/>
  <c r="J211" i="3"/>
  <c r="J180" i="2"/>
  <c r="BK115" i="6"/>
  <c r="BK159" i="5"/>
  <c r="J145" i="4"/>
  <c r="BK105" i="8"/>
  <c r="J141" i="5"/>
  <c r="J197" i="3"/>
  <c r="BK199" i="2"/>
  <c r="J108" i="6"/>
  <c r="BK176" i="4"/>
  <c r="BK253" i="2"/>
  <c r="BK155" i="10"/>
  <c r="J103" i="9"/>
  <c r="BK206" i="3"/>
  <c r="J245" i="2"/>
  <c r="BK219" i="2"/>
  <c r="BK133" i="6"/>
  <c r="BK134" i="5"/>
  <c r="BK167" i="3"/>
  <c r="J92" i="10"/>
  <c r="J117" i="6"/>
  <c r="BK137" i="4"/>
  <c r="BK180" i="2"/>
  <c r="J133" i="7"/>
  <c r="BK106" i="5"/>
  <c r="J107" i="3"/>
  <c r="J155" i="7"/>
  <c r="J103" i="5"/>
  <c r="BK112" i="3"/>
  <c r="J149" i="7"/>
  <c r="BK160" i="4"/>
  <c r="BK143" i="2"/>
  <c r="J93" i="6"/>
  <c r="BK123" i="10"/>
  <c r="J131" i="7"/>
  <c r="BK201" i="2"/>
  <c r="BK145" i="7"/>
  <c r="BK213" i="3"/>
  <c r="T155" i="2" l="1"/>
  <c r="P236" i="2"/>
  <c r="T93" i="3"/>
  <c r="T194" i="3"/>
  <c r="BK139" i="4"/>
  <c r="J139" i="4" s="1"/>
  <c r="J66" i="4" s="1"/>
  <c r="T155" i="4"/>
  <c r="BK102" i="5"/>
  <c r="J102" i="5" s="1"/>
  <c r="J63" i="5" s="1"/>
  <c r="T130" i="5"/>
  <c r="BK124" i="6"/>
  <c r="J124" i="6"/>
  <c r="J69" i="6" s="1"/>
  <c r="BK107" i="7"/>
  <c r="J107" i="7" s="1"/>
  <c r="J64" i="7" s="1"/>
  <c r="T130" i="7"/>
  <c r="BK203" i="2"/>
  <c r="J203" i="2" s="1"/>
  <c r="J67" i="2" s="1"/>
  <c r="BK155" i="4"/>
  <c r="J155" i="4"/>
  <c r="J68" i="4"/>
  <c r="BK125" i="5"/>
  <c r="J125" i="5"/>
  <c r="J65" i="5"/>
  <c r="R92" i="6"/>
  <c r="R91" i="6"/>
  <c r="T105" i="6"/>
  <c r="T104" i="6"/>
  <c r="T114" i="6"/>
  <c r="P107" i="7"/>
  <c r="P130" i="7"/>
  <c r="R100" i="8"/>
  <c r="P93" i="2"/>
  <c r="P203" i="2"/>
  <c r="T252" i="2"/>
  <c r="BK93" i="3"/>
  <c r="J93" i="3"/>
  <c r="J62" i="3" s="1"/>
  <c r="BK166" i="3"/>
  <c r="R194" i="3"/>
  <c r="BK93" i="4"/>
  <c r="J93" i="4"/>
  <c r="J62" i="4" s="1"/>
  <c r="R139" i="4"/>
  <c r="R167" i="4"/>
  <c r="T107" i="7"/>
  <c r="R111" i="9"/>
  <c r="P130" i="2"/>
  <c r="BK198" i="2"/>
  <c r="J198" i="2"/>
  <c r="J66" i="2"/>
  <c r="T236" i="2"/>
  <c r="T137" i="3"/>
  <c r="BK194" i="3"/>
  <c r="J194" i="3" s="1"/>
  <c r="J68" i="3" s="1"/>
  <c r="R109" i="4"/>
  <c r="R92" i="4" s="1"/>
  <c r="R144" i="4"/>
  <c r="T92" i="5"/>
  <c r="T125" i="5"/>
  <c r="T124" i="5" s="1"/>
  <c r="P138" i="5"/>
  <c r="T124" i="6"/>
  <c r="R92" i="7"/>
  <c r="R91" i="7" s="1"/>
  <c r="T142" i="7"/>
  <c r="T100" i="8"/>
  <c r="R102" i="9"/>
  <c r="R101" i="9"/>
  <c r="P121" i="9"/>
  <c r="T130" i="2"/>
  <c r="P198" i="2"/>
  <c r="P197" i="2"/>
  <c r="BK252" i="2"/>
  <c r="J252" i="2" s="1"/>
  <c r="J70" i="2" s="1"/>
  <c r="BK106" i="3"/>
  <c r="J106" i="3"/>
  <c r="J63" i="3"/>
  <c r="P171" i="3"/>
  <c r="P165" i="3" s="1"/>
  <c r="R93" i="4"/>
  <c r="BK144" i="4"/>
  <c r="J144" i="4"/>
  <c r="J67" i="4"/>
  <c r="T167" i="4"/>
  <c r="T102" i="5"/>
  <c r="P130" i="5"/>
  <c r="T138" i="5"/>
  <c r="P105" i="6"/>
  <c r="P104" i="6" s="1"/>
  <c r="P92" i="7"/>
  <c r="P91" i="7" s="1"/>
  <c r="T119" i="7"/>
  <c r="P142" i="7"/>
  <c r="T91" i="9"/>
  <c r="T90" i="9" s="1"/>
  <c r="R121" i="9"/>
  <c r="BK155" i="2"/>
  <c r="J155" i="2" s="1"/>
  <c r="J64" i="2" s="1"/>
  <c r="P93" i="3"/>
  <c r="BK171" i="3"/>
  <c r="J171" i="3"/>
  <c r="J67" i="3"/>
  <c r="T109" i="4"/>
  <c r="T144" i="4"/>
  <c r="T138" i="4" s="1"/>
  <c r="R92" i="5"/>
  <c r="R125" i="5"/>
  <c r="BK92" i="6"/>
  <c r="BK114" i="6"/>
  <c r="J114" i="6"/>
  <c r="J67" i="6" s="1"/>
  <c r="R107" i="7"/>
  <c r="R91" i="9"/>
  <c r="R90" i="9" s="1"/>
  <c r="R89" i="9" s="1"/>
  <c r="R88" i="9" s="1"/>
  <c r="P139" i="4"/>
  <c r="R155" i="4"/>
  <c r="R124" i="6"/>
  <c r="R142" i="7"/>
  <c r="BK91" i="10"/>
  <c r="J91" i="10"/>
  <c r="J62" i="10" s="1"/>
  <c r="BK93" i="2"/>
  <c r="J93" i="2"/>
  <c r="J62" i="2"/>
  <c r="R203" i="2"/>
  <c r="R106" i="3"/>
  <c r="R166" i="3"/>
  <c r="R208" i="3"/>
  <c r="BK92" i="5"/>
  <c r="J92" i="5" s="1"/>
  <c r="J62" i="5" s="1"/>
  <c r="P150" i="5"/>
  <c r="P92" i="6"/>
  <c r="P91" i="6"/>
  <c r="P114" i="6"/>
  <c r="R119" i="7"/>
  <c r="BK130" i="7"/>
  <c r="J130" i="7"/>
  <c r="J67" i="7"/>
  <c r="P100" i="8"/>
  <c r="BK102" i="9"/>
  <c r="J102" i="9"/>
  <c r="J64" i="9"/>
  <c r="BK111" i="9"/>
  <c r="J111" i="9"/>
  <c r="J66" i="9" s="1"/>
  <c r="P122" i="10"/>
  <c r="P121" i="10"/>
  <c r="T93" i="2"/>
  <c r="T92" i="2"/>
  <c r="BK137" i="3"/>
  <c r="J137" i="3"/>
  <c r="J64" i="3" s="1"/>
  <c r="P166" i="3"/>
  <c r="T208" i="3"/>
  <c r="T93" i="4"/>
  <c r="T139" i="4"/>
  <c r="BK167" i="4"/>
  <c r="J167" i="4"/>
  <c r="J70" i="4" s="1"/>
  <c r="T92" i="6"/>
  <c r="T91" i="6"/>
  <c r="T90" i="6"/>
  <c r="T89" i="6"/>
  <c r="BK119" i="7"/>
  <c r="J119" i="7"/>
  <c r="J65" i="7" s="1"/>
  <c r="BK142" i="7"/>
  <c r="J142" i="7"/>
  <c r="J69" i="7"/>
  <c r="T92" i="8"/>
  <c r="T91" i="8"/>
  <c r="T87" i="8"/>
  <c r="T86" i="8" s="1"/>
  <c r="T92" i="7"/>
  <c r="T91" i="7" s="1"/>
  <c r="P119" i="7"/>
  <c r="R130" i="7"/>
  <c r="P92" i="8"/>
  <c r="P91" i="8"/>
  <c r="P87" i="8" s="1"/>
  <c r="P86" i="8" s="1"/>
  <c r="AU61" i="1" s="1"/>
  <c r="R122" i="10"/>
  <c r="R121" i="10"/>
  <c r="BK139" i="10"/>
  <c r="J139" i="10" s="1"/>
  <c r="J66" i="10" s="1"/>
  <c r="BK130" i="2"/>
  <c r="J130" i="2" s="1"/>
  <c r="J63" i="2" s="1"/>
  <c r="R236" i="2"/>
  <c r="R93" i="3"/>
  <c r="T171" i="3"/>
  <c r="T165" i="3" s="1"/>
  <c r="P93" i="4"/>
  <c r="BK130" i="5"/>
  <c r="J130" i="5" s="1"/>
  <c r="J66" i="5" s="1"/>
  <c r="R138" i="5"/>
  <c r="P124" i="6"/>
  <c r="R139" i="10"/>
  <c r="R155" i="2"/>
  <c r="BK236" i="2"/>
  <c r="J236" i="2"/>
  <c r="J68" i="2"/>
  <c r="R137" i="3"/>
  <c r="P194" i="3"/>
  <c r="P155" i="4"/>
  <c r="R102" i="5"/>
  <c r="BK138" i="5"/>
  <c r="J138" i="5"/>
  <c r="J67" i="5"/>
  <c r="R150" i="5"/>
  <c r="R105" i="6"/>
  <c r="R104" i="6" s="1"/>
  <c r="BK100" i="8"/>
  <c r="J100" i="8"/>
  <c r="J66" i="8"/>
  <c r="T111" i="9"/>
  <c r="R92" i="8"/>
  <c r="R91" i="8"/>
  <c r="R87" i="8" s="1"/>
  <c r="R86" i="8" s="1"/>
  <c r="P91" i="9"/>
  <c r="P90" i="9" s="1"/>
  <c r="P111" i="9"/>
  <c r="P91" i="10"/>
  <c r="P90" i="10"/>
  <c r="BK150" i="10"/>
  <c r="J150" i="10"/>
  <c r="J68" i="10" s="1"/>
  <c r="R93" i="2"/>
  <c r="T203" i="2"/>
  <c r="T106" i="3"/>
  <c r="T166" i="3"/>
  <c r="P208" i="3"/>
  <c r="P109" i="4"/>
  <c r="P144" i="4"/>
  <c r="P167" i="4"/>
  <c r="P102" i="9"/>
  <c r="P101" i="9"/>
  <c r="T121" i="9"/>
  <c r="P150" i="10"/>
  <c r="R130" i="2"/>
  <c r="R198" i="2"/>
  <c r="R197" i="2" s="1"/>
  <c r="R252" i="2"/>
  <c r="P137" i="3"/>
  <c r="BK208" i="3"/>
  <c r="J208" i="3" s="1"/>
  <c r="J70" i="3" s="1"/>
  <c r="BK109" i="4"/>
  <c r="J109" i="4" s="1"/>
  <c r="J63" i="4" s="1"/>
  <c r="P102" i="5"/>
  <c r="P91" i="5" s="1"/>
  <c r="R130" i="5"/>
  <c r="T150" i="5"/>
  <c r="BK92" i="7"/>
  <c r="BK91" i="7"/>
  <c r="J91" i="7" s="1"/>
  <c r="J61" i="7" s="1"/>
  <c r="T102" i="9"/>
  <c r="T101" i="9"/>
  <c r="BK121" i="9"/>
  <c r="J121" i="9"/>
  <c r="J68" i="9" s="1"/>
  <c r="T91" i="10"/>
  <c r="T90" i="10"/>
  <c r="BK122" i="10"/>
  <c r="J122" i="10"/>
  <c r="J64" i="10" s="1"/>
  <c r="T122" i="10"/>
  <c r="T121" i="10"/>
  <c r="P139" i="10"/>
  <c r="R150" i="10"/>
  <c r="P155" i="2"/>
  <c r="T198" i="2"/>
  <c r="T197" i="2" s="1"/>
  <c r="P252" i="2"/>
  <c r="P106" i="3"/>
  <c r="R171" i="3"/>
  <c r="P92" i="5"/>
  <c r="P125" i="5"/>
  <c r="P124" i="5" s="1"/>
  <c r="BK150" i="5"/>
  <c r="J150" i="5" s="1"/>
  <c r="J69" i="5" s="1"/>
  <c r="BK105" i="6"/>
  <c r="R114" i="6"/>
  <c r="BK92" i="8"/>
  <c r="BK91" i="8" s="1"/>
  <c r="J91" i="8" s="1"/>
  <c r="J63" i="8" s="1"/>
  <c r="BK91" i="9"/>
  <c r="J91" i="9"/>
  <c r="J62" i="9"/>
  <c r="R91" i="10"/>
  <c r="R90" i="10"/>
  <c r="R89" i="10"/>
  <c r="R88" i="10" s="1"/>
  <c r="T139" i="10"/>
  <c r="T150" i="10"/>
  <c r="J84" i="2"/>
  <c r="BE149" i="2"/>
  <c r="BE94" i="3"/>
  <c r="BE131" i="5"/>
  <c r="BE153" i="5"/>
  <c r="BK147" i="5"/>
  <c r="J147" i="5" s="1"/>
  <c r="J68" i="5" s="1"/>
  <c r="J83" i="6"/>
  <c r="BE93" i="6"/>
  <c r="BE99" i="6"/>
  <c r="BE117" i="6"/>
  <c r="BE127" i="6"/>
  <c r="BE93" i="7"/>
  <c r="BE108" i="7"/>
  <c r="BE125" i="7"/>
  <c r="E76" i="8"/>
  <c r="BK89" i="8"/>
  <c r="BK88" i="8"/>
  <c r="J88" i="8"/>
  <c r="J61" i="8" s="1"/>
  <c r="BE110" i="10"/>
  <c r="BE125" i="10"/>
  <c r="BE219" i="2"/>
  <c r="F55" i="4"/>
  <c r="BE156" i="4"/>
  <c r="BE158" i="4"/>
  <c r="BE155" i="5"/>
  <c r="BE157" i="5"/>
  <c r="BE159" i="5"/>
  <c r="BE161" i="5"/>
  <c r="BE119" i="6"/>
  <c r="BE125" i="6"/>
  <c r="BE135" i="6"/>
  <c r="J83" i="7"/>
  <c r="BE98" i="7"/>
  <c r="BE140" i="7"/>
  <c r="BK124" i="7"/>
  <c r="J124" i="7" s="1"/>
  <c r="J66" i="7" s="1"/>
  <c r="F55" i="8"/>
  <c r="J52" i="9"/>
  <c r="BE114" i="9"/>
  <c r="BE128" i="9"/>
  <c r="BE132" i="9"/>
  <c r="BE134" i="9"/>
  <c r="BE92" i="10"/>
  <c r="BE157" i="10"/>
  <c r="BE230" i="2"/>
  <c r="E48" i="3"/>
  <c r="BE167" i="3"/>
  <c r="BE199" i="3"/>
  <c r="BE106" i="4"/>
  <c r="BK136" i="4"/>
  <c r="J136" i="4" s="1"/>
  <c r="J64" i="4" s="1"/>
  <c r="E79" i="5"/>
  <c r="BE145" i="5"/>
  <c r="F55" i="6"/>
  <c r="BE131" i="7"/>
  <c r="BE93" i="8"/>
  <c r="E78" i="9"/>
  <c r="BE123" i="10"/>
  <c r="BE148" i="10"/>
  <c r="BE161" i="10"/>
  <c r="BE150" i="3"/>
  <c r="BE206" i="3"/>
  <c r="BE219" i="3"/>
  <c r="BE103" i="6"/>
  <c r="BE106" i="6"/>
  <c r="BE143" i="7"/>
  <c r="BE116" i="10"/>
  <c r="BE94" i="2"/>
  <c r="BE127" i="2"/>
  <c r="BE163" i="2"/>
  <c r="J84" i="3"/>
  <c r="BE183" i="3"/>
  <c r="BE195" i="3"/>
  <c r="BE96" i="5"/>
  <c r="E48" i="6"/>
  <c r="BE111" i="6"/>
  <c r="BE129" i="6"/>
  <c r="BE103" i="7"/>
  <c r="BE114" i="7"/>
  <c r="BE135" i="7"/>
  <c r="BE98" i="8"/>
  <c r="F55" i="9"/>
  <c r="BE116" i="9"/>
  <c r="BK107" i="9"/>
  <c r="J107" i="9"/>
  <c r="J65" i="9" s="1"/>
  <c r="BE121" i="2"/>
  <c r="BE237" i="2"/>
  <c r="BE169" i="3"/>
  <c r="BE172" i="3"/>
  <c r="BE197" i="3"/>
  <c r="BE201" i="3"/>
  <c r="BE203" i="3"/>
  <c r="BK205" i="3"/>
  <c r="J205" i="3"/>
  <c r="J69" i="3" s="1"/>
  <c r="BE94" i="4"/>
  <c r="BE117" i="4"/>
  <c r="BE121" i="4"/>
  <c r="BE160" i="4"/>
  <c r="BK164" i="4"/>
  <c r="J164" i="4" s="1"/>
  <c r="J69" i="4" s="1"/>
  <c r="BE106" i="5"/>
  <c r="BE143" i="5"/>
  <c r="BE131" i="6"/>
  <c r="BE133" i="6"/>
  <c r="F55" i="7"/>
  <c r="BE101" i="8"/>
  <c r="J82" i="10"/>
  <c r="BE104" i="10"/>
  <c r="BE140" i="10"/>
  <c r="BE145" i="10"/>
  <c r="BE153" i="10"/>
  <c r="BE170" i="4"/>
  <c r="BE96" i="6"/>
  <c r="BK102" i="6"/>
  <c r="J102" i="6" s="1"/>
  <c r="J63" i="6" s="1"/>
  <c r="J52" i="8"/>
  <c r="BE130" i="9"/>
  <c r="E80" i="2"/>
  <c r="BE109" i="2"/>
  <c r="BE257" i="2"/>
  <c r="BE265" i="2"/>
  <c r="F87" i="3"/>
  <c r="BE117" i="3"/>
  <c r="BE122" i="3"/>
  <c r="BE127" i="3"/>
  <c r="BE146" i="3"/>
  <c r="BE154" i="3"/>
  <c r="E48" i="4"/>
  <c r="BE110" i="4"/>
  <c r="BE113" i="4"/>
  <c r="BE140" i="4"/>
  <c r="BE168" i="4"/>
  <c r="BE93" i="5"/>
  <c r="BE122" i="6"/>
  <c r="E79" i="7"/>
  <c r="BE117" i="7"/>
  <c r="BK139" i="7"/>
  <c r="J139" i="7"/>
  <c r="J68" i="7"/>
  <c r="BE95" i="9"/>
  <c r="BE122" i="9"/>
  <c r="E78" i="10"/>
  <c r="BE134" i="10"/>
  <c r="BE155" i="10"/>
  <c r="BE239" i="2"/>
  <c r="BE162" i="3"/>
  <c r="BE215" i="3"/>
  <c r="BE217" i="3"/>
  <c r="BE221" i="3"/>
  <c r="BE129" i="4"/>
  <c r="BE162" i="4"/>
  <c r="J52" i="5"/>
  <c r="BE109" i="5"/>
  <c r="BE139" i="5"/>
  <c r="BE148" i="5"/>
  <c r="BE145" i="7"/>
  <c r="BE111" i="8"/>
  <c r="BE92" i="9"/>
  <c r="BE159" i="10"/>
  <c r="BE120" i="7"/>
  <c r="BE147" i="7"/>
  <c r="BE153" i="7"/>
  <c r="BE95" i="8"/>
  <c r="BE103" i="8"/>
  <c r="BE107" i="8"/>
  <c r="BE143" i="2"/>
  <c r="BE156" i="2"/>
  <c r="BE187" i="2"/>
  <c r="BE241" i="2"/>
  <c r="BE245" i="2"/>
  <c r="BE102" i="3"/>
  <c r="BE112" i="3"/>
  <c r="BE145" i="4"/>
  <c r="BE151" i="4"/>
  <c r="BE176" i="4"/>
  <c r="BE178" i="4"/>
  <c r="BE112" i="5"/>
  <c r="BE118" i="5"/>
  <c r="BE134" i="5"/>
  <c r="BE141" i="5"/>
  <c r="BK110" i="6"/>
  <c r="J110" i="6"/>
  <c r="J66" i="6" s="1"/>
  <c r="BE137" i="7"/>
  <c r="BE151" i="7"/>
  <c r="F87" i="2"/>
  <c r="BE243" i="2"/>
  <c r="BE98" i="3"/>
  <c r="BE107" i="3"/>
  <c r="BE176" i="3"/>
  <c r="BE190" i="3"/>
  <c r="BE209" i="3"/>
  <c r="BE142" i="4"/>
  <c r="F55" i="5"/>
  <c r="BE151" i="5"/>
  <c r="BE163" i="5"/>
  <c r="BE108" i="6"/>
  <c r="BK121" i="6"/>
  <c r="J121" i="6" s="1"/>
  <c r="J68" i="6" s="1"/>
  <c r="BK127" i="10"/>
  <c r="J127" i="10"/>
  <c r="J65" i="10"/>
  <c r="BE103" i="9"/>
  <c r="BE112" i="9"/>
  <c r="BE119" i="9"/>
  <c r="BK118" i="9"/>
  <c r="J118" i="9"/>
  <c r="J67" i="9"/>
  <c r="F55" i="10"/>
  <c r="BE128" i="10"/>
  <c r="BE137" i="2"/>
  <c r="BE225" i="2"/>
  <c r="BE247" i="2"/>
  <c r="BE250" i="2"/>
  <c r="BE253" i="2"/>
  <c r="BE261" i="2"/>
  <c r="BK249" i="2"/>
  <c r="J249" i="2"/>
  <c r="J69" i="2" s="1"/>
  <c r="BE138" i="3"/>
  <c r="BE137" i="4"/>
  <c r="BE172" i="4"/>
  <c r="BE180" i="4"/>
  <c r="BE128" i="5"/>
  <c r="BE137" i="6"/>
  <c r="BE111" i="7"/>
  <c r="BE122" i="7"/>
  <c r="BE133" i="7"/>
  <c r="BE155" i="7"/>
  <c r="BE105" i="8"/>
  <c r="BE105" i="9"/>
  <c r="BE170" i="2"/>
  <c r="BE180" i="2"/>
  <c r="BE199" i="2"/>
  <c r="BE201" i="2"/>
  <c r="BE233" i="2"/>
  <c r="BE132" i="3"/>
  <c r="BE142" i="3"/>
  <c r="BE213" i="3"/>
  <c r="J84" i="4"/>
  <c r="BE100" i="4"/>
  <c r="BE133" i="4"/>
  <c r="BE99" i="5"/>
  <c r="BE121" i="5"/>
  <c r="BE126" i="5"/>
  <c r="BE149" i="7"/>
  <c r="BE90" i="8"/>
  <c r="BK97" i="8"/>
  <c r="J97" i="8"/>
  <c r="J65" i="8"/>
  <c r="BE98" i="9"/>
  <c r="BE126" i="9"/>
  <c r="BE98" i="10"/>
  <c r="BE151" i="10"/>
  <c r="BK147" i="10"/>
  <c r="J147" i="10"/>
  <c r="J67" i="10" s="1"/>
  <c r="BE131" i="2"/>
  <c r="BE175" i="2"/>
  <c r="BE192" i="2"/>
  <c r="BE204" i="2"/>
  <c r="BE255" i="2"/>
  <c r="BE259" i="2"/>
  <c r="BE263" i="2"/>
  <c r="BE158" i="3"/>
  <c r="BE211" i="3"/>
  <c r="BE125" i="4"/>
  <c r="BE165" i="4"/>
  <c r="BE174" i="4"/>
  <c r="BE103" i="5"/>
  <c r="BE115" i="5"/>
  <c r="BE115" i="6"/>
  <c r="BE109" i="8"/>
  <c r="BE108" i="9"/>
  <c r="BE124" i="9"/>
  <c r="BE142" i="10"/>
  <c r="F35" i="4"/>
  <c r="BB57" i="1"/>
  <c r="F37" i="8"/>
  <c r="BD61" i="1"/>
  <c r="F35" i="8"/>
  <c r="BB61" i="1"/>
  <c r="J34" i="6"/>
  <c r="AW59" i="1"/>
  <c r="J34" i="4"/>
  <c r="AW57" i="1"/>
  <c r="F36" i="2"/>
  <c r="BC55" i="1"/>
  <c r="J34" i="8"/>
  <c r="AW61" i="1"/>
  <c r="F36" i="7"/>
  <c r="BC60" i="1" s="1"/>
  <c r="F34" i="7"/>
  <c r="BA60" i="1"/>
  <c r="F35" i="3"/>
  <c r="BB56" i="1"/>
  <c r="F35" i="2"/>
  <c r="BB55" i="1"/>
  <c r="F36" i="5"/>
  <c r="BC58" i="1"/>
  <c r="F35" i="7"/>
  <c r="BB60" i="1"/>
  <c r="F37" i="6"/>
  <c r="BD59" i="1"/>
  <c r="J34" i="3"/>
  <c r="AW56" i="1"/>
  <c r="F34" i="9"/>
  <c r="BA62" i="1" s="1"/>
  <c r="F34" i="3"/>
  <c r="BA56" i="1"/>
  <c r="F37" i="4"/>
  <c r="BD57" i="1"/>
  <c r="J34" i="7"/>
  <c r="AW60" i="1"/>
  <c r="F34" i="4"/>
  <c r="BA57" i="1"/>
  <c r="F37" i="9"/>
  <c r="BD62" i="1" s="1"/>
  <c r="F36" i="10"/>
  <c r="BC63" i="1"/>
  <c r="F37" i="10"/>
  <c r="BD63" i="1"/>
  <c r="J34" i="2"/>
  <c r="AW55" i="1" s="1"/>
  <c r="F36" i="3"/>
  <c r="BC56" i="1" s="1"/>
  <c r="F35" i="9"/>
  <c r="BB62" i="1"/>
  <c r="F35" i="6"/>
  <c r="BB59" i="1"/>
  <c r="J34" i="10"/>
  <c r="AW63" i="1"/>
  <c r="F34" i="10"/>
  <c r="BA63" i="1" s="1"/>
  <c r="F36" i="8"/>
  <c r="BC61" i="1"/>
  <c r="F34" i="6"/>
  <c r="BA59" i="1"/>
  <c r="F35" i="10"/>
  <c r="BB63" i="1" s="1"/>
  <c r="F37" i="7"/>
  <c r="BD60" i="1"/>
  <c r="F37" i="2"/>
  <c r="BD55" i="1"/>
  <c r="F36" i="6"/>
  <c r="BC59" i="1"/>
  <c r="F37" i="3"/>
  <c r="BD56" i="1"/>
  <c r="J34" i="9"/>
  <c r="AW62" i="1" s="1"/>
  <c r="F35" i="5"/>
  <c r="BB58" i="1"/>
  <c r="F34" i="8"/>
  <c r="BA61" i="1" s="1"/>
  <c r="F36" i="9"/>
  <c r="BC62" i="1" s="1"/>
  <c r="F36" i="4"/>
  <c r="BC57" i="1"/>
  <c r="F37" i="5"/>
  <c r="BD58" i="1"/>
  <c r="F34" i="5"/>
  <c r="BA58" i="1"/>
  <c r="F34" i="2"/>
  <c r="BA55" i="1"/>
  <c r="J34" i="5"/>
  <c r="AW58" i="1" s="1"/>
  <c r="P90" i="5" l="1"/>
  <c r="P89" i="5"/>
  <c r="AU58" i="1"/>
  <c r="P90" i="6"/>
  <c r="P89" i="6" s="1"/>
  <c r="AU59" i="1" s="1"/>
  <c r="T106" i="7"/>
  <c r="T90" i="7" s="1"/>
  <c r="T89" i="7" s="1"/>
  <c r="BK104" i="6"/>
  <c r="J104" i="6"/>
  <c r="J64" i="6"/>
  <c r="R92" i="2"/>
  <c r="R91" i="2"/>
  <c r="R90" i="2" s="1"/>
  <c r="R138" i="4"/>
  <c r="R91" i="4" s="1"/>
  <c r="R90" i="4" s="1"/>
  <c r="P106" i="7"/>
  <c r="T92" i="4"/>
  <c r="T91" i="4" s="1"/>
  <c r="T90" i="4" s="1"/>
  <c r="P92" i="2"/>
  <c r="P91" i="2" s="1"/>
  <c r="P90" i="2" s="1"/>
  <c r="AU55" i="1" s="1"/>
  <c r="P89" i="9"/>
  <c r="P88" i="9"/>
  <c r="AU62" i="1"/>
  <c r="R165" i="3"/>
  <c r="BK91" i="6"/>
  <c r="BK90" i="6"/>
  <c r="J90" i="6" s="1"/>
  <c r="J60" i="6" s="1"/>
  <c r="T89" i="9"/>
  <c r="T88" i="9"/>
  <c r="R90" i="6"/>
  <c r="R89" i="6"/>
  <c r="T89" i="10"/>
  <c r="T88" i="10" s="1"/>
  <c r="P138" i="4"/>
  <c r="P91" i="4" s="1"/>
  <c r="P90" i="4" s="1"/>
  <c r="AU57" i="1" s="1"/>
  <c r="R91" i="5"/>
  <c r="BK165" i="3"/>
  <c r="J165" i="3"/>
  <c r="J65" i="3"/>
  <c r="R92" i="3"/>
  <c r="R91" i="3" s="1"/>
  <c r="R90" i="3" s="1"/>
  <c r="P92" i="3"/>
  <c r="P91" i="3"/>
  <c r="P90" i="3"/>
  <c r="AU56" i="1"/>
  <c r="P89" i="10"/>
  <c r="P88" i="10"/>
  <c r="AU63" i="1"/>
  <c r="T91" i="2"/>
  <c r="T90" i="2"/>
  <c r="R106" i="7"/>
  <c r="R90" i="7"/>
  <c r="R89" i="7"/>
  <c r="T92" i="3"/>
  <c r="T91" i="3"/>
  <c r="T90" i="3" s="1"/>
  <c r="P90" i="7"/>
  <c r="P89" i="7" s="1"/>
  <c r="AU60" i="1" s="1"/>
  <c r="P92" i="4"/>
  <c r="R124" i="5"/>
  <c r="T91" i="5"/>
  <c r="T90" i="5"/>
  <c r="T89" i="5"/>
  <c r="BK92" i="3"/>
  <c r="J92" i="3"/>
  <c r="J61" i="3"/>
  <c r="J166" i="3"/>
  <c r="J66" i="3" s="1"/>
  <c r="BK92" i="4"/>
  <c r="BK91" i="4" s="1"/>
  <c r="J91" i="4" s="1"/>
  <c r="J60" i="4" s="1"/>
  <c r="BK92" i="2"/>
  <c r="J92" i="2" s="1"/>
  <c r="J61" i="2" s="1"/>
  <c r="BK138" i="4"/>
  <c r="J138" i="4" s="1"/>
  <c r="J65" i="4" s="1"/>
  <c r="J92" i="6"/>
  <c r="J62" i="6"/>
  <c r="J105" i="6"/>
  <c r="J65" i="6"/>
  <c r="J92" i="7"/>
  <c r="J62" i="7"/>
  <c r="BK124" i="5"/>
  <c r="J124" i="5" s="1"/>
  <c r="J64" i="5" s="1"/>
  <c r="BK87" i="8"/>
  <c r="J87" i="8"/>
  <c r="J60" i="8" s="1"/>
  <c r="J89" i="8"/>
  <c r="J62" i="8"/>
  <c r="BK90" i="10"/>
  <c r="J90" i="10"/>
  <c r="J61" i="10"/>
  <c r="BK197" i="2"/>
  <c r="J197" i="2"/>
  <c r="J65" i="2"/>
  <c r="BK91" i="5"/>
  <c r="J92" i="8"/>
  <c r="J64" i="8"/>
  <c r="BK101" i="9"/>
  <c r="J101" i="9"/>
  <c r="J63" i="9"/>
  <c r="BK121" i="10"/>
  <c r="J121" i="10" s="1"/>
  <c r="J63" i="10" s="1"/>
  <c r="BK106" i="7"/>
  <c r="J106" i="7" s="1"/>
  <c r="J63" i="7" s="1"/>
  <c r="BK90" i="9"/>
  <c r="BK89" i="9" s="1"/>
  <c r="J89" i="9" s="1"/>
  <c r="J60" i="9" s="1"/>
  <c r="J33" i="9"/>
  <c r="AV62" i="1" s="1"/>
  <c r="AT62" i="1" s="1"/>
  <c r="F33" i="4"/>
  <c r="AZ57" i="1"/>
  <c r="J33" i="7"/>
  <c r="AV60" i="1"/>
  <c r="AT60" i="1" s="1"/>
  <c r="J33" i="4"/>
  <c r="AV57" i="1"/>
  <c r="AT57" i="1" s="1"/>
  <c r="BD54" i="1"/>
  <c r="W33" i="1" s="1"/>
  <c r="BB54" i="1"/>
  <c r="W31" i="1"/>
  <c r="F33" i="7"/>
  <c r="AZ60" i="1"/>
  <c r="J33" i="2"/>
  <c r="AV55" i="1" s="1"/>
  <c r="AT55" i="1" s="1"/>
  <c r="F33" i="10"/>
  <c r="AZ63" i="1"/>
  <c r="F33" i="6"/>
  <c r="AZ59" i="1" s="1"/>
  <c r="BC54" i="1"/>
  <c r="AY54" i="1" s="1"/>
  <c r="BA54" i="1"/>
  <c r="AW54" i="1"/>
  <c r="AK30" i="1"/>
  <c r="F33" i="2"/>
  <c r="AZ55" i="1"/>
  <c r="F33" i="3"/>
  <c r="AZ56" i="1" s="1"/>
  <c r="J33" i="3"/>
  <c r="AV56" i="1" s="1"/>
  <c r="AT56" i="1" s="1"/>
  <c r="F33" i="8"/>
  <c r="AZ61" i="1"/>
  <c r="F33" i="9"/>
  <c r="AZ62" i="1" s="1"/>
  <c r="F33" i="5"/>
  <c r="AZ58" i="1"/>
  <c r="J33" i="8"/>
  <c r="AV61" i="1"/>
  <c r="AT61" i="1"/>
  <c r="J33" i="6"/>
  <c r="AV59" i="1"/>
  <c r="AT59" i="1"/>
  <c r="J33" i="10"/>
  <c r="AV63" i="1" s="1"/>
  <c r="AT63" i="1" s="1"/>
  <c r="J33" i="5"/>
  <c r="AV58" i="1" s="1"/>
  <c r="AT58" i="1" s="1"/>
  <c r="BK90" i="5" l="1"/>
  <c r="BK89" i="5"/>
  <c r="J89" i="5"/>
  <c r="J59" i="5"/>
  <c r="R90" i="5"/>
  <c r="R89" i="5"/>
  <c r="BK90" i="7"/>
  <c r="BK89" i="7"/>
  <c r="J89" i="7"/>
  <c r="J30" i="7" s="1"/>
  <c r="AG60" i="1" s="1"/>
  <c r="AN60" i="1" s="1"/>
  <c r="BK91" i="3"/>
  <c r="J91" i="3"/>
  <c r="J60" i="3"/>
  <c r="J92" i="4"/>
  <c r="J61" i="4" s="1"/>
  <c r="BK90" i="4"/>
  <c r="J90" i="4"/>
  <c r="J59" i="4" s="1"/>
  <c r="J90" i="5"/>
  <c r="J60" i="5"/>
  <c r="J91" i="5"/>
  <c r="J61" i="5"/>
  <c r="J90" i="9"/>
  <c r="J61" i="9"/>
  <c r="BK91" i="2"/>
  <c r="J91" i="2"/>
  <c r="J60" i="2"/>
  <c r="J91" i="6"/>
  <c r="J61" i="6"/>
  <c r="BK89" i="6"/>
  <c r="J89" i="6"/>
  <c r="J30" i="6" s="1"/>
  <c r="AG59" i="1" s="1"/>
  <c r="AN59" i="1" s="1"/>
  <c r="BK89" i="10"/>
  <c r="J89" i="10"/>
  <c r="J60" i="10" s="1"/>
  <c r="BK86" i="8"/>
  <c r="J86" i="8"/>
  <c r="J30" i="8" s="1"/>
  <c r="AG61" i="1" s="1"/>
  <c r="AN61" i="1" s="1"/>
  <c r="BK88" i="9"/>
  <c r="J88" i="9"/>
  <c r="J30" i="9" s="1"/>
  <c r="AG62" i="1" s="1"/>
  <c r="AN62" i="1" s="1"/>
  <c r="AZ54" i="1"/>
  <c r="W29" i="1"/>
  <c r="W30" i="1"/>
  <c r="AU54" i="1"/>
  <c r="AX54" i="1"/>
  <c r="W32" i="1"/>
  <c r="J30" i="5"/>
  <c r="AG58" i="1"/>
  <c r="AN58" i="1"/>
  <c r="J39" i="6" l="1"/>
  <c r="J59" i="7"/>
  <c r="J90" i="7"/>
  <c r="J60" i="7"/>
  <c r="J39" i="8"/>
  <c r="J59" i="9"/>
  <c r="J59" i="8"/>
  <c r="BK90" i="3"/>
  <c r="J90" i="3"/>
  <c r="J59" i="3"/>
  <c r="J39" i="5"/>
  <c r="J39" i="7"/>
  <c r="BK90" i="2"/>
  <c r="J90" i="2"/>
  <c r="J30" i="2" s="1"/>
  <c r="AG55" i="1" s="1"/>
  <c r="AN55" i="1" s="1"/>
  <c r="J59" i="6"/>
  <c r="J39" i="9"/>
  <c r="BK88" i="10"/>
  <c r="J88" i="10" s="1"/>
  <c r="J30" i="10" s="1"/>
  <c r="AG63" i="1" s="1"/>
  <c r="AN63" i="1" s="1"/>
  <c r="J30" i="4"/>
  <c r="AG57" i="1" s="1"/>
  <c r="AN57" i="1" s="1"/>
  <c r="AV54" i="1"/>
  <c r="AK29" i="1" s="1"/>
  <c r="J59" i="2" l="1"/>
  <c r="J39" i="4"/>
  <c r="J39" i="2"/>
  <c r="J39" i="10"/>
  <c r="J59" i="10"/>
  <c r="J30" i="3"/>
  <c r="AG56" i="1"/>
  <c r="AN56" i="1" s="1"/>
  <c r="AT54" i="1"/>
  <c r="J39" i="3" l="1"/>
  <c r="AG54" i="1"/>
  <c r="AK26" i="1"/>
  <c r="AK35" i="1" s="1"/>
  <c r="AN54" i="1" l="1"/>
</calcChain>
</file>

<file path=xl/sharedStrings.xml><?xml version="1.0" encoding="utf-8"?>
<sst xmlns="http://schemas.openxmlformats.org/spreadsheetml/2006/main" count="8340" uniqueCount="723">
  <si>
    <t>Export Komplet</t>
  </si>
  <si>
    <t>VZ</t>
  </si>
  <si>
    <t>2.0</t>
  </si>
  <si>
    <t>ZAMOK</t>
  </si>
  <si>
    <t>False</t>
  </si>
  <si>
    <t>{ce6e6e47-7476-43b1-a22a-8ec515c40099}</t>
  </si>
  <si>
    <t>0,1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</si>
  <si>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</si>
  <si>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</si>
  <si>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</si>
  <si>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</si>
  <si>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</si>
  <si>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</si>
  <si>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</si>
  <si>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MALSOVICE2603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</si>
  <si>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</si>
  <si>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</si>
  <si>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KOMUNIKACÍ - HLINĚNÁ, CHORATICE A STARÁ BOHYNĚ</t>
  </si>
  <si>
    <t>KSO:</t>
  </si>
  <si>
    <t/>
  </si>
  <si>
    <t>CC-CZ:</t>
  </si>
  <si>
    <t>Místo:</t>
  </si>
  <si>
    <t>HLINĚNÁ, CHORATICE</t>
  </si>
  <si>
    <t>Datum:</t>
  </si>
  <si>
    <t>7. 4. 2026</t>
  </si>
  <si>
    <t>Zadavatel:</t>
  </si>
  <si>
    <t>IČ:</t>
  </si>
  <si>
    <t>OBEC MALŠOVICE</t>
  </si>
  <si>
    <t>DIČ:</t>
  </si>
  <si>
    <t>Účastník:</t>
  </si>
  <si>
    <t>Vyplň údaj</t>
  </si>
  <si>
    <t>Projektant:</t>
  </si>
  <si>
    <t>bez PD</t>
  </si>
  <si>
    <t>True</t>
  </si>
  <si>
    <t>Zpracovatel:</t>
  </si>
  <si>
    <t>Nina Blavková Děčín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</si>
  <si>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</si>
  <si>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</si>
  <si>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</si>
  <si>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</si>
  <si>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</si>
  <si>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</si>
  <si>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</si>
  <si>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</si>
  <si>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</si>
  <si>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</si>
  <si>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</si>
  <si>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</si>
  <si>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</si>
  <si>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</si>
  <si>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</si>
  <si>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</si>
  <si>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</si>
  <si>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</si>
  <si>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</si>
  <si>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</si>
  <si>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</si>
  <si>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</si>
  <si>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</si>
  <si>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</si>
  <si>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</si>
  <si>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</si>
  <si>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</si>
  <si>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</si>
  <si>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</si>
  <si>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</si>
  <si>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</si>
  <si>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</si>
  <si>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</si>
  <si>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</si>
  <si>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</si>
  <si>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</si>
  <si>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</si>
  <si>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</si>
  <si>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</si>
  <si>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</si>
  <si>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</si>
  <si>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000</t>
  </si>
  <si>
    <t>HLINĚNÁ část p.p.č. 659/1, p.p.č. 35/7 a 659/3</t>
  </si>
  <si>
    <t>STA</t>
  </si>
  <si>
    <t>1</t>
  </si>
  <si>
    <t>{997bbb67-be8d-41b6-9a4d-6381c8042a92}</t>
  </si>
  <si>
    <t>2</t>
  </si>
  <si>
    <t>001</t>
  </si>
  <si>
    <t>CHORATICE - 1.ČÁST p.p.č. 955/5 a 955/6</t>
  </si>
  <si>
    <t>{28f72b43-312f-47f9-a307-264eeec308a1}</t>
  </si>
  <si>
    <t>002</t>
  </si>
  <si>
    <t>CHORATICE - 2.ČÁST U VIADUKTU p.p.č. 1321/5, 803/13, 1324/2, 1349/15</t>
  </si>
  <si>
    <t>{7e9d7c88-efda-42b8-a70c-1e2cebc58971}</t>
  </si>
  <si>
    <t>003</t>
  </si>
  <si>
    <t>CHORATICE - 3.ČÁST U ŽEL. PŘEJEZDU u p.p.č. 1349/4</t>
  </si>
  <si>
    <t>{cc65ee19-fcdf-4197-9217-2bba5f687318}</t>
  </si>
  <si>
    <t>004</t>
  </si>
  <si>
    <t>CHORATICE - 4.ČÁST NÁMĚSTÍČKO p.p.č. 1310/1</t>
  </si>
  <si>
    <t>{0352014a-6968-424b-a472-8340f5b1d19d}</t>
  </si>
  <si>
    <t>005</t>
  </si>
  <si>
    <t>CHORATICE - 5.ČÁST OD č.p. 24 KOLEM HŘIŠTĚ KE VPUSTI  p.p.č. 1310/1</t>
  </si>
  <si>
    <t>{1afa5de0-01fd-4300-9be4-1c1778b1bd17}</t>
  </si>
  <si>
    <t>006</t>
  </si>
  <si>
    <t>CHORATICE - 6.ČÁST OPRAVA MIKROVLNNOU TECHNOLOGIÍ  p.p.č. 1320/2 u p.p.č.791</t>
  </si>
  <si>
    <t>{ebd6b0f4-c351-472e-8cae-2484d68b70e3}</t>
  </si>
  <si>
    <t>007</t>
  </si>
  <si>
    <t>CHORATICE - 7.ČÁST p.p.č 1320/2 u č.p. 88 (výjezd z Choratic)</t>
  </si>
  <si>
    <t>{54e13ae6-1da6-4920-998b-ac448e383e42}</t>
  </si>
  <si>
    <t>008</t>
  </si>
  <si>
    <t>STARÁ BOHYNĚ-OPRAVA NAPOJENÍ KOMUNIKACÍ p.p.č.347/2 (ZA OZNAČENÍM OBCE)</t>
  </si>
  <si>
    <t>{74218902-514b-4c14-8d85-f1dd8466e156}</t>
  </si>
  <si>
    <t>KRYCÍ LIST SOUPISU PRACÍ</t>
  </si>
  <si>
    <t>Objekt:</t>
  </si>
  <si>
    <t>000 - HLINĚNÁ část p.p.č. 659/1, p.p.č. 35/7 a 659/3</t>
  </si>
  <si>
    <t>k.ú. HLINĚNÁ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</si>
  <si>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</si>
  <si>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</si>
  <si>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</si>
  <si>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</si>
  <si>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</si>
  <si>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5 - Komunikace pozemní (TL. VRSTEV UPŘESNIT PŘI REALIZACI)</t>
  </si>
  <si>
    <t xml:space="preserve">      571 - Oprava asfaltové komunikace (s frézováním)</t>
  </si>
  <si>
    <t xml:space="preserve">      572 - Asfaltová komunikace - (bez frézování)</t>
  </si>
  <si>
    <t xml:space="preserve">      573 - Asfaltová komunikace - oprava štěrkové části komunikace</t>
  </si>
  <si>
    <t xml:space="preserve">    9 - Ostatní konstrukce a práce, bourání</t>
  </si>
  <si>
    <t xml:space="preserve">      951 - Ostatní konstrukce a práce </t>
  </si>
  <si>
    <t xml:space="preserve">      96 - Bourání konstrukcí</t>
  </si>
  <si>
    <t xml:space="preserve">    997 - Doprava suti a vybouraných hmot</t>
  </si>
  <si>
    <t xml:space="preserve">    998 - Přesun hmot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</si>
  <si>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</si>
  <si>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</si>
  <si>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</si>
  <si>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</si>
  <si>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</si>
  <si>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</si>
  <si>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</si>
  <si>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</si>
  <si>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</si>
  <si>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</si>
  <si>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</si>
  <si>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</si>
  <si>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</si>
  <si>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</si>
  <si>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</si>
  <si>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</si>
  <si>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</si>
  <si>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</si>
  <si>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 (TL. VRSTEV UPŘESNIT PŘI REALIZACI)</t>
  </si>
  <si>
    <t>571</t>
  </si>
  <si>
    <t>Oprava asfaltové komunikace (s frézováním)</t>
  </si>
  <si>
    <t>K</t>
  </si>
  <si>
    <t>573211112</t>
  </si>
  <si>
    <t>Postřik spojovací PS bez posypu kamenivem z asfaltu silničního, v množství 0,70 kg/m2</t>
  </si>
  <si>
    <t>m2</t>
  </si>
  <si>
    <t>CS ÚRS 2026 01</t>
  </si>
  <si>
    <t>4</t>
  </si>
  <si>
    <t>3</t>
  </si>
  <si>
    <t>-1561638357</t>
  </si>
  <si>
    <t>Online PSC</t>
  </si>
  <si>
    <t>https://podminky.urs.cz/item/CS_URS_2026_01/573211112</t>
  </si>
  <si>
    <t>VV</t>
  </si>
  <si>
    <t>(3,10+3,40)/2*20,00</t>
  </si>
  <si>
    <t>Mezisoučet   komunikace před č.p. 8</t>
  </si>
  <si>
    <t xml:space="preserve">186,00   </t>
  </si>
  <si>
    <t>-12,70*6,80   "část komunikace - jen štěrk"</t>
  </si>
  <si>
    <t>Mezisoučet   prostor před č.p. 7</t>
  </si>
  <si>
    <t>148,00</t>
  </si>
  <si>
    <t>Mezisoučet   před č.p. 5 až k bráně č.p. 4</t>
  </si>
  <si>
    <t>189,00</t>
  </si>
  <si>
    <t>Mezisoučet  před p.p.č 772 - p.p.č. 769</t>
  </si>
  <si>
    <t>"cca v šíři 1,0 m"</t>
  </si>
  <si>
    <t>(4,00+16,00)   "napojovací frézování na kolmé komunikace"</t>
  </si>
  <si>
    <t>Mezisoučet   před p.p.č. 19/2 + p.p.č. 659/3</t>
  </si>
  <si>
    <t>Součet  NUTNO UPŘESNIT DLE SKUTEČNOSTI</t>
  </si>
  <si>
    <t>577154141</t>
  </si>
  <si>
    <t>Asfaltový beton vrstva obrusná ACO 11 z modifikovaného asfaltu s rozprostřením a se zhutněním ACO 11+ v pruhu šířky přes 3 m, po zhutnění tl. 60 mm</t>
  </si>
  <si>
    <t>-377067216</t>
  </si>
  <si>
    <t>https://podminky.urs.cz/item/CS_URS_2026_01/577154141</t>
  </si>
  <si>
    <t>577154031</t>
  </si>
  <si>
    <t>Asfaltový beton vrstva obrusná ACO 11 z modifikovaného asfaltu s rozprostřením a se zhutněním ACO 11+ v pruhu šířky do 1,5 m, po zhutnění tl. 60 mm</t>
  </si>
  <si>
    <t>1403536498</t>
  </si>
  <si>
    <t>https://podminky.urs.cz/item/CS_URS_2026_01/577154031</t>
  </si>
  <si>
    <t>919123111</t>
  </si>
  <si>
    <t>Utěsnění dilatačních spár profily nebo pásy profilem těsnicím provizorním</t>
  </si>
  <si>
    <t>m</t>
  </si>
  <si>
    <t>-2075949692</t>
  </si>
  <si>
    <t>https://podminky.urs.cz/item/CS_URS_2026_01/919123111</t>
  </si>
  <si>
    <t>3,10+3,50+8,00+10,00+16,00</t>
  </si>
  <si>
    <t>572</t>
  </si>
  <si>
    <t>Asfaltová komunikace - (bez frézování)</t>
  </si>
  <si>
    <t>938909311</t>
  </si>
  <si>
    <t>Čištění vozovek metením bláta, prachu nebo hlinitého nánosu s odklizením na hromady na vzdálenost do 20 m nebo naložením na dopravní prostředek strojně povrchu podkladu nebo krytu betonového nebo živičného</t>
  </si>
  <si>
    <t>872244059</t>
  </si>
  <si>
    <t>https://podminky.urs.cz/item/CS_URS_2026_01/938909311</t>
  </si>
  <si>
    <t>117,00+195,00</t>
  </si>
  <si>
    <t>-(4,00+16,00)   "odpočet napojovacího frézování na komunikace"</t>
  </si>
  <si>
    <t>Mezisoučet   před p.p.č. 19/2 a 19/1 + p.p.č. 659/3 a 35/7</t>
  </si>
  <si>
    <t>Součet   NUTNO UPŘESNIT DLE SKUTEČNOSTI</t>
  </si>
  <si>
    <t>6</t>
  </si>
  <si>
    <t>938908421</t>
  </si>
  <si>
    <t>Čištění vozovek vodním paprskem pod tlakem 2500 barů (např. Peel Jet) živičného, betonového nebo dlážděného</t>
  </si>
  <si>
    <t>2071317497</t>
  </si>
  <si>
    <t>https://podminky.urs.cz/item/CS_URS_2026_01/938908421</t>
  </si>
  <si>
    <t>7</t>
  </si>
  <si>
    <t>-15006029</t>
  </si>
  <si>
    <t>8</t>
  </si>
  <si>
    <t>577134141</t>
  </si>
  <si>
    <t>Asfaltový beton vrstva obrusná ACO 11 z modifikovaného asfaltu s rozprostřením a se zhutněním ACO 11+ v pruhu šířky přes 3 m, po zhutnění tl. 40 mm</t>
  </si>
  <si>
    <t>-1462846557</t>
  </si>
  <si>
    <t>https://podminky.urs.cz/item/CS_URS_2026_01/577134141</t>
  </si>
  <si>
    <t>573</t>
  </si>
  <si>
    <t>Asfaltová komunikace - oprava štěrkové části komunikace</t>
  </si>
  <si>
    <t>9</t>
  </si>
  <si>
    <t>564831011</t>
  </si>
  <si>
    <t>Podklad ze štěrkodrti ŠD s rozprostřením a zhutněním plochy jednotlivě do 100 m2, po zhutnění tl. 100 mm</t>
  </si>
  <si>
    <t>-753348711</t>
  </si>
  <si>
    <t>https://podminky.urs.cz/item/CS_URS_2026_01/564831011</t>
  </si>
  <si>
    <t>12,70*6,80   "část komunikace, kde byl jen štěrk"</t>
  </si>
  <si>
    <t>0,60*14,00</t>
  </si>
  <si>
    <t>Mezisoučet   pruh před plotem č.p. 4</t>
  </si>
  <si>
    <t>10</t>
  </si>
  <si>
    <t>573111112</t>
  </si>
  <si>
    <t>Postřik infiltrační PI z asfaltu silničního s posypem kamenivem, v množství 1,00 kg/m2</t>
  </si>
  <si>
    <t>-2094137439</t>
  </si>
  <si>
    <t>https://podminky.urs.cz/item/CS_URS_2026_01/573111112</t>
  </si>
  <si>
    <t>11</t>
  </si>
  <si>
    <t>565145021</t>
  </si>
  <si>
    <t>Asfaltový beton vrstva podkladní ACP 16 z nemodifikovaného asfaltu s rozprostřením a zhutněním ACP 16 + v pruhu šířky přes 3 m, po zhutnění tl. 60 mm</t>
  </si>
  <si>
    <t>-907146657</t>
  </si>
  <si>
    <t>https://podminky.urs.cz/item/CS_URS_2026_01/565145021</t>
  </si>
  <si>
    <t>565145001</t>
  </si>
  <si>
    <t>Asfaltový beton vrstva podkladní ACP 16 z nemodifikovaného asfaltu s rozprostřením a zhutněním ACP 16 + v pruhu šířky do 1,5 m, po zhutnění tl. 60 mm</t>
  </si>
  <si>
    <t>189447312</t>
  </si>
  <si>
    <t>https://podminky.urs.cz/item/CS_URS_2026_01/565145001</t>
  </si>
  <si>
    <t>13</t>
  </si>
  <si>
    <t>-1577656973</t>
  </si>
  <si>
    <t>14</t>
  </si>
  <si>
    <t>903111292</t>
  </si>
  <si>
    <t>15</t>
  </si>
  <si>
    <t>577134031</t>
  </si>
  <si>
    <t>Asfaltový beton vrstva obrusná ACO 11 z modifikovaného asfaltu s rozprostřením a se zhutněním ACO 11+ v pruhu šířky do 1,5 m, po zhutnění tl. 40 mm</t>
  </si>
  <si>
    <t>1986240630</t>
  </si>
  <si>
    <t>https://podminky.urs.cz/item/CS_URS_2026_01/577134031</t>
  </si>
  <si>
    <t>Ostatní konstrukce a práce, bourání</t>
  </si>
  <si>
    <t>951</t>
  </si>
  <si>
    <t xml:space="preserve">Ostatní konstrukce a práce </t>
  </si>
  <si>
    <t>16</t>
  </si>
  <si>
    <t>119003131</t>
  </si>
  <si>
    <t>Pomocné konstrukce při zabezpečení výkopu svislé výstražná páska zřízení</t>
  </si>
  <si>
    <t>-306410103</t>
  </si>
  <si>
    <t>https://podminky.urs.cz/item/CS_URS_2026_01/119003131</t>
  </si>
  <si>
    <t>17</t>
  </si>
  <si>
    <t>119003132</t>
  </si>
  <si>
    <t>Pomocné konstrukce při zabezpečení výkopu svislé výstražná páska odstranění</t>
  </si>
  <si>
    <t>-1142873152</t>
  </si>
  <si>
    <t>https://podminky.urs.cz/item/CS_URS_2026_01/119003132</t>
  </si>
  <si>
    <t>96</t>
  </si>
  <si>
    <t>Bourání konstrukcí</t>
  </si>
  <si>
    <t>18</t>
  </si>
  <si>
    <t>113154521</t>
  </si>
  <si>
    <t>Frézování živičného podkladu nebo krytu s naložením hmot na dopravní prostředek plochy do 500 m2 pruhu šířky přes 0,5 m, tloušťky vrstvy do 30 mm</t>
  </si>
  <si>
    <t>-1569691954</t>
  </si>
  <si>
    <t>https://podminky.urs.cz/item/CS_URS_2026_01/113154521</t>
  </si>
  <si>
    <t>19</t>
  </si>
  <si>
    <t>113107162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</si>
  <si>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</si>
  <si>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-157221375</t>
  </si>
  <si>
    <t>https://podminky.urs.cz/item/CS_URS_2026_01/113107162</t>
  </si>
  <si>
    <t>"NUTNO UPŘESNIT DLE SKUTEČNOSTI"</t>
  </si>
  <si>
    <t>12,70*6,80   "část komunikace - jen štěrk"</t>
  </si>
  <si>
    <t>Součet</t>
  </si>
  <si>
    <t>20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</si>
  <si>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</si>
  <si>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</si>
  <si>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-1998026375</t>
  </si>
  <si>
    <t>https://podminky.urs.cz/item/CS_URS_2026_01/113107322</t>
  </si>
  <si>
    <t>113202111</t>
  </si>
  <si>
    <t>Vytrhání obrub s vybouráním lože, s přemístěním hmot na skládku na vzdálenost do 3 m nebo s naložením na dopravní prostředek z krajníků nebo obrubníků stojatých</t>
  </si>
  <si>
    <t>1081100512</t>
  </si>
  <si>
    <t>https://podminky.urs.cz/item/CS_URS_2026_01/113202111</t>
  </si>
  <si>
    <t>3,00   "před č.p. 7"</t>
  </si>
  <si>
    <t>22</t>
  </si>
  <si>
    <t>919735111</t>
  </si>
  <si>
    <t>Řezání stávajícího živičného krytu nebo podkladu hloubky do 50 mm</t>
  </si>
  <si>
    <t>-1826729901</t>
  </si>
  <si>
    <t>https://podminky.urs.cz/item/CS_URS_2026_01/919735111</t>
  </si>
  <si>
    <t>997</t>
  </si>
  <si>
    <t>Doprava suti a vybouraných hmot</t>
  </si>
  <si>
    <t>23</t>
  </si>
  <si>
    <t>997221551</t>
  </si>
  <si>
    <t>Vodorovná doprava suti bez naložení, ale se složením a s hrubým urovnáním ze sypkých materiálů, na vzdálenost do 1 km</t>
  </si>
  <si>
    <t>t</t>
  </si>
  <si>
    <t>-1642141338</t>
  </si>
  <si>
    <t>https://podminky.urs.cz/item/CS_URS_2026_01/997221551</t>
  </si>
  <si>
    <t>24</t>
  </si>
  <si>
    <t>997221559</t>
  </si>
  <si>
    <t>Vodorovná doprava suti bez naložení, ale se složením a s hrubým urovnáním ze sypkých materiálů, na vzdálenost Příplatek k ceně za každý další započatý 1 km přes 1 km</t>
  </si>
  <si>
    <t>-54180342</t>
  </si>
  <si>
    <t>https://podminky.urs.cz/item/CS_URS_2026_01/997221559</t>
  </si>
  <si>
    <t>25</t>
  </si>
  <si>
    <t>997221875</t>
  </si>
  <si>
    <t>Poplatek za předání stavebního odpadu recyklačnímu zařízení asfaltového bez obsahu dehtu zatříděného do Katalogu odpadů pod kódem 17 03 02</t>
  </si>
  <si>
    <t>-1411426368</t>
  </si>
  <si>
    <t>https://podminky.urs.cz/item/CS_URS_2026_01/997221875</t>
  </si>
  <si>
    <t>26</t>
  </si>
  <si>
    <t>997221873</t>
  </si>
  <si>
    <t>Poplatek za předání stavebního odpadu recyklačnímu zařízení zeminy a kamení zatříděného do Katalogu odpadů pod kódem 17 05 04</t>
  </si>
  <si>
    <t>361914675</t>
  </si>
  <si>
    <t>https://podminky.urs.cz/item/CS_URS_2026_01/997221873</t>
  </si>
  <si>
    <t>27</t>
  </si>
  <si>
    <t>997221861</t>
  </si>
  <si>
    <t>Poplatek za předání stavebního odpadu recyklačnímu zařízení z prostého betonu zatříděného do Katalogu odpadů pod kódem 17 01 01</t>
  </si>
  <si>
    <t>228353030</t>
  </si>
  <si>
    <t>https://podminky.urs.cz/item/CS_URS_2026_01/997221861</t>
  </si>
  <si>
    <t>28</t>
  </si>
  <si>
    <t>997013871</t>
  </si>
  <si>
    <t>Poplatek za předání stavebního odpadu recyklačnímu zařízení směsného stavebního a demoličního zatříděného do Katalogu odpadů pod kódem 17 09 04</t>
  </si>
  <si>
    <t>-794136017</t>
  </si>
  <si>
    <t>https://podminky.urs.cz/item/CS_URS_2026_01/997013871</t>
  </si>
  <si>
    <t>998</t>
  </si>
  <si>
    <t>Přesun hmot</t>
  </si>
  <si>
    <t>29</t>
  </si>
  <si>
    <t>998225111</t>
  </si>
  <si>
    <t>Přesun hmot pro komunikace s krytem z kameniva, monolitickým betonovým nebo živičným dopravní vzdálenost do 200 m jakékoliv délky objektu</t>
  </si>
  <si>
    <t>-1236760063</t>
  </si>
  <si>
    <t>https://podminky.urs.cz/item/CS_URS_2026_01/998225111</t>
  </si>
  <si>
    <t>VRN</t>
  </si>
  <si>
    <t>Vedlejší rozpočtové náklady</t>
  </si>
  <si>
    <t>30</t>
  </si>
  <si>
    <t>012203000</t>
  </si>
  <si>
    <t>Zeměměřičské práce před výstavbou</t>
  </si>
  <si>
    <t>Kč</t>
  </si>
  <si>
    <t>1024</t>
  </si>
  <si>
    <t>-510061189</t>
  </si>
  <si>
    <t>https://podminky.urs.cz/item/CS_URS_2026_01/012203000</t>
  </si>
  <si>
    <t>31</t>
  </si>
  <si>
    <t>030001000</t>
  </si>
  <si>
    <t>Zařízení staveniště</t>
  </si>
  <si>
    <t>-151686678</t>
  </si>
  <si>
    <t>https://podminky.urs.cz/item/CS_URS_2026_01/030001000</t>
  </si>
  <si>
    <t>32</t>
  </si>
  <si>
    <t>034503000</t>
  </si>
  <si>
    <t>Informační tabule na staveništi</t>
  </si>
  <si>
    <t>kus</t>
  </si>
  <si>
    <t>321260807</t>
  </si>
  <si>
    <t>https://podminky.urs.cz/item/CS_URS_2026_01/034503000</t>
  </si>
  <si>
    <t>33</t>
  </si>
  <si>
    <t>072203000</t>
  </si>
  <si>
    <t>Silniční provoz - zajištění DIO (dopravní značení)</t>
  </si>
  <si>
    <t>-899901297</t>
  </si>
  <si>
    <t>https://podminky.urs.cz/item/CS_URS_2026_01/072203000</t>
  </si>
  <si>
    <t>34</t>
  </si>
  <si>
    <t>071103000</t>
  </si>
  <si>
    <t>Provoz investora</t>
  </si>
  <si>
    <t>1083662564</t>
  </si>
  <si>
    <t>https://podminky.urs.cz/item/CS_URS_2026_01/071103000</t>
  </si>
  <si>
    <t>35</t>
  </si>
  <si>
    <t>081002000</t>
  </si>
  <si>
    <t>Doprava zaměstnanců</t>
  </si>
  <si>
    <t>-954015151</t>
  </si>
  <si>
    <t>https://podminky.urs.cz/item/CS_URS_2026_01/081002000</t>
  </si>
  <si>
    <t>36</t>
  </si>
  <si>
    <t>065203000</t>
  </si>
  <si>
    <t>Mimostaveništní doprava strojů</t>
  </si>
  <si>
    <t>1530876227</t>
  </si>
  <si>
    <t>https://podminky.urs.cz/item/CS_URS_2026_01/065203000</t>
  </si>
  <si>
    <t>001 - CHORATICE - 1.ČÁST p.p.č. 955/5 a 955/6</t>
  </si>
  <si>
    <t>k.ú. Malšovice-Choratice</t>
  </si>
  <si>
    <t xml:space="preserve">      571 - Oprava asfaltové komunikace - napojení na stáv.komunikaci</t>
  </si>
  <si>
    <t xml:space="preserve">      574 - Rozšíření komunikace (krajnice) v zatáčce</t>
  </si>
  <si>
    <t>Oprava asfaltové komunikace - napojení na stáv.komunikaci</t>
  </si>
  <si>
    <t>3,30*3,00*2   "frézované části - na konci a začátku úseku"</t>
  </si>
  <si>
    <t>Součet   rovný úsek až do křižovatky p.p.č. 955/5</t>
  </si>
  <si>
    <t>Součet    rovný úsek až do křižovatky p.p.č. 955/5</t>
  </si>
  <si>
    <t>3,30*4   "frézované části - na konci a začátku úseku"</t>
  </si>
  <si>
    <t xml:space="preserve">145,00*3,30   </t>
  </si>
  <si>
    <t>-3,30*3,00*2   "odpočet frézovaných částí - na konci a začátku úseku"</t>
  </si>
  <si>
    <t>572211111</t>
  </si>
  <si>
    <t>Vyspravení výtluků a propadlých míst na krajnicích a komunikacích s rozprostřením a zhutněním kamenivem hrubým drceným</t>
  </si>
  <si>
    <t>m3</t>
  </si>
  <si>
    <t>CS ÚRS 2025 01</t>
  </si>
  <si>
    <t>382433832</t>
  </si>
  <si>
    <t>https://podminky.urs.cz/item/CS_URS_2025_01/572211111</t>
  </si>
  <si>
    <t>"NUTNO UPŘESNIT PŘI REALIZACI"</t>
  </si>
  <si>
    <t>"OPRAVA CCA 10% - VÝTLUKY"</t>
  </si>
  <si>
    <t>45,87*0,15   "tl. 150mm - rovný úsek až do křižovatky p.p.č. 955/5"</t>
  </si>
  <si>
    <t>572131111</t>
  </si>
  <si>
    <t>Vyrovnání povrchu dosavadních krytů s rozprostřením hmot a zhutněním živičnou směsí pro asfaltový koberec otevřený AKO tl. od 20 do 40 mm</t>
  </si>
  <si>
    <t>609737380</t>
  </si>
  <si>
    <t>https://podminky.urs.cz/item/CS_URS_2026_01/572131111</t>
  </si>
  <si>
    <t>45,87  "rovný úsek až do křižovatky p.p.č. 955/5"</t>
  </si>
  <si>
    <t>Součet     rovný úsek až do křižovatky p.p.č. 955/5</t>
  </si>
  <si>
    <t>577144141</t>
  </si>
  <si>
    <t>Asfaltový beton vrstva obrusná ACO 11 z modifikovaného asfaltu s rozprostřením a se zhutněním ACO 11+ v pruhu šířky přes 3 m, po zhutnění tl. 50 mm</t>
  </si>
  <si>
    <t>https://podminky.urs.cz/item/CS_URS_2026_01/577144141</t>
  </si>
  <si>
    <t>574</t>
  </si>
  <si>
    <t>Rozšíření komunikace (krajnice) v zatáčce</t>
  </si>
  <si>
    <t>-1184185399</t>
  </si>
  <si>
    <t>0,40*(22,00+15,00)*0,30  "tl. 300mm - p.p.č. 955/6 v zatáčce"</t>
  </si>
  <si>
    <t>572131112</t>
  </si>
  <si>
    <t>Vyrovnání povrchu dosavadních krytů s rozprostřením hmot a zhutněním živičnou směsí pro asfaltový koberec otevřený AKO tl. přes 40 do 60 mm</t>
  </si>
  <si>
    <t>1925925627</t>
  </si>
  <si>
    <t>https://podminky.urs.cz/item/CS_URS_2026_01/572131112</t>
  </si>
  <si>
    <t>0,40*(22,00+15,00)  "p.p.č. 955/6 v zatáčce"</t>
  </si>
  <si>
    <t>-1022290671</t>
  </si>
  <si>
    <t>-1724855746</t>
  </si>
  <si>
    <t>-58707634</t>
  </si>
  <si>
    <t>-239745396</t>
  </si>
  <si>
    <t>919731122</t>
  </si>
  <si>
    <t>Zarovnání styčné plochy podkladu nebo krytu podél vybourané části komunikace nebo zpevněné plochy živičné tl. přes 50 do 100 mm</t>
  </si>
  <si>
    <t>1310175173</t>
  </si>
  <si>
    <t>https://podminky.urs.cz/item/CS_URS_2026_01/919731122</t>
  </si>
  <si>
    <t>(22,00+15,00)  "p.p.č. 955/6 v zatáčce"</t>
  </si>
  <si>
    <t>113107141</t>
  </si>
  <si>
    <t>Odstranění podkladů nebo krytů ručně s přemístěním hmot na skládku na vzdálenost do 3 m nebo s naložením na dopravní prostředek živičných, o tl. vrstvy do 50 mm</t>
  </si>
  <si>
    <t>526413403</t>
  </si>
  <si>
    <t>https://podminky.urs.cz/item/CS_URS_2025_01/113107141</t>
  </si>
  <si>
    <t xml:space="preserve">145,00*3,30  *0,10 </t>
  </si>
  <si>
    <t>-3,30*3,00*2 *0,10   "odpočet frézovaných částí - na konci a začátku úseku"</t>
  </si>
  <si>
    <t>113107122</t>
  </si>
  <si>
    <t>Odstranění podkladů nebo krytů ručně s přemístěním hmot na skládku na vzdálenost do 3 m nebo s naložením na dopravní prostředek z kameniva hrubého drceného, o tl. vrstvy přes 100 do 200 mm</t>
  </si>
  <si>
    <t>1923999893</t>
  </si>
  <si>
    <t>https://podminky.urs.cz/item/CS_URS_2025_01/113107122</t>
  </si>
  <si>
    <t>113107121</t>
  </si>
  <si>
    <t>Odstranění podkladů nebo krytů ručně s přemístěním hmot na skládku na vzdálenost do 3 m nebo s naložením na dopravní prostředek z kameniva hrubého drceného, o tl. vrstvy do 100 mm</t>
  </si>
  <si>
    <t>1367874267</t>
  </si>
  <si>
    <t>https://podminky.urs.cz/item/CS_URS_2026_01/113107121</t>
  </si>
  <si>
    <t>"ROZŠÍŘENÍ KOMUNIKACE (KRAJNICE) V ZATÁČCE"</t>
  </si>
  <si>
    <t>0,40*(22,00+15,00)   "p.p.č. 955/6 - v zatáčce"</t>
  </si>
  <si>
    <t>-1577131017</t>
  </si>
  <si>
    <t>002 - CHORATICE - 2.ČÁST U VIADUKTU p.p.č. 1321/5, 803/13, 1324/2, 1349/15</t>
  </si>
  <si>
    <t xml:space="preserve">      575 - Lokální oprava asfaltové komunikace</t>
  </si>
  <si>
    <t>4,20*54,00   "před viaduktem - z Choratic"</t>
  </si>
  <si>
    <t>3,90*10,50   "pod viaduktem"</t>
  </si>
  <si>
    <t>3,30*26,00+4,30*12,50   "za viaduktem - směr k hlavní silnici"</t>
  </si>
  <si>
    <t>4,20+4,30</t>
  </si>
  <si>
    <t>0,50*16,00*0,30   "tl. 300mm - p.p.č. 1321/5 - v zatáčce"</t>
  </si>
  <si>
    <t>0,50*16,00   "p.p.č. 1321/5 - v zatáčce"</t>
  </si>
  <si>
    <t>16,00   "p.p.č. 1321/5 - v zatáčce"</t>
  </si>
  <si>
    <t>575</t>
  </si>
  <si>
    <t>Lokální oprava asfaltové komunikace</t>
  </si>
  <si>
    <t>57224211.R01</t>
  </si>
  <si>
    <t>Vyspravení výtluků mikrovlnnou technologií strojem o výkonu 35 kW včetně doplnění asfaltové směsi pro výtluk plochy do 0,5 m2 hloubky do 0,1 m (menší počet oprav)</t>
  </si>
  <si>
    <t>1342993102</t>
  </si>
  <si>
    <t>113154523</t>
  </si>
  <si>
    <t>Frézování živičného podkladu nebo krytu s naložením hmot na dopravní prostředek plochy do 500 m2 pruhu šířky přes 0,5 m, tloušťky vrstvy 50 mm</t>
  </si>
  <si>
    <t>https://podminky.urs.cz/item/CS_URS_2026_01/113154523</t>
  </si>
  <si>
    <t>113107123</t>
  </si>
  <si>
    <t>Odstranění podkladů nebo krytů ručně s přemístěním hmot na skládku na vzdálenost do 3 m nebo s naložením na dopravní prostředek z kameniva hrubého drceného, o tl. vrstvy přes 200 do 300 mm</t>
  </si>
  <si>
    <t>https://podminky.urs.cz/item/CS_URS_2026_01/113107123</t>
  </si>
  <si>
    <t>003 - CHORATICE - 3.ČÁST U ŽEL. PŘEJEZDU u p.p.č. 1349/4</t>
  </si>
  <si>
    <t xml:space="preserve">      574 - Rozšíření komunikace (krajnice) </t>
  </si>
  <si>
    <t>4,50*25,00</t>
  </si>
  <si>
    <t>4,50*2</t>
  </si>
  <si>
    <t xml:space="preserve">Rozšíření komunikace (krajnice) </t>
  </si>
  <si>
    <t>0,50*14,50*0,25</t>
  </si>
  <si>
    <t>0,50*14,50</t>
  </si>
  <si>
    <t>565135001</t>
  </si>
  <si>
    <t>Asfaltový beton vrstva podkladní ACP 16 z nemodifikovaného asfaltu s rozprostřením a zhutněním ACP 16 + v pruhu šířky do 1,5 m, po zhutnění tl. 50 mm</t>
  </si>
  <si>
    <t>https://podminky.urs.cz/item/CS_URS_2026_01/565135001</t>
  </si>
  <si>
    <t>577144031</t>
  </si>
  <si>
    <t>Asfaltový beton vrstva obrusná ACO 11 z modifikovaného asfaltu s rozprostřením a se zhutněním ACO 11+ v pruhu šířky do 1,5 m, po zhutnění tl. 50 mm</t>
  </si>
  <si>
    <t>https://podminky.urs.cz/item/CS_URS_2026_01/577144031</t>
  </si>
  <si>
    <t>14,50</t>
  </si>
  <si>
    <t>113107124</t>
  </si>
  <si>
    <t>Odstranění podkladů nebo krytů ručně s přemístěním hmot na skládku na vzdálenost do 3 m nebo s naložením na dopravní prostředek z kameniva hrubého drceného, o tl. vrstvy přes 300 do 400 mm</t>
  </si>
  <si>
    <t>https://podminky.urs.cz/item/CS_URS_2026_01/113107124</t>
  </si>
  <si>
    <t>"KRAJNICE - nyní jenom štěrk"</t>
  </si>
  <si>
    <t>004 - CHORATICE - 4.ČÁST NÁMĚSTÍČKO p.p.č. 1310/1</t>
  </si>
  <si>
    <t>"cca"   208,00</t>
  </si>
  <si>
    <t>"cca"   20,00</t>
  </si>
  <si>
    <t>-1233351652</t>
  </si>
  <si>
    <t>005 - CHORATICE - 5.ČÁST OD č.p. 24 KOLEM HŘIŠTĚ KE VPUSTI  p.p.č. 1310/1</t>
  </si>
  <si>
    <t xml:space="preserve">      91 - Doplňující konstrukce a práce pozemních komunikací, letišť a ploch</t>
  </si>
  <si>
    <t>3,50*20,00+5,50*25,00</t>
  </si>
  <si>
    <t>2,10*2,70   "chodník - ke žlábku"</t>
  </si>
  <si>
    <t>"cca"   40,00</t>
  </si>
  <si>
    <t>91</t>
  </si>
  <si>
    <t>Doplňující konstrukce a práce pozemních komunikací, letišť a ploch</t>
  </si>
  <si>
    <t>899133211</t>
  </si>
  <si>
    <t>Výměna (výšková úprava) vtokové mříže uliční vpusti na betonové skruži s použitím betonových vyrovnávacích prvků</t>
  </si>
  <si>
    <t>-2033389446</t>
  </si>
  <si>
    <t>https://podminky.urs.cz/item/CS_URS_2026_01/899133211</t>
  </si>
  <si>
    <t>1   "JENOM VÝŠKOVÁ ÚPRAVA, BEZ VÝMĚNY"</t>
  </si>
  <si>
    <t>899132212</t>
  </si>
  <si>
    <t>Výměna (výšková úprava) poklopu vodovodního samonivelačního nebo pevného šoupátkového</t>
  </si>
  <si>
    <t>-764773711</t>
  </si>
  <si>
    <t>https://podminky.urs.cz/item/CS_URS_2026_01/899132212</t>
  </si>
  <si>
    <t>2   "JENOM VÝŠKOVÁ ÚPRAVA, BEZ VÝMĚNY"</t>
  </si>
  <si>
    <t>899132213</t>
  </si>
  <si>
    <t>Výměna (výšková úprava) poklopu vodovodního samonivelačního nebo pevného hydrantového</t>
  </si>
  <si>
    <t>-671227346</t>
  </si>
  <si>
    <t>https://podminky.urs.cz/item/CS_URS_2026_01/899132213</t>
  </si>
  <si>
    <t>919794441</t>
  </si>
  <si>
    <t>Úprava ploch kolem hydrantů, šoupat, kanalizačních poklopů a mříží, sloupů apod. v živičných krytech jakékoliv tloušťky, jednotlivě v půdorysné ploše do 2 m2</t>
  </si>
  <si>
    <t>-308606991</t>
  </si>
  <si>
    <t>https://podminky.urs.cz/item/CS_URS_2026_01/919794441</t>
  </si>
  <si>
    <t>006 - CHORATICE - 6.ČÁST OPRAVA MIKROVLNNOU TECHNOLOGIÍ  p.p.č. 1320/2 u p.p.č.791</t>
  </si>
  <si>
    <t>-1526543259</t>
  </si>
  <si>
    <t>007 - CHORATICE - 7.ČÁST p.p.č 1320/2 u č.p. 88 (výjezd z Choratic)</t>
  </si>
  <si>
    <t>(4,00+3,00)/2*(11,00+87,00)</t>
  </si>
  <si>
    <t>4,00*2+3,00*2</t>
  </si>
  <si>
    <t>008 - STARÁ BOHYNĚ-OPRAVA NAPOJENÍ KOMUNIKACÍ p.p.č.347/2 (ZA OZNAČENÍM OBCE)</t>
  </si>
  <si>
    <t>NOVÁ BOHYNĚ</t>
  </si>
  <si>
    <t xml:space="preserve">      571 - Oprava asfaltové komunikace </t>
  </si>
  <si>
    <t xml:space="preserve">Oprava asfaltové komunikace </t>
  </si>
  <si>
    <t>1237321885</t>
  </si>
  <si>
    <t>3,20*4,00</t>
  </si>
  <si>
    <t>3,50*4,00</t>
  </si>
  <si>
    <t>565125021</t>
  </si>
  <si>
    <t>Asfaltový beton vrstva podkladní ACP 16 z nemodifikovaného asfaltu s rozprostřením a zhutněním ACP 16 + v pruhu šířky přes 3 m, po zhutnění tl. 40 mm</t>
  </si>
  <si>
    <t>-1129306429</t>
  </si>
  <si>
    <t>https://podminky.urs.cz/item/CS_URS_2026_01/565125021</t>
  </si>
  <si>
    <t>-1243834200</t>
  </si>
  <si>
    <t>-466663152</t>
  </si>
  <si>
    <t>1192773727</t>
  </si>
  <si>
    <t>3,20*2</t>
  </si>
  <si>
    <t>3,50*2</t>
  </si>
  <si>
    <t>-1544012905</t>
  </si>
  <si>
    <t>1311028280</t>
  </si>
  <si>
    <t>113154526</t>
  </si>
  <si>
    <t>Frézování živičného podkladu nebo krytu s naložením hmot na dopravní prostředek plochy do 500 m2 pruhu šířky přes 0,5 m, tloušťky vrstvy 80 mm</t>
  </si>
  <si>
    <t>1179054410</t>
  </si>
  <si>
    <t>https://podminky.urs.cz/item/CS_URS_2026_01/113154526</t>
  </si>
  <si>
    <t>919735112</t>
  </si>
  <si>
    <t>Řezání stávajícího živičného krytu nebo podkladu hloubky přes 50 do 100 mm</t>
  </si>
  <si>
    <t>493130509</t>
  </si>
  <si>
    <t>https://podminky.urs.cz/item/CS_URS_2026_01/919735112</t>
  </si>
  <si>
    <t>830874782</t>
  </si>
  <si>
    <t>-582813036</t>
  </si>
  <si>
    <t>4,931*3</t>
  </si>
  <si>
    <t>1909936796</t>
  </si>
  <si>
    <t>1083518355</t>
  </si>
  <si>
    <t>-2056376132</t>
  </si>
  <si>
    <t>629804564</t>
  </si>
  <si>
    <t>-513460670</t>
  </si>
  <si>
    <t>-1512195306</t>
  </si>
  <si>
    <t>-138829126</t>
  </si>
  <si>
    <t>1576693671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</si>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</sst>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7" fillId="0" borderId="1" xfId="0" applyFont="1" applyBorder="1" applyAlignment="1">
      <alignment vertical="top"/>
    </xf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49" fontId="47" fillId="0" borderId="1" xfId="0" applyNumberFormat="1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0" fillId="0" borderId="1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wrapText="1"/>
    </xf>
    <xf numFmtId="0" fontId="38" fillId="0" borderId="1" xfId="0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29" xfId="0" applyFont="1" applyBorder="1" applyAlignment="1">
      <alignment horizontal="left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113154526" TargetMode="External"/><Relationship Id="rId13" Type="http://schemas.openxmlformats.org/officeDocument/2006/relationships/hyperlink" Target="https://podminky.urs.cz/item/CS_URS_2026_01/998225111" TargetMode="External"/><Relationship Id="rId18" Type="http://schemas.openxmlformats.org/officeDocument/2006/relationships/hyperlink" Target="https://podminky.urs.cz/item/CS_URS_2026_01/081002000" TargetMode="External"/><Relationship Id="rId3" Type="http://schemas.openxmlformats.org/officeDocument/2006/relationships/hyperlink" Target="https://podminky.urs.cz/item/CS_URS_2026_01/573211112" TargetMode="External"/><Relationship Id="rId7" Type="http://schemas.openxmlformats.org/officeDocument/2006/relationships/hyperlink" Target="https://podminky.urs.cz/item/CS_URS_2026_01/119003132" TargetMode="External"/><Relationship Id="rId12" Type="http://schemas.openxmlformats.org/officeDocument/2006/relationships/hyperlink" Target="https://podminky.urs.cz/item/CS_URS_2026_01/997221875" TargetMode="External"/><Relationship Id="rId17" Type="http://schemas.openxmlformats.org/officeDocument/2006/relationships/hyperlink" Target="https://podminky.urs.cz/item/CS_URS_2026_01/071103000" TargetMode="External"/><Relationship Id="rId2" Type="http://schemas.openxmlformats.org/officeDocument/2006/relationships/hyperlink" Target="https://podminky.urs.cz/item/CS_URS_2026_01/565125021" TargetMode="External"/><Relationship Id="rId16" Type="http://schemas.openxmlformats.org/officeDocument/2006/relationships/hyperlink" Target="https://podminky.urs.cz/item/CS_URS_2026_01/072203000" TargetMode="External"/><Relationship Id="rId20" Type="http://schemas.openxmlformats.org/officeDocument/2006/relationships/drawing" Target="../drawings/drawing10.xml"/><Relationship Id="rId1" Type="http://schemas.openxmlformats.org/officeDocument/2006/relationships/hyperlink" Target="https://podminky.urs.cz/item/CS_URS_2026_01/573111112" TargetMode="External"/><Relationship Id="rId6" Type="http://schemas.openxmlformats.org/officeDocument/2006/relationships/hyperlink" Target="https://podminky.urs.cz/item/CS_URS_2026_01/119003131" TargetMode="External"/><Relationship Id="rId11" Type="http://schemas.openxmlformats.org/officeDocument/2006/relationships/hyperlink" Target="https://podminky.urs.cz/item/CS_URS_2026_01/997221559" TargetMode="External"/><Relationship Id="rId5" Type="http://schemas.openxmlformats.org/officeDocument/2006/relationships/hyperlink" Target="https://podminky.urs.cz/item/CS_URS_2026_01/919123111" TargetMode="External"/><Relationship Id="rId15" Type="http://schemas.openxmlformats.org/officeDocument/2006/relationships/hyperlink" Target="https://podminky.urs.cz/item/CS_URS_2026_01/034503000" TargetMode="External"/><Relationship Id="rId10" Type="http://schemas.openxmlformats.org/officeDocument/2006/relationships/hyperlink" Target="https://podminky.urs.cz/item/CS_URS_2026_01/997221551" TargetMode="External"/><Relationship Id="rId19" Type="http://schemas.openxmlformats.org/officeDocument/2006/relationships/hyperlink" Target="https://podminky.urs.cz/item/CS_URS_2026_01/065203000" TargetMode="External"/><Relationship Id="rId4" Type="http://schemas.openxmlformats.org/officeDocument/2006/relationships/hyperlink" Target="https://podminky.urs.cz/item/CS_URS_2026_01/577134141" TargetMode="External"/><Relationship Id="rId9" Type="http://schemas.openxmlformats.org/officeDocument/2006/relationships/hyperlink" Target="https://podminky.urs.cz/item/CS_URS_2026_01/919735112" TargetMode="External"/><Relationship Id="rId14" Type="http://schemas.openxmlformats.org/officeDocument/2006/relationships/hyperlink" Target="https://podminky.urs.cz/item/CS_URS_2026_01/030001000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6_01/573211112" TargetMode="External"/><Relationship Id="rId18" Type="http://schemas.openxmlformats.org/officeDocument/2006/relationships/hyperlink" Target="https://podminky.urs.cz/item/CS_URS_2026_01/113154521" TargetMode="External"/><Relationship Id="rId26" Type="http://schemas.openxmlformats.org/officeDocument/2006/relationships/hyperlink" Target="https://podminky.urs.cz/item/CS_URS_2026_01/997221873" TargetMode="External"/><Relationship Id="rId21" Type="http://schemas.openxmlformats.org/officeDocument/2006/relationships/hyperlink" Target="https://podminky.urs.cz/item/CS_URS_2026_01/113202111" TargetMode="External"/><Relationship Id="rId34" Type="http://schemas.openxmlformats.org/officeDocument/2006/relationships/hyperlink" Target="https://podminky.urs.cz/item/CS_URS_2026_01/071103000" TargetMode="External"/><Relationship Id="rId7" Type="http://schemas.openxmlformats.org/officeDocument/2006/relationships/hyperlink" Target="https://podminky.urs.cz/item/CS_URS_2026_01/573211112" TargetMode="External"/><Relationship Id="rId12" Type="http://schemas.openxmlformats.org/officeDocument/2006/relationships/hyperlink" Target="https://podminky.urs.cz/item/CS_URS_2026_01/565145001" TargetMode="External"/><Relationship Id="rId17" Type="http://schemas.openxmlformats.org/officeDocument/2006/relationships/hyperlink" Target="https://podminky.urs.cz/item/CS_URS_2026_01/119003132" TargetMode="External"/><Relationship Id="rId25" Type="http://schemas.openxmlformats.org/officeDocument/2006/relationships/hyperlink" Target="https://podminky.urs.cz/item/CS_URS_2026_01/997221875" TargetMode="External"/><Relationship Id="rId33" Type="http://schemas.openxmlformats.org/officeDocument/2006/relationships/hyperlink" Target="https://podminky.urs.cz/item/CS_URS_2026_01/072203000" TargetMode="External"/><Relationship Id="rId2" Type="http://schemas.openxmlformats.org/officeDocument/2006/relationships/hyperlink" Target="https://podminky.urs.cz/item/CS_URS_2026_01/577154141" TargetMode="External"/><Relationship Id="rId16" Type="http://schemas.openxmlformats.org/officeDocument/2006/relationships/hyperlink" Target="https://podminky.urs.cz/item/CS_URS_2026_01/119003131" TargetMode="External"/><Relationship Id="rId20" Type="http://schemas.openxmlformats.org/officeDocument/2006/relationships/hyperlink" Target="https://podminky.urs.cz/item/CS_URS_2026_01/113107322" TargetMode="External"/><Relationship Id="rId29" Type="http://schemas.openxmlformats.org/officeDocument/2006/relationships/hyperlink" Target="https://podminky.urs.cz/item/CS_URS_2026_01/998225111" TargetMode="External"/><Relationship Id="rId1" Type="http://schemas.openxmlformats.org/officeDocument/2006/relationships/hyperlink" Target="https://podminky.urs.cz/item/CS_URS_2026_01/573211112" TargetMode="External"/><Relationship Id="rId6" Type="http://schemas.openxmlformats.org/officeDocument/2006/relationships/hyperlink" Target="https://podminky.urs.cz/item/CS_URS_2026_01/938908421" TargetMode="External"/><Relationship Id="rId11" Type="http://schemas.openxmlformats.org/officeDocument/2006/relationships/hyperlink" Target="https://podminky.urs.cz/item/CS_URS_2026_01/565145021" TargetMode="External"/><Relationship Id="rId24" Type="http://schemas.openxmlformats.org/officeDocument/2006/relationships/hyperlink" Target="https://podminky.urs.cz/item/CS_URS_2026_01/997221559" TargetMode="External"/><Relationship Id="rId32" Type="http://schemas.openxmlformats.org/officeDocument/2006/relationships/hyperlink" Target="https://podminky.urs.cz/item/CS_URS_2026_01/034503000" TargetMode="External"/><Relationship Id="rId37" Type="http://schemas.openxmlformats.org/officeDocument/2006/relationships/drawing" Target="../drawings/drawing2.xml"/><Relationship Id="rId5" Type="http://schemas.openxmlformats.org/officeDocument/2006/relationships/hyperlink" Target="https://podminky.urs.cz/item/CS_URS_2026_01/938909311" TargetMode="External"/><Relationship Id="rId15" Type="http://schemas.openxmlformats.org/officeDocument/2006/relationships/hyperlink" Target="https://podminky.urs.cz/item/CS_URS_2026_01/577134031" TargetMode="External"/><Relationship Id="rId23" Type="http://schemas.openxmlformats.org/officeDocument/2006/relationships/hyperlink" Target="https://podminky.urs.cz/item/CS_URS_2026_01/997221551" TargetMode="External"/><Relationship Id="rId28" Type="http://schemas.openxmlformats.org/officeDocument/2006/relationships/hyperlink" Target="https://podminky.urs.cz/item/CS_URS_2026_01/997013871" TargetMode="External"/><Relationship Id="rId36" Type="http://schemas.openxmlformats.org/officeDocument/2006/relationships/hyperlink" Target="https://podminky.urs.cz/item/CS_URS_2026_01/065203000" TargetMode="External"/><Relationship Id="rId10" Type="http://schemas.openxmlformats.org/officeDocument/2006/relationships/hyperlink" Target="https://podminky.urs.cz/item/CS_URS_2026_01/573111112" TargetMode="External"/><Relationship Id="rId19" Type="http://schemas.openxmlformats.org/officeDocument/2006/relationships/hyperlink" Target="https://podminky.urs.cz/item/CS_URS_2026_01/113107162" TargetMode="External"/><Relationship Id="rId31" Type="http://schemas.openxmlformats.org/officeDocument/2006/relationships/hyperlink" Target="https://podminky.urs.cz/item/CS_URS_2026_01/030001000" TargetMode="External"/><Relationship Id="rId4" Type="http://schemas.openxmlformats.org/officeDocument/2006/relationships/hyperlink" Target="https://podminky.urs.cz/item/CS_URS_2026_01/919123111" TargetMode="External"/><Relationship Id="rId9" Type="http://schemas.openxmlformats.org/officeDocument/2006/relationships/hyperlink" Target="https://podminky.urs.cz/item/CS_URS_2026_01/564831011" TargetMode="External"/><Relationship Id="rId14" Type="http://schemas.openxmlformats.org/officeDocument/2006/relationships/hyperlink" Target="https://podminky.urs.cz/item/CS_URS_2026_01/577134141" TargetMode="External"/><Relationship Id="rId22" Type="http://schemas.openxmlformats.org/officeDocument/2006/relationships/hyperlink" Target="https://podminky.urs.cz/item/CS_URS_2026_01/919735111" TargetMode="External"/><Relationship Id="rId27" Type="http://schemas.openxmlformats.org/officeDocument/2006/relationships/hyperlink" Target="https://podminky.urs.cz/item/CS_URS_2026_01/997221861" TargetMode="External"/><Relationship Id="rId30" Type="http://schemas.openxmlformats.org/officeDocument/2006/relationships/hyperlink" Target="https://podminky.urs.cz/item/CS_URS_2026_01/012203000" TargetMode="External"/><Relationship Id="rId35" Type="http://schemas.openxmlformats.org/officeDocument/2006/relationships/hyperlink" Target="https://podminky.urs.cz/item/CS_URS_2026_01/081002000" TargetMode="External"/><Relationship Id="rId8" Type="http://schemas.openxmlformats.org/officeDocument/2006/relationships/hyperlink" Target="https://podminky.urs.cz/item/CS_URS_2026_01/577134141" TargetMode="External"/><Relationship Id="rId3" Type="http://schemas.openxmlformats.org/officeDocument/2006/relationships/hyperlink" Target="https://podminky.urs.cz/item/CS_URS_2026_01/57715403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6_01/565145001" TargetMode="External"/><Relationship Id="rId18" Type="http://schemas.openxmlformats.org/officeDocument/2006/relationships/hyperlink" Target="https://podminky.urs.cz/item/CS_URS_2026_01/119003132" TargetMode="External"/><Relationship Id="rId26" Type="http://schemas.openxmlformats.org/officeDocument/2006/relationships/hyperlink" Target="https://podminky.urs.cz/item/CS_URS_2026_01/997221873" TargetMode="External"/><Relationship Id="rId3" Type="http://schemas.openxmlformats.org/officeDocument/2006/relationships/hyperlink" Target="https://podminky.urs.cz/item/CS_URS_2026_01/919123111" TargetMode="External"/><Relationship Id="rId21" Type="http://schemas.openxmlformats.org/officeDocument/2006/relationships/hyperlink" Target="https://podminky.urs.cz/item/CS_URS_2025_01/113107122" TargetMode="External"/><Relationship Id="rId34" Type="http://schemas.openxmlformats.org/officeDocument/2006/relationships/hyperlink" Target="https://podminky.urs.cz/item/CS_URS_2026_01/081002000" TargetMode="External"/><Relationship Id="rId7" Type="http://schemas.openxmlformats.org/officeDocument/2006/relationships/hyperlink" Target="https://podminky.urs.cz/item/CS_URS_2026_01/572131111" TargetMode="External"/><Relationship Id="rId12" Type="http://schemas.openxmlformats.org/officeDocument/2006/relationships/hyperlink" Target="https://podminky.urs.cz/item/CS_URS_2026_01/573111112" TargetMode="External"/><Relationship Id="rId17" Type="http://schemas.openxmlformats.org/officeDocument/2006/relationships/hyperlink" Target="https://podminky.urs.cz/item/CS_URS_2026_01/119003131" TargetMode="External"/><Relationship Id="rId25" Type="http://schemas.openxmlformats.org/officeDocument/2006/relationships/hyperlink" Target="https://podminky.urs.cz/item/CS_URS_2026_01/997221875" TargetMode="External"/><Relationship Id="rId33" Type="http://schemas.openxmlformats.org/officeDocument/2006/relationships/hyperlink" Target="https://podminky.urs.cz/item/CS_URS_2026_01/071103000" TargetMode="External"/><Relationship Id="rId2" Type="http://schemas.openxmlformats.org/officeDocument/2006/relationships/hyperlink" Target="https://podminky.urs.cz/item/CS_URS_2026_01/577154141" TargetMode="External"/><Relationship Id="rId16" Type="http://schemas.openxmlformats.org/officeDocument/2006/relationships/hyperlink" Target="https://podminky.urs.cz/item/CS_URS_2026_01/919731122" TargetMode="External"/><Relationship Id="rId20" Type="http://schemas.openxmlformats.org/officeDocument/2006/relationships/hyperlink" Target="https://podminky.urs.cz/item/CS_URS_2025_01/113107141" TargetMode="External"/><Relationship Id="rId29" Type="http://schemas.openxmlformats.org/officeDocument/2006/relationships/hyperlink" Target="https://podminky.urs.cz/item/CS_URS_2026_01/012203000" TargetMode="External"/><Relationship Id="rId1" Type="http://schemas.openxmlformats.org/officeDocument/2006/relationships/hyperlink" Target="https://podminky.urs.cz/item/CS_URS_2026_01/573211112" TargetMode="External"/><Relationship Id="rId6" Type="http://schemas.openxmlformats.org/officeDocument/2006/relationships/hyperlink" Target="https://podminky.urs.cz/item/CS_URS_2025_01/572211111" TargetMode="External"/><Relationship Id="rId11" Type="http://schemas.openxmlformats.org/officeDocument/2006/relationships/hyperlink" Target="https://podminky.urs.cz/item/CS_URS_2026_01/572131112" TargetMode="External"/><Relationship Id="rId24" Type="http://schemas.openxmlformats.org/officeDocument/2006/relationships/hyperlink" Target="https://podminky.urs.cz/item/CS_URS_2026_01/997221559" TargetMode="External"/><Relationship Id="rId32" Type="http://schemas.openxmlformats.org/officeDocument/2006/relationships/hyperlink" Target="https://podminky.urs.cz/item/CS_URS_2026_01/072203000" TargetMode="External"/><Relationship Id="rId5" Type="http://schemas.openxmlformats.org/officeDocument/2006/relationships/hyperlink" Target="https://podminky.urs.cz/item/CS_URS_2026_01/938908421" TargetMode="External"/><Relationship Id="rId15" Type="http://schemas.openxmlformats.org/officeDocument/2006/relationships/hyperlink" Target="https://podminky.urs.cz/item/CS_URS_2026_01/577134031" TargetMode="External"/><Relationship Id="rId23" Type="http://schemas.openxmlformats.org/officeDocument/2006/relationships/hyperlink" Target="https://podminky.urs.cz/item/CS_URS_2026_01/997221551" TargetMode="External"/><Relationship Id="rId28" Type="http://schemas.openxmlformats.org/officeDocument/2006/relationships/hyperlink" Target="https://podminky.urs.cz/item/CS_URS_2026_01/998225111" TargetMode="External"/><Relationship Id="rId36" Type="http://schemas.openxmlformats.org/officeDocument/2006/relationships/drawing" Target="../drawings/drawing3.xml"/><Relationship Id="rId10" Type="http://schemas.openxmlformats.org/officeDocument/2006/relationships/hyperlink" Target="https://podminky.urs.cz/item/CS_URS_2025_01/572211111" TargetMode="External"/><Relationship Id="rId19" Type="http://schemas.openxmlformats.org/officeDocument/2006/relationships/hyperlink" Target="https://podminky.urs.cz/item/CS_URS_2026_01/113154521" TargetMode="External"/><Relationship Id="rId31" Type="http://schemas.openxmlformats.org/officeDocument/2006/relationships/hyperlink" Target="https://podminky.urs.cz/item/CS_URS_2026_01/034503000" TargetMode="External"/><Relationship Id="rId4" Type="http://schemas.openxmlformats.org/officeDocument/2006/relationships/hyperlink" Target="https://podminky.urs.cz/item/CS_URS_2026_01/938909311" TargetMode="External"/><Relationship Id="rId9" Type="http://schemas.openxmlformats.org/officeDocument/2006/relationships/hyperlink" Target="https://podminky.urs.cz/item/CS_URS_2026_01/577144141" TargetMode="External"/><Relationship Id="rId14" Type="http://schemas.openxmlformats.org/officeDocument/2006/relationships/hyperlink" Target="https://podminky.urs.cz/item/CS_URS_2026_01/573211112" TargetMode="External"/><Relationship Id="rId22" Type="http://schemas.openxmlformats.org/officeDocument/2006/relationships/hyperlink" Target="https://podminky.urs.cz/item/CS_URS_2026_01/113107121" TargetMode="External"/><Relationship Id="rId27" Type="http://schemas.openxmlformats.org/officeDocument/2006/relationships/hyperlink" Target="https://podminky.urs.cz/item/CS_URS_2026_01/997013871" TargetMode="External"/><Relationship Id="rId30" Type="http://schemas.openxmlformats.org/officeDocument/2006/relationships/hyperlink" Target="https://podminky.urs.cz/item/CS_URS_2026_01/030001000" TargetMode="External"/><Relationship Id="rId35" Type="http://schemas.openxmlformats.org/officeDocument/2006/relationships/hyperlink" Target="https://podminky.urs.cz/item/CS_URS_2026_01/065203000" TargetMode="External"/><Relationship Id="rId8" Type="http://schemas.openxmlformats.org/officeDocument/2006/relationships/hyperlink" Target="https://podminky.urs.cz/item/CS_URS_2026_01/57321111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573211112" TargetMode="External"/><Relationship Id="rId13" Type="http://schemas.openxmlformats.org/officeDocument/2006/relationships/hyperlink" Target="https://podminky.urs.cz/item/CS_URS_2026_01/113154523" TargetMode="External"/><Relationship Id="rId18" Type="http://schemas.openxmlformats.org/officeDocument/2006/relationships/hyperlink" Target="https://podminky.urs.cz/item/CS_URS_2026_01/997221873" TargetMode="External"/><Relationship Id="rId26" Type="http://schemas.openxmlformats.org/officeDocument/2006/relationships/hyperlink" Target="https://podminky.urs.cz/item/CS_URS_2026_01/065203000" TargetMode="External"/><Relationship Id="rId3" Type="http://schemas.openxmlformats.org/officeDocument/2006/relationships/hyperlink" Target="https://podminky.urs.cz/item/CS_URS_2026_01/919123111" TargetMode="External"/><Relationship Id="rId21" Type="http://schemas.openxmlformats.org/officeDocument/2006/relationships/hyperlink" Target="https://podminky.urs.cz/item/CS_URS_2026_01/030001000" TargetMode="External"/><Relationship Id="rId7" Type="http://schemas.openxmlformats.org/officeDocument/2006/relationships/hyperlink" Target="https://podminky.urs.cz/item/CS_URS_2026_01/565145001" TargetMode="External"/><Relationship Id="rId12" Type="http://schemas.openxmlformats.org/officeDocument/2006/relationships/hyperlink" Target="https://podminky.urs.cz/item/CS_URS_2026_01/119003132" TargetMode="External"/><Relationship Id="rId17" Type="http://schemas.openxmlformats.org/officeDocument/2006/relationships/hyperlink" Target="https://podminky.urs.cz/item/CS_URS_2026_01/997221875" TargetMode="External"/><Relationship Id="rId25" Type="http://schemas.openxmlformats.org/officeDocument/2006/relationships/hyperlink" Target="https://podminky.urs.cz/item/CS_URS_2026_01/081002000" TargetMode="External"/><Relationship Id="rId2" Type="http://schemas.openxmlformats.org/officeDocument/2006/relationships/hyperlink" Target="https://podminky.urs.cz/item/CS_URS_2026_01/577144141" TargetMode="External"/><Relationship Id="rId16" Type="http://schemas.openxmlformats.org/officeDocument/2006/relationships/hyperlink" Target="https://podminky.urs.cz/item/CS_URS_2026_01/997221559" TargetMode="External"/><Relationship Id="rId20" Type="http://schemas.openxmlformats.org/officeDocument/2006/relationships/hyperlink" Target="https://podminky.urs.cz/item/CS_URS_2026_01/012203000" TargetMode="External"/><Relationship Id="rId1" Type="http://schemas.openxmlformats.org/officeDocument/2006/relationships/hyperlink" Target="https://podminky.urs.cz/item/CS_URS_2026_01/573211112" TargetMode="External"/><Relationship Id="rId6" Type="http://schemas.openxmlformats.org/officeDocument/2006/relationships/hyperlink" Target="https://podminky.urs.cz/item/CS_URS_2026_01/573111112" TargetMode="External"/><Relationship Id="rId11" Type="http://schemas.openxmlformats.org/officeDocument/2006/relationships/hyperlink" Target="https://podminky.urs.cz/item/CS_URS_2026_01/119003131" TargetMode="External"/><Relationship Id="rId24" Type="http://schemas.openxmlformats.org/officeDocument/2006/relationships/hyperlink" Target="https://podminky.urs.cz/item/CS_URS_2026_01/071103000" TargetMode="External"/><Relationship Id="rId5" Type="http://schemas.openxmlformats.org/officeDocument/2006/relationships/hyperlink" Target="https://podminky.urs.cz/item/CS_URS_2026_01/572131112" TargetMode="External"/><Relationship Id="rId15" Type="http://schemas.openxmlformats.org/officeDocument/2006/relationships/hyperlink" Target="https://podminky.urs.cz/item/CS_URS_2026_01/997221551" TargetMode="External"/><Relationship Id="rId23" Type="http://schemas.openxmlformats.org/officeDocument/2006/relationships/hyperlink" Target="https://podminky.urs.cz/item/CS_URS_2026_01/072203000" TargetMode="External"/><Relationship Id="rId10" Type="http://schemas.openxmlformats.org/officeDocument/2006/relationships/hyperlink" Target="https://podminky.urs.cz/item/CS_URS_2026_01/919731122" TargetMode="External"/><Relationship Id="rId19" Type="http://schemas.openxmlformats.org/officeDocument/2006/relationships/hyperlink" Target="https://podminky.urs.cz/item/CS_URS_2026_01/998225111" TargetMode="External"/><Relationship Id="rId4" Type="http://schemas.openxmlformats.org/officeDocument/2006/relationships/hyperlink" Target="https://podminky.urs.cz/item/CS_URS_2025_01/572211111" TargetMode="External"/><Relationship Id="rId9" Type="http://schemas.openxmlformats.org/officeDocument/2006/relationships/hyperlink" Target="https://podminky.urs.cz/item/CS_URS_2026_01/577134031" TargetMode="External"/><Relationship Id="rId14" Type="http://schemas.openxmlformats.org/officeDocument/2006/relationships/hyperlink" Target="https://podminky.urs.cz/item/CS_URS_2026_01/113107123" TargetMode="External"/><Relationship Id="rId22" Type="http://schemas.openxmlformats.org/officeDocument/2006/relationships/hyperlink" Target="https://podminky.urs.cz/item/CS_URS_2026_01/034503000" TargetMode="External"/><Relationship Id="rId27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573211112" TargetMode="External"/><Relationship Id="rId13" Type="http://schemas.openxmlformats.org/officeDocument/2006/relationships/hyperlink" Target="https://podminky.urs.cz/item/CS_URS_2026_01/113154523" TargetMode="External"/><Relationship Id="rId18" Type="http://schemas.openxmlformats.org/officeDocument/2006/relationships/hyperlink" Target="https://podminky.urs.cz/item/CS_URS_2026_01/997221873" TargetMode="External"/><Relationship Id="rId26" Type="http://schemas.openxmlformats.org/officeDocument/2006/relationships/hyperlink" Target="https://podminky.urs.cz/item/CS_URS_2026_01/065203000" TargetMode="External"/><Relationship Id="rId3" Type="http://schemas.openxmlformats.org/officeDocument/2006/relationships/hyperlink" Target="https://podminky.urs.cz/item/CS_URS_2026_01/919123111" TargetMode="External"/><Relationship Id="rId21" Type="http://schemas.openxmlformats.org/officeDocument/2006/relationships/hyperlink" Target="https://podminky.urs.cz/item/CS_URS_2026_01/030001000" TargetMode="External"/><Relationship Id="rId7" Type="http://schemas.openxmlformats.org/officeDocument/2006/relationships/hyperlink" Target="https://podminky.urs.cz/item/CS_URS_2026_01/565135001" TargetMode="External"/><Relationship Id="rId12" Type="http://schemas.openxmlformats.org/officeDocument/2006/relationships/hyperlink" Target="https://podminky.urs.cz/item/CS_URS_2026_01/119003132" TargetMode="External"/><Relationship Id="rId17" Type="http://schemas.openxmlformats.org/officeDocument/2006/relationships/hyperlink" Target="https://podminky.urs.cz/item/CS_URS_2026_01/997221875" TargetMode="External"/><Relationship Id="rId25" Type="http://schemas.openxmlformats.org/officeDocument/2006/relationships/hyperlink" Target="https://podminky.urs.cz/item/CS_URS_2026_01/081002000" TargetMode="External"/><Relationship Id="rId2" Type="http://schemas.openxmlformats.org/officeDocument/2006/relationships/hyperlink" Target="https://podminky.urs.cz/item/CS_URS_2026_01/577144141" TargetMode="External"/><Relationship Id="rId16" Type="http://schemas.openxmlformats.org/officeDocument/2006/relationships/hyperlink" Target="https://podminky.urs.cz/item/CS_URS_2026_01/997221559" TargetMode="External"/><Relationship Id="rId20" Type="http://schemas.openxmlformats.org/officeDocument/2006/relationships/hyperlink" Target="https://podminky.urs.cz/item/CS_URS_2026_01/012203000" TargetMode="External"/><Relationship Id="rId1" Type="http://schemas.openxmlformats.org/officeDocument/2006/relationships/hyperlink" Target="https://podminky.urs.cz/item/CS_URS_2026_01/573211112" TargetMode="External"/><Relationship Id="rId6" Type="http://schemas.openxmlformats.org/officeDocument/2006/relationships/hyperlink" Target="https://podminky.urs.cz/item/CS_URS_2026_01/573111112" TargetMode="External"/><Relationship Id="rId11" Type="http://schemas.openxmlformats.org/officeDocument/2006/relationships/hyperlink" Target="https://podminky.urs.cz/item/CS_URS_2026_01/119003131" TargetMode="External"/><Relationship Id="rId24" Type="http://schemas.openxmlformats.org/officeDocument/2006/relationships/hyperlink" Target="https://podminky.urs.cz/item/CS_URS_2026_01/071103000" TargetMode="External"/><Relationship Id="rId5" Type="http://schemas.openxmlformats.org/officeDocument/2006/relationships/hyperlink" Target="https://podminky.urs.cz/item/CS_URS_2026_01/572131112" TargetMode="External"/><Relationship Id="rId15" Type="http://schemas.openxmlformats.org/officeDocument/2006/relationships/hyperlink" Target="https://podminky.urs.cz/item/CS_URS_2026_01/997221551" TargetMode="External"/><Relationship Id="rId23" Type="http://schemas.openxmlformats.org/officeDocument/2006/relationships/hyperlink" Target="https://podminky.urs.cz/item/CS_URS_2026_01/072203000" TargetMode="External"/><Relationship Id="rId10" Type="http://schemas.openxmlformats.org/officeDocument/2006/relationships/hyperlink" Target="https://podminky.urs.cz/item/CS_URS_2026_01/919731122" TargetMode="External"/><Relationship Id="rId19" Type="http://schemas.openxmlformats.org/officeDocument/2006/relationships/hyperlink" Target="https://podminky.urs.cz/item/CS_URS_2026_01/998225111" TargetMode="External"/><Relationship Id="rId4" Type="http://schemas.openxmlformats.org/officeDocument/2006/relationships/hyperlink" Target="https://podminky.urs.cz/item/CS_URS_2025_01/572211111" TargetMode="External"/><Relationship Id="rId9" Type="http://schemas.openxmlformats.org/officeDocument/2006/relationships/hyperlink" Target="https://podminky.urs.cz/item/CS_URS_2026_01/577144031" TargetMode="External"/><Relationship Id="rId14" Type="http://schemas.openxmlformats.org/officeDocument/2006/relationships/hyperlink" Target="https://podminky.urs.cz/item/CS_URS_2026_01/113107124" TargetMode="External"/><Relationship Id="rId22" Type="http://schemas.openxmlformats.org/officeDocument/2006/relationships/hyperlink" Target="https://podminky.urs.cz/item/CS_URS_2026_01/034503000" TargetMode="External"/><Relationship Id="rId27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997221559" TargetMode="External"/><Relationship Id="rId13" Type="http://schemas.openxmlformats.org/officeDocument/2006/relationships/hyperlink" Target="https://podminky.urs.cz/item/CS_URS_2026_01/034503000" TargetMode="External"/><Relationship Id="rId18" Type="http://schemas.openxmlformats.org/officeDocument/2006/relationships/drawing" Target="../drawings/drawing6.xml"/><Relationship Id="rId3" Type="http://schemas.openxmlformats.org/officeDocument/2006/relationships/hyperlink" Target="https://podminky.urs.cz/item/CS_URS_2026_01/919123111" TargetMode="External"/><Relationship Id="rId7" Type="http://schemas.openxmlformats.org/officeDocument/2006/relationships/hyperlink" Target="https://podminky.urs.cz/item/CS_URS_2026_01/997221551" TargetMode="External"/><Relationship Id="rId12" Type="http://schemas.openxmlformats.org/officeDocument/2006/relationships/hyperlink" Target="https://podminky.urs.cz/item/CS_URS_2026_01/030001000" TargetMode="External"/><Relationship Id="rId17" Type="http://schemas.openxmlformats.org/officeDocument/2006/relationships/hyperlink" Target="https://podminky.urs.cz/item/CS_URS_2026_01/065203000" TargetMode="External"/><Relationship Id="rId2" Type="http://schemas.openxmlformats.org/officeDocument/2006/relationships/hyperlink" Target="https://podminky.urs.cz/item/CS_URS_2026_01/577144141" TargetMode="External"/><Relationship Id="rId16" Type="http://schemas.openxmlformats.org/officeDocument/2006/relationships/hyperlink" Target="https://podminky.urs.cz/item/CS_URS_2026_01/081002000" TargetMode="External"/><Relationship Id="rId1" Type="http://schemas.openxmlformats.org/officeDocument/2006/relationships/hyperlink" Target="https://podminky.urs.cz/item/CS_URS_2026_01/573211112" TargetMode="External"/><Relationship Id="rId6" Type="http://schemas.openxmlformats.org/officeDocument/2006/relationships/hyperlink" Target="https://podminky.urs.cz/item/CS_URS_2026_01/113154523" TargetMode="External"/><Relationship Id="rId11" Type="http://schemas.openxmlformats.org/officeDocument/2006/relationships/hyperlink" Target="https://podminky.urs.cz/item/CS_URS_2026_01/012203000" TargetMode="External"/><Relationship Id="rId5" Type="http://schemas.openxmlformats.org/officeDocument/2006/relationships/hyperlink" Target="https://podminky.urs.cz/item/CS_URS_2026_01/119003132" TargetMode="External"/><Relationship Id="rId15" Type="http://schemas.openxmlformats.org/officeDocument/2006/relationships/hyperlink" Target="https://podminky.urs.cz/item/CS_URS_2026_01/071103000" TargetMode="External"/><Relationship Id="rId10" Type="http://schemas.openxmlformats.org/officeDocument/2006/relationships/hyperlink" Target="https://podminky.urs.cz/item/CS_URS_2026_01/998225111" TargetMode="External"/><Relationship Id="rId4" Type="http://schemas.openxmlformats.org/officeDocument/2006/relationships/hyperlink" Target="https://podminky.urs.cz/item/CS_URS_2026_01/119003131" TargetMode="External"/><Relationship Id="rId9" Type="http://schemas.openxmlformats.org/officeDocument/2006/relationships/hyperlink" Target="https://podminky.urs.cz/item/CS_URS_2026_01/997221875" TargetMode="External"/><Relationship Id="rId14" Type="http://schemas.openxmlformats.org/officeDocument/2006/relationships/hyperlink" Target="https://podminky.urs.cz/item/CS_URS_2026_01/072203000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119003131" TargetMode="External"/><Relationship Id="rId13" Type="http://schemas.openxmlformats.org/officeDocument/2006/relationships/hyperlink" Target="https://podminky.urs.cz/item/CS_URS_2026_01/997221875" TargetMode="External"/><Relationship Id="rId18" Type="http://schemas.openxmlformats.org/officeDocument/2006/relationships/hyperlink" Target="https://podminky.urs.cz/item/CS_URS_2026_01/034503000" TargetMode="External"/><Relationship Id="rId3" Type="http://schemas.openxmlformats.org/officeDocument/2006/relationships/hyperlink" Target="https://podminky.urs.cz/item/CS_URS_2026_01/919123111" TargetMode="External"/><Relationship Id="rId21" Type="http://schemas.openxmlformats.org/officeDocument/2006/relationships/hyperlink" Target="https://podminky.urs.cz/item/CS_URS_2026_01/081002000" TargetMode="External"/><Relationship Id="rId7" Type="http://schemas.openxmlformats.org/officeDocument/2006/relationships/hyperlink" Target="https://podminky.urs.cz/item/CS_URS_2026_01/919794441" TargetMode="External"/><Relationship Id="rId12" Type="http://schemas.openxmlformats.org/officeDocument/2006/relationships/hyperlink" Target="https://podminky.urs.cz/item/CS_URS_2026_01/997221559" TargetMode="External"/><Relationship Id="rId17" Type="http://schemas.openxmlformats.org/officeDocument/2006/relationships/hyperlink" Target="https://podminky.urs.cz/item/CS_URS_2026_01/030001000" TargetMode="External"/><Relationship Id="rId2" Type="http://schemas.openxmlformats.org/officeDocument/2006/relationships/hyperlink" Target="https://podminky.urs.cz/item/CS_URS_2026_01/577144141" TargetMode="External"/><Relationship Id="rId16" Type="http://schemas.openxmlformats.org/officeDocument/2006/relationships/hyperlink" Target="https://podminky.urs.cz/item/CS_URS_2026_01/012203000" TargetMode="External"/><Relationship Id="rId20" Type="http://schemas.openxmlformats.org/officeDocument/2006/relationships/hyperlink" Target="https://podminky.urs.cz/item/CS_URS_2026_01/071103000" TargetMode="External"/><Relationship Id="rId1" Type="http://schemas.openxmlformats.org/officeDocument/2006/relationships/hyperlink" Target="https://podminky.urs.cz/item/CS_URS_2026_01/573211112" TargetMode="External"/><Relationship Id="rId6" Type="http://schemas.openxmlformats.org/officeDocument/2006/relationships/hyperlink" Target="https://podminky.urs.cz/item/CS_URS_2026_01/899132213" TargetMode="External"/><Relationship Id="rId11" Type="http://schemas.openxmlformats.org/officeDocument/2006/relationships/hyperlink" Target="https://podminky.urs.cz/item/CS_URS_2026_01/997221551" TargetMode="External"/><Relationship Id="rId5" Type="http://schemas.openxmlformats.org/officeDocument/2006/relationships/hyperlink" Target="https://podminky.urs.cz/item/CS_URS_2026_01/899132212" TargetMode="External"/><Relationship Id="rId15" Type="http://schemas.openxmlformats.org/officeDocument/2006/relationships/hyperlink" Target="https://podminky.urs.cz/item/CS_URS_2026_01/998225111" TargetMode="External"/><Relationship Id="rId23" Type="http://schemas.openxmlformats.org/officeDocument/2006/relationships/drawing" Target="../drawings/drawing7.xml"/><Relationship Id="rId10" Type="http://schemas.openxmlformats.org/officeDocument/2006/relationships/hyperlink" Target="https://podminky.urs.cz/item/CS_URS_2026_01/113154523" TargetMode="External"/><Relationship Id="rId19" Type="http://schemas.openxmlformats.org/officeDocument/2006/relationships/hyperlink" Target="https://podminky.urs.cz/item/CS_URS_2026_01/072203000" TargetMode="External"/><Relationship Id="rId4" Type="http://schemas.openxmlformats.org/officeDocument/2006/relationships/hyperlink" Target="https://podminky.urs.cz/item/CS_URS_2026_01/899133211" TargetMode="External"/><Relationship Id="rId9" Type="http://schemas.openxmlformats.org/officeDocument/2006/relationships/hyperlink" Target="https://podminky.urs.cz/item/CS_URS_2026_01/119003132" TargetMode="External"/><Relationship Id="rId14" Type="http://schemas.openxmlformats.org/officeDocument/2006/relationships/hyperlink" Target="https://podminky.urs.cz/item/CS_URS_2026_01/997013871" TargetMode="External"/><Relationship Id="rId22" Type="http://schemas.openxmlformats.org/officeDocument/2006/relationships/hyperlink" Target="https://podminky.urs.cz/item/CS_URS_2026_01/065203000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081002000" TargetMode="External"/><Relationship Id="rId3" Type="http://schemas.openxmlformats.org/officeDocument/2006/relationships/hyperlink" Target="https://podminky.urs.cz/item/CS_URS_2026_01/998225111" TargetMode="External"/><Relationship Id="rId7" Type="http://schemas.openxmlformats.org/officeDocument/2006/relationships/hyperlink" Target="https://podminky.urs.cz/item/CS_URS_2026_01/071103000" TargetMode="External"/><Relationship Id="rId2" Type="http://schemas.openxmlformats.org/officeDocument/2006/relationships/hyperlink" Target="https://podminky.urs.cz/item/CS_URS_2026_01/119003132" TargetMode="External"/><Relationship Id="rId1" Type="http://schemas.openxmlformats.org/officeDocument/2006/relationships/hyperlink" Target="https://podminky.urs.cz/item/CS_URS_2026_01/119003131" TargetMode="External"/><Relationship Id="rId6" Type="http://schemas.openxmlformats.org/officeDocument/2006/relationships/hyperlink" Target="https://podminky.urs.cz/item/CS_URS_2026_01/072203000" TargetMode="External"/><Relationship Id="rId5" Type="http://schemas.openxmlformats.org/officeDocument/2006/relationships/hyperlink" Target="https://podminky.urs.cz/item/CS_URS_2026_01/034503000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https://podminky.urs.cz/item/CS_URS_2026_01/030001000" TargetMode="External"/><Relationship Id="rId9" Type="http://schemas.openxmlformats.org/officeDocument/2006/relationships/hyperlink" Target="https://podminky.urs.cz/item/CS_URS_2026_01/065203000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997221559" TargetMode="External"/><Relationship Id="rId13" Type="http://schemas.openxmlformats.org/officeDocument/2006/relationships/hyperlink" Target="https://podminky.urs.cz/item/CS_URS_2026_01/034503000" TargetMode="External"/><Relationship Id="rId18" Type="http://schemas.openxmlformats.org/officeDocument/2006/relationships/drawing" Target="../drawings/drawing9.xml"/><Relationship Id="rId3" Type="http://schemas.openxmlformats.org/officeDocument/2006/relationships/hyperlink" Target="https://podminky.urs.cz/item/CS_URS_2026_01/919123111" TargetMode="External"/><Relationship Id="rId7" Type="http://schemas.openxmlformats.org/officeDocument/2006/relationships/hyperlink" Target="https://podminky.urs.cz/item/CS_URS_2026_01/997221551" TargetMode="External"/><Relationship Id="rId12" Type="http://schemas.openxmlformats.org/officeDocument/2006/relationships/hyperlink" Target="https://podminky.urs.cz/item/CS_URS_2026_01/030001000" TargetMode="External"/><Relationship Id="rId17" Type="http://schemas.openxmlformats.org/officeDocument/2006/relationships/hyperlink" Target="https://podminky.urs.cz/item/CS_URS_2026_01/065203000" TargetMode="External"/><Relationship Id="rId2" Type="http://schemas.openxmlformats.org/officeDocument/2006/relationships/hyperlink" Target="https://podminky.urs.cz/item/CS_URS_2026_01/577144141" TargetMode="External"/><Relationship Id="rId16" Type="http://schemas.openxmlformats.org/officeDocument/2006/relationships/hyperlink" Target="https://podminky.urs.cz/item/CS_URS_2026_01/081002000" TargetMode="External"/><Relationship Id="rId1" Type="http://schemas.openxmlformats.org/officeDocument/2006/relationships/hyperlink" Target="https://podminky.urs.cz/item/CS_URS_2026_01/573211112" TargetMode="External"/><Relationship Id="rId6" Type="http://schemas.openxmlformats.org/officeDocument/2006/relationships/hyperlink" Target="https://podminky.urs.cz/item/CS_URS_2026_01/113154523" TargetMode="External"/><Relationship Id="rId11" Type="http://schemas.openxmlformats.org/officeDocument/2006/relationships/hyperlink" Target="https://podminky.urs.cz/item/CS_URS_2026_01/012203000" TargetMode="External"/><Relationship Id="rId5" Type="http://schemas.openxmlformats.org/officeDocument/2006/relationships/hyperlink" Target="https://podminky.urs.cz/item/CS_URS_2026_01/119003132" TargetMode="External"/><Relationship Id="rId15" Type="http://schemas.openxmlformats.org/officeDocument/2006/relationships/hyperlink" Target="https://podminky.urs.cz/item/CS_URS_2026_01/071103000" TargetMode="External"/><Relationship Id="rId10" Type="http://schemas.openxmlformats.org/officeDocument/2006/relationships/hyperlink" Target="https://podminky.urs.cz/item/CS_URS_2026_01/998225111" TargetMode="External"/><Relationship Id="rId4" Type="http://schemas.openxmlformats.org/officeDocument/2006/relationships/hyperlink" Target="https://podminky.urs.cz/item/CS_URS_2026_01/119003131" TargetMode="External"/><Relationship Id="rId9" Type="http://schemas.openxmlformats.org/officeDocument/2006/relationships/hyperlink" Target="https://podminky.urs.cz/item/CS_URS_2026_01/997221875" TargetMode="External"/><Relationship Id="rId14" Type="http://schemas.openxmlformats.org/officeDocument/2006/relationships/hyperlink" Target="https://podminky.urs.cz/item/CS_URS_2026_01/07220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5"/>
  <sheetViews>
    <sheetView showGridLines="0" tabSelected="1" topLeftCell="A34" workbookViewId="0">
      <selection activeCell="J61" sqref="J61:AF6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1" width="2.6640625" customWidth="1"/>
    <col min="32" max="32" width="53.33203125" customWidth="1"/>
    <col min="33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82" t="s">
        <v>14</v>
      </c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R5" s="21"/>
      <c r="BE5" s="279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284" t="s">
        <v>17</v>
      </c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R6" s="21"/>
      <c r="BE6" s="280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80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80"/>
      <c r="BS8" s="18" t="s">
        <v>6</v>
      </c>
    </row>
    <row r="9" spans="1:74" ht="14.45" customHeight="1">
      <c r="B9" s="21"/>
      <c r="AR9" s="21"/>
      <c r="BE9" s="280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19</v>
      </c>
      <c r="AR10" s="21"/>
      <c r="BE10" s="280"/>
      <c r="BS10" s="18" t="s">
        <v>6</v>
      </c>
    </row>
    <row r="11" spans="1:74" ht="18.399999999999999" customHeight="1">
      <c r="B11" s="21"/>
      <c r="E11" s="26" t="s">
        <v>27</v>
      </c>
      <c r="AK11" s="28" t="s">
        <v>28</v>
      </c>
      <c r="AN11" s="26" t="s">
        <v>19</v>
      </c>
      <c r="AR11" s="21"/>
      <c r="BE11" s="280"/>
      <c r="BS11" s="18" t="s">
        <v>6</v>
      </c>
    </row>
    <row r="12" spans="1:74" ht="6.95" customHeight="1">
      <c r="B12" s="21"/>
      <c r="AR12" s="21"/>
      <c r="BE12" s="280"/>
      <c r="BS12" s="18" t="s">
        <v>6</v>
      </c>
    </row>
    <row r="13" spans="1:74" ht="12" customHeight="1">
      <c r="B13" s="21"/>
      <c r="D13" s="28" t="s">
        <v>29</v>
      </c>
      <c r="AK13" s="28" t="s">
        <v>26</v>
      </c>
      <c r="AN13" s="30" t="s">
        <v>30</v>
      </c>
      <c r="AR13" s="21"/>
      <c r="BE13" s="280"/>
      <c r="BS13" s="18" t="s">
        <v>6</v>
      </c>
    </row>
    <row r="14" spans="1:74" ht="12.75">
      <c r="B14" s="21"/>
      <c r="E14" s="285" t="s">
        <v>30</v>
      </c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  <c r="AH14" s="286"/>
      <c r="AI14" s="286"/>
      <c r="AJ14" s="286"/>
      <c r="AK14" s="28" t="s">
        <v>28</v>
      </c>
      <c r="AN14" s="30" t="s">
        <v>30</v>
      </c>
      <c r="AR14" s="21"/>
      <c r="BE14" s="280"/>
      <c r="BS14" s="18" t="s">
        <v>6</v>
      </c>
    </row>
    <row r="15" spans="1:74" ht="6.95" customHeight="1">
      <c r="B15" s="21"/>
      <c r="AR15" s="21"/>
      <c r="BE15" s="280"/>
      <c r="BS15" s="18" t="s">
        <v>4</v>
      </c>
    </row>
    <row r="16" spans="1:74" ht="12" customHeight="1">
      <c r="B16" s="21"/>
      <c r="D16" s="28" t="s">
        <v>31</v>
      </c>
      <c r="AK16" s="28" t="s">
        <v>26</v>
      </c>
      <c r="AN16" s="26" t="s">
        <v>19</v>
      </c>
      <c r="AR16" s="21"/>
      <c r="BE16" s="280"/>
      <c r="BS16" s="18" t="s">
        <v>4</v>
      </c>
    </row>
    <row r="17" spans="2:71" ht="18.399999999999999" customHeight="1">
      <c r="B17" s="21"/>
      <c r="E17" s="26" t="s">
        <v>32</v>
      </c>
      <c r="AK17" s="28" t="s">
        <v>28</v>
      </c>
      <c r="AN17" s="26" t="s">
        <v>19</v>
      </c>
      <c r="AR17" s="21"/>
      <c r="BE17" s="280"/>
      <c r="BS17" s="18" t="s">
        <v>33</v>
      </c>
    </row>
    <row r="18" spans="2:71" ht="6.95" customHeight="1">
      <c r="B18" s="21"/>
      <c r="AR18" s="21"/>
      <c r="BE18" s="280"/>
      <c r="BS18" s="18" t="s">
        <v>6</v>
      </c>
    </row>
    <row r="19" spans="2:71" ht="12" customHeight="1">
      <c r="B19" s="21"/>
      <c r="D19" s="28" t="s">
        <v>34</v>
      </c>
      <c r="AK19" s="28" t="s">
        <v>26</v>
      </c>
      <c r="AN19" s="26" t="s">
        <v>19</v>
      </c>
      <c r="AR19" s="21"/>
      <c r="BE19" s="280"/>
      <c r="BS19" s="18" t="s">
        <v>6</v>
      </c>
    </row>
    <row r="20" spans="2:71" ht="18.399999999999999" customHeight="1">
      <c r="B20" s="21"/>
      <c r="E20" s="26" t="s">
        <v>35</v>
      </c>
      <c r="AK20" s="28" t="s">
        <v>28</v>
      </c>
      <c r="AN20" s="26" t="s">
        <v>19</v>
      </c>
      <c r="AR20" s="21"/>
      <c r="BE20" s="280"/>
      <c r="BS20" s="18" t="s">
        <v>4</v>
      </c>
    </row>
    <row r="21" spans="2:71" ht="6.95" customHeight="1">
      <c r="B21" s="21"/>
      <c r="AR21" s="21"/>
      <c r="BE21" s="280"/>
    </row>
    <row r="22" spans="2:71" ht="12" customHeight="1">
      <c r="B22" s="21"/>
      <c r="D22" s="28" t="s">
        <v>36</v>
      </c>
      <c r="AR22" s="21"/>
      <c r="BE22" s="280"/>
    </row>
    <row r="23" spans="2:71" ht="47.25" customHeight="1">
      <c r="B23" s="21"/>
      <c r="E23" s="287" t="s">
        <v>37</v>
      </c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R23" s="21"/>
      <c r="BE23" s="280"/>
    </row>
    <row r="24" spans="2:71" ht="6.95" customHeight="1">
      <c r="B24" s="21"/>
      <c r="AR24" s="21"/>
      <c r="BE24" s="280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80"/>
    </row>
    <row r="26" spans="2:71" s="1" customFormat="1" ht="25.9" customHeight="1">
      <c r="B26" s="33"/>
      <c r="D26" s="34" t="s">
        <v>38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88">
        <f>ROUND(AG54,1)</f>
        <v>0</v>
      </c>
      <c r="AL26" s="289"/>
      <c r="AM26" s="289"/>
      <c r="AN26" s="289"/>
      <c r="AO26" s="289"/>
      <c r="AR26" s="33"/>
      <c r="BE26" s="280"/>
    </row>
    <row r="27" spans="2:71" s="1" customFormat="1" ht="6.95" customHeight="1">
      <c r="B27" s="33"/>
      <c r="AR27" s="33"/>
      <c r="BE27" s="280"/>
    </row>
    <row r="28" spans="2:71" s="1" customFormat="1" ht="12.75">
      <c r="B28" s="33"/>
      <c r="L28" s="290" t="s">
        <v>39</v>
      </c>
      <c r="M28" s="290"/>
      <c r="N28" s="290"/>
      <c r="O28" s="290"/>
      <c r="P28" s="290"/>
      <c r="W28" s="290" t="s">
        <v>40</v>
      </c>
      <c r="X28" s="290"/>
      <c r="Y28" s="290"/>
      <c r="Z28" s="290"/>
      <c r="AA28" s="290"/>
      <c r="AB28" s="290"/>
      <c r="AC28" s="290"/>
      <c r="AD28" s="290"/>
      <c r="AE28" s="290"/>
      <c r="AK28" s="290" t="s">
        <v>41</v>
      </c>
      <c r="AL28" s="290"/>
      <c r="AM28" s="290"/>
      <c r="AN28" s="290"/>
      <c r="AO28" s="290"/>
      <c r="AR28" s="33"/>
      <c r="BE28" s="280"/>
    </row>
    <row r="29" spans="2:71" s="2" customFormat="1" ht="14.45" customHeight="1">
      <c r="B29" s="37"/>
      <c r="D29" s="28" t="s">
        <v>42</v>
      </c>
      <c r="F29" s="28" t="s">
        <v>43</v>
      </c>
      <c r="L29" s="293">
        <v>0.21</v>
      </c>
      <c r="M29" s="292"/>
      <c r="N29" s="292"/>
      <c r="O29" s="292"/>
      <c r="P29" s="292"/>
      <c r="W29" s="291">
        <f>ROUND(AZ54, 1)</f>
        <v>0</v>
      </c>
      <c r="X29" s="292"/>
      <c r="Y29" s="292"/>
      <c r="Z29" s="292"/>
      <c r="AA29" s="292"/>
      <c r="AB29" s="292"/>
      <c r="AC29" s="292"/>
      <c r="AD29" s="292"/>
      <c r="AE29" s="292"/>
      <c r="AK29" s="291">
        <f>ROUND(AV54, 1)</f>
        <v>0</v>
      </c>
      <c r="AL29" s="292"/>
      <c r="AM29" s="292"/>
      <c r="AN29" s="292"/>
      <c r="AO29" s="292"/>
      <c r="AR29" s="37"/>
      <c r="BE29" s="281"/>
    </row>
    <row r="30" spans="2:71" s="2" customFormat="1" ht="14.45" customHeight="1">
      <c r="B30" s="37"/>
      <c r="F30" s="28" t="s">
        <v>44</v>
      </c>
      <c r="L30" s="293">
        <v>0.12</v>
      </c>
      <c r="M30" s="292"/>
      <c r="N30" s="292"/>
      <c r="O30" s="292"/>
      <c r="P30" s="292"/>
      <c r="W30" s="291">
        <f>ROUND(BA54, 1)</f>
        <v>0</v>
      </c>
      <c r="X30" s="292"/>
      <c r="Y30" s="292"/>
      <c r="Z30" s="292"/>
      <c r="AA30" s="292"/>
      <c r="AB30" s="292"/>
      <c r="AC30" s="292"/>
      <c r="AD30" s="292"/>
      <c r="AE30" s="292"/>
      <c r="AK30" s="291">
        <f>ROUND(AW54, 1)</f>
        <v>0</v>
      </c>
      <c r="AL30" s="292"/>
      <c r="AM30" s="292"/>
      <c r="AN30" s="292"/>
      <c r="AO30" s="292"/>
      <c r="AR30" s="37"/>
      <c r="BE30" s="281"/>
    </row>
    <row r="31" spans="2:71" s="2" customFormat="1" ht="14.45" hidden="1" customHeight="1">
      <c r="B31" s="37"/>
      <c r="F31" s="28" t="s">
        <v>45</v>
      </c>
      <c r="L31" s="293">
        <v>0.21</v>
      </c>
      <c r="M31" s="292"/>
      <c r="N31" s="292"/>
      <c r="O31" s="292"/>
      <c r="P31" s="292"/>
      <c r="W31" s="291">
        <f>ROUND(BB54, 1)</f>
        <v>0</v>
      </c>
      <c r="X31" s="292"/>
      <c r="Y31" s="292"/>
      <c r="Z31" s="292"/>
      <c r="AA31" s="292"/>
      <c r="AB31" s="292"/>
      <c r="AC31" s="292"/>
      <c r="AD31" s="292"/>
      <c r="AE31" s="292"/>
      <c r="AK31" s="291">
        <v>0</v>
      </c>
      <c r="AL31" s="292"/>
      <c r="AM31" s="292"/>
      <c r="AN31" s="292"/>
      <c r="AO31" s="292"/>
      <c r="AR31" s="37"/>
      <c r="BE31" s="281"/>
    </row>
    <row r="32" spans="2:71" s="2" customFormat="1" ht="14.45" hidden="1" customHeight="1">
      <c r="B32" s="37"/>
      <c r="F32" s="28" t="s">
        <v>46</v>
      </c>
      <c r="L32" s="293">
        <v>0.12</v>
      </c>
      <c r="M32" s="292"/>
      <c r="N32" s="292"/>
      <c r="O32" s="292"/>
      <c r="P32" s="292"/>
      <c r="W32" s="291">
        <f>ROUND(BC54, 1)</f>
        <v>0</v>
      </c>
      <c r="X32" s="292"/>
      <c r="Y32" s="292"/>
      <c r="Z32" s="292"/>
      <c r="AA32" s="292"/>
      <c r="AB32" s="292"/>
      <c r="AC32" s="292"/>
      <c r="AD32" s="292"/>
      <c r="AE32" s="292"/>
      <c r="AK32" s="291">
        <v>0</v>
      </c>
      <c r="AL32" s="292"/>
      <c r="AM32" s="292"/>
      <c r="AN32" s="292"/>
      <c r="AO32" s="292"/>
      <c r="AR32" s="37"/>
      <c r="BE32" s="281"/>
    </row>
    <row r="33" spans="2:44" s="2" customFormat="1" ht="14.45" hidden="1" customHeight="1">
      <c r="B33" s="37"/>
      <c r="F33" s="28" t="s">
        <v>47</v>
      </c>
      <c r="L33" s="293">
        <v>0</v>
      </c>
      <c r="M33" s="292"/>
      <c r="N33" s="292"/>
      <c r="O33" s="292"/>
      <c r="P33" s="292"/>
      <c r="W33" s="291">
        <f>ROUND(BD54, 1)</f>
        <v>0</v>
      </c>
      <c r="X33" s="292"/>
      <c r="Y33" s="292"/>
      <c r="Z33" s="292"/>
      <c r="AA33" s="292"/>
      <c r="AB33" s="292"/>
      <c r="AC33" s="292"/>
      <c r="AD33" s="292"/>
      <c r="AE33" s="292"/>
      <c r="AK33" s="291">
        <v>0</v>
      </c>
      <c r="AL33" s="292"/>
      <c r="AM33" s="292"/>
      <c r="AN33" s="292"/>
      <c r="AO33" s="292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48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49</v>
      </c>
      <c r="U35" s="40"/>
      <c r="V35" s="40"/>
      <c r="W35" s="40"/>
      <c r="X35" s="297" t="s">
        <v>50</v>
      </c>
      <c r="Y35" s="295"/>
      <c r="Z35" s="295"/>
      <c r="AA35" s="295"/>
      <c r="AB35" s="295"/>
      <c r="AC35" s="40"/>
      <c r="AD35" s="40"/>
      <c r="AE35" s="40"/>
      <c r="AF35" s="40"/>
      <c r="AG35" s="40"/>
      <c r="AH35" s="40"/>
      <c r="AI35" s="40"/>
      <c r="AJ35" s="40"/>
      <c r="AK35" s="294">
        <f>SUM(AK26:AK33)</f>
        <v>0</v>
      </c>
      <c r="AL35" s="295"/>
      <c r="AM35" s="295"/>
      <c r="AN35" s="295"/>
      <c r="AO35" s="296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51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MALSOVICE2603</v>
      </c>
      <c r="AR44" s="46"/>
    </row>
    <row r="45" spans="2:44" s="4" customFormat="1" ht="36.950000000000003" customHeight="1">
      <c r="B45" s="47"/>
      <c r="C45" s="48" t="s">
        <v>16</v>
      </c>
      <c r="L45" s="261" t="str">
        <f>K6</f>
        <v>OPRAVA KOMUNIKACÍ - HLINĚNÁ, CHORATICE A STARÁ BOHYNĚ</v>
      </c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>HLINĚNÁ, CHORATICE</v>
      </c>
      <c r="AI47" s="28" t="s">
        <v>23</v>
      </c>
      <c r="AM47" s="263" t="str">
        <f>IF(AN8= "","",AN8)</f>
        <v>7. 4. 2026</v>
      </c>
      <c r="AN47" s="263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25</v>
      </c>
      <c r="L49" s="3" t="str">
        <f>IF(E11= "","",E11)</f>
        <v>OBEC MALŠOVICE</v>
      </c>
      <c r="AI49" s="28" t="s">
        <v>31</v>
      </c>
      <c r="AM49" s="264" t="str">
        <f>IF(E17="","",E17)</f>
        <v>bez PD</v>
      </c>
      <c r="AN49" s="265"/>
      <c r="AO49" s="265"/>
      <c r="AP49" s="265"/>
      <c r="AR49" s="33"/>
      <c r="AS49" s="266" t="s">
        <v>52</v>
      </c>
      <c r="AT49" s="267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29</v>
      </c>
      <c r="L50" s="3" t="str">
        <f>IF(E14= "Vyplň údaj","",E14)</f>
        <v/>
      </c>
      <c r="AI50" s="28" t="s">
        <v>34</v>
      </c>
      <c r="AM50" s="264" t="str">
        <f>IF(E20="","",E20)</f>
        <v>Nina Blavková Děčín</v>
      </c>
      <c r="AN50" s="265"/>
      <c r="AO50" s="265"/>
      <c r="AP50" s="265"/>
      <c r="AR50" s="33"/>
      <c r="AS50" s="268"/>
      <c r="AT50" s="269"/>
      <c r="BD50" s="54"/>
    </row>
    <row r="51" spans="1:91" s="1" customFormat="1" ht="10.9" customHeight="1">
      <c r="B51" s="33"/>
      <c r="AR51" s="33"/>
      <c r="AS51" s="268"/>
      <c r="AT51" s="269"/>
      <c r="BD51" s="54"/>
    </row>
    <row r="52" spans="1:91" s="1" customFormat="1" ht="29.25" customHeight="1">
      <c r="B52" s="33"/>
      <c r="C52" s="270" t="s">
        <v>53</v>
      </c>
      <c r="D52" s="271"/>
      <c r="E52" s="271"/>
      <c r="F52" s="271"/>
      <c r="G52" s="271"/>
      <c r="H52" s="55"/>
      <c r="I52" s="273" t="s">
        <v>54</v>
      </c>
      <c r="J52" s="271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2" t="s">
        <v>55</v>
      </c>
      <c r="AH52" s="271"/>
      <c r="AI52" s="271"/>
      <c r="AJ52" s="271"/>
      <c r="AK52" s="271"/>
      <c r="AL52" s="271"/>
      <c r="AM52" s="271"/>
      <c r="AN52" s="273" t="s">
        <v>56</v>
      </c>
      <c r="AO52" s="271"/>
      <c r="AP52" s="271"/>
      <c r="AQ52" s="56" t="s">
        <v>57</v>
      </c>
      <c r="AR52" s="33"/>
      <c r="AS52" s="57" t="s">
        <v>58</v>
      </c>
      <c r="AT52" s="58" t="s">
        <v>59</v>
      </c>
      <c r="AU52" s="58" t="s">
        <v>60</v>
      </c>
      <c r="AV52" s="58" t="s">
        <v>61</v>
      </c>
      <c r="AW52" s="58" t="s">
        <v>62</v>
      </c>
      <c r="AX52" s="58" t="s">
        <v>63</v>
      </c>
      <c r="AY52" s="58" t="s">
        <v>64</v>
      </c>
      <c r="AZ52" s="58" t="s">
        <v>65</v>
      </c>
      <c r="BA52" s="58" t="s">
        <v>66</v>
      </c>
      <c r="BB52" s="58" t="s">
        <v>67</v>
      </c>
      <c r="BC52" s="58" t="s">
        <v>68</v>
      </c>
      <c r="BD52" s="59" t="s">
        <v>69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70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77">
        <f>ROUND(SUM(AG55:AG63),1)</f>
        <v>0</v>
      </c>
      <c r="AH54" s="277"/>
      <c r="AI54" s="277"/>
      <c r="AJ54" s="277"/>
      <c r="AK54" s="277"/>
      <c r="AL54" s="277"/>
      <c r="AM54" s="277"/>
      <c r="AN54" s="278">
        <f t="shared" ref="AN54:AN63" si="0">SUM(AG54,AT54)</f>
        <v>0</v>
      </c>
      <c r="AO54" s="278"/>
      <c r="AP54" s="278"/>
      <c r="AQ54" s="65" t="s">
        <v>19</v>
      </c>
      <c r="AR54" s="61"/>
      <c r="AS54" s="66">
        <f>ROUND(SUM(AS55:AS63),1)</f>
        <v>0</v>
      </c>
      <c r="AT54" s="67">
        <f t="shared" ref="AT54:AT63" si="1">ROUND(SUM(AV54:AW54),1)</f>
        <v>0</v>
      </c>
      <c r="AU54" s="68">
        <f>ROUND(SUM(AU55:AU63),5)</f>
        <v>0</v>
      </c>
      <c r="AV54" s="67">
        <f>ROUND(AZ54*L29,1)</f>
        <v>0</v>
      </c>
      <c r="AW54" s="67">
        <f>ROUND(BA54*L30,1)</f>
        <v>0</v>
      </c>
      <c r="AX54" s="67">
        <f>ROUND(BB54*L29,1)</f>
        <v>0</v>
      </c>
      <c r="AY54" s="67">
        <f>ROUND(BC54*L30,1)</f>
        <v>0</v>
      </c>
      <c r="AZ54" s="67">
        <f>ROUND(SUM(AZ55:AZ63),1)</f>
        <v>0</v>
      </c>
      <c r="BA54" s="67">
        <f>ROUND(SUM(BA55:BA63),1)</f>
        <v>0</v>
      </c>
      <c r="BB54" s="67">
        <f>ROUND(SUM(BB55:BB63),1)</f>
        <v>0</v>
      </c>
      <c r="BC54" s="67">
        <f>ROUND(SUM(BC55:BC63),1)</f>
        <v>0</v>
      </c>
      <c r="BD54" s="69">
        <f>ROUND(SUM(BD55:BD63),1)</f>
        <v>0</v>
      </c>
      <c r="BS54" s="70" t="s">
        <v>71</v>
      </c>
      <c r="BT54" s="70" t="s">
        <v>72</v>
      </c>
      <c r="BU54" s="71" t="s">
        <v>73</v>
      </c>
      <c r="BV54" s="70" t="s">
        <v>74</v>
      </c>
      <c r="BW54" s="70" t="s">
        <v>5</v>
      </c>
      <c r="BX54" s="70" t="s">
        <v>75</v>
      </c>
      <c r="CL54" s="70" t="s">
        <v>19</v>
      </c>
    </row>
    <row r="55" spans="1:91" s="6" customFormat="1" ht="24.75" customHeight="1">
      <c r="A55" s="72" t="s">
        <v>76</v>
      </c>
      <c r="B55" s="73"/>
      <c r="C55" s="74"/>
      <c r="D55" s="274" t="s">
        <v>77</v>
      </c>
      <c r="E55" s="274"/>
      <c r="F55" s="274"/>
      <c r="G55" s="274"/>
      <c r="H55" s="274"/>
      <c r="I55" s="75"/>
      <c r="J55" s="274" t="s">
        <v>78</v>
      </c>
      <c r="K55" s="274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5">
        <f>'000 - HLINĚNÁ část p.p.č....'!J30</f>
        <v>0</v>
      </c>
      <c r="AH55" s="276"/>
      <c r="AI55" s="276"/>
      <c r="AJ55" s="276"/>
      <c r="AK55" s="276"/>
      <c r="AL55" s="276"/>
      <c r="AM55" s="276"/>
      <c r="AN55" s="275">
        <f t="shared" si="0"/>
        <v>0</v>
      </c>
      <c r="AO55" s="276"/>
      <c r="AP55" s="276"/>
      <c r="AQ55" s="76" t="s">
        <v>79</v>
      </c>
      <c r="AR55" s="73"/>
      <c r="AS55" s="77">
        <v>0</v>
      </c>
      <c r="AT55" s="78">
        <f t="shared" si="1"/>
        <v>0</v>
      </c>
      <c r="AU55" s="79">
        <f>'000 - HLINĚNÁ část p.p.č....'!P90</f>
        <v>0</v>
      </c>
      <c r="AV55" s="78">
        <f>'000 - HLINĚNÁ část p.p.č....'!J33</f>
        <v>0</v>
      </c>
      <c r="AW55" s="78">
        <f>'000 - HLINĚNÁ část p.p.č....'!J34</f>
        <v>0</v>
      </c>
      <c r="AX55" s="78">
        <f>'000 - HLINĚNÁ část p.p.č....'!J35</f>
        <v>0</v>
      </c>
      <c r="AY55" s="78">
        <f>'000 - HLINĚNÁ část p.p.č....'!J36</f>
        <v>0</v>
      </c>
      <c r="AZ55" s="78">
        <f>'000 - HLINĚNÁ část p.p.č....'!F33</f>
        <v>0</v>
      </c>
      <c r="BA55" s="78">
        <f>'000 - HLINĚNÁ část p.p.č....'!F34</f>
        <v>0</v>
      </c>
      <c r="BB55" s="78">
        <f>'000 - HLINĚNÁ část p.p.č....'!F35</f>
        <v>0</v>
      </c>
      <c r="BC55" s="78">
        <f>'000 - HLINĚNÁ část p.p.č....'!F36</f>
        <v>0</v>
      </c>
      <c r="BD55" s="80">
        <f>'000 - HLINĚNÁ část p.p.č....'!F37</f>
        <v>0</v>
      </c>
      <c r="BT55" s="81" t="s">
        <v>80</v>
      </c>
      <c r="BV55" s="81" t="s">
        <v>74</v>
      </c>
      <c r="BW55" s="81" t="s">
        <v>81</v>
      </c>
      <c r="BX55" s="81" t="s">
        <v>5</v>
      </c>
      <c r="CL55" s="81" t="s">
        <v>19</v>
      </c>
      <c r="CM55" s="81" t="s">
        <v>82</v>
      </c>
    </row>
    <row r="56" spans="1:91" s="6" customFormat="1" ht="24.75" customHeight="1">
      <c r="A56" s="72" t="s">
        <v>76</v>
      </c>
      <c r="B56" s="73"/>
      <c r="C56" s="74"/>
      <c r="D56" s="274" t="s">
        <v>83</v>
      </c>
      <c r="E56" s="274"/>
      <c r="F56" s="274"/>
      <c r="G56" s="274"/>
      <c r="H56" s="274"/>
      <c r="I56" s="75"/>
      <c r="J56" s="274" t="s">
        <v>84</v>
      </c>
      <c r="K56" s="274"/>
      <c r="L56" s="274"/>
      <c r="M56" s="274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274"/>
      <c r="AE56" s="274"/>
      <c r="AF56" s="274"/>
      <c r="AG56" s="275">
        <f>'001 - CHORATICE - 1.ČÁST ...'!J30</f>
        <v>0</v>
      </c>
      <c r="AH56" s="276"/>
      <c r="AI56" s="276"/>
      <c r="AJ56" s="276"/>
      <c r="AK56" s="276"/>
      <c r="AL56" s="276"/>
      <c r="AM56" s="276"/>
      <c r="AN56" s="275">
        <f t="shared" si="0"/>
        <v>0</v>
      </c>
      <c r="AO56" s="276"/>
      <c r="AP56" s="276"/>
      <c r="AQ56" s="76" t="s">
        <v>79</v>
      </c>
      <c r="AR56" s="73"/>
      <c r="AS56" s="77">
        <v>0</v>
      </c>
      <c r="AT56" s="78">
        <f t="shared" si="1"/>
        <v>0</v>
      </c>
      <c r="AU56" s="79">
        <f>'001 - CHORATICE - 1.ČÁST ...'!P90</f>
        <v>0</v>
      </c>
      <c r="AV56" s="78">
        <f>'001 - CHORATICE - 1.ČÁST ...'!J33</f>
        <v>0</v>
      </c>
      <c r="AW56" s="78">
        <f>'001 - CHORATICE - 1.ČÁST ...'!J34</f>
        <v>0</v>
      </c>
      <c r="AX56" s="78">
        <f>'001 - CHORATICE - 1.ČÁST ...'!J35</f>
        <v>0</v>
      </c>
      <c r="AY56" s="78">
        <f>'001 - CHORATICE - 1.ČÁST ...'!J36</f>
        <v>0</v>
      </c>
      <c r="AZ56" s="78">
        <f>'001 - CHORATICE - 1.ČÁST ...'!F33</f>
        <v>0</v>
      </c>
      <c r="BA56" s="78">
        <f>'001 - CHORATICE - 1.ČÁST ...'!F34</f>
        <v>0</v>
      </c>
      <c r="BB56" s="78">
        <f>'001 - CHORATICE - 1.ČÁST ...'!F35</f>
        <v>0</v>
      </c>
      <c r="BC56" s="78">
        <f>'001 - CHORATICE - 1.ČÁST ...'!F36</f>
        <v>0</v>
      </c>
      <c r="BD56" s="80">
        <f>'001 - CHORATICE - 1.ČÁST ...'!F37</f>
        <v>0</v>
      </c>
      <c r="BT56" s="81" t="s">
        <v>80</v>
      </c>
      <c r="BV56" s="81" t="s">
        <v>74</v>
      </c>
      <c r="BW56" s="81" t="s">
        <v>85</v>
      </c>
      <c r="BX56" s="81" t="s">
        <v>5</v>
      </c>
      <c r="CL56" s="81" t="s">
        <v>19</v>
      </c>
      <c r="CM56" s="81" t="s">
        <v>82</v>
      </c>
    </row>
    <row r="57" spans="1:91" s="6" customFormat="1" ht="24.75" customHeight="1">
      <c r="A57" s="72" t="s">
        <v>76</v>
      </c>
      <c r="B57" s="73"/>
      <c r="C57" s="74"/>
      <c r="D57" s="274" t="s">
        <v>86</v>
      </c>
      <c r="E57" s="274"/>
      <c r="F57" s="274"/>
      <c r="G57" s="274"/>
      <c r="H57" s="274"/>
      <c r="I57" s="75"/>
      <c r="J57" s="274" t="s">
        <v>87</v>
      </c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5">
        <f>'002 - CHORATICE - 2.ČÁST ...'!J30</f>
        <v>0</v>
      </c>
      <c r="AH57" s="276"/>
      <c r="AI57" s="276"/>
      <c r="AJ57" s="276"/>
      <c r="AK57" s="276"/>
      <c r="AL57" s="276"/>
      <c r="AM57" s="276"/>
      <c r="AN57" s="275">
        <f t="shared" si="0"/>
        <v>0</v>
      </c>
      <c r="AO57" s="276"/>
      <c r="AP57" s="276"/>
      <c r="AQ57" s="76" t="s">
        <v>79</v>
      </c>
      <c r="AR57" s="73"/>
      <c r="AS57" s="77">
        <v>0</v>
      </c>
      <c r="AT57" s="78">
        <f t="shared" si="1"/>
        <v>0</v>
      </c>
      <c r="AU57" s="79">
        <f>'002 - CHORATICE - 2.ČÁST ...'!P90</f>
        <v>0</v>
      </c>
      <c r="AV57" s="78">
        <f>'002 - CHORATICE - 2.ČÁST ...'!J33</f>
        <v>0</v>
      </c>
      <c r="AW57" s="78">
        <f>'002 - CHORATICE - 2.ČÁST ...'!J34</f>
        <v>0</v>
      </c>
      <c r="AX57" s="78">
        <f>'002 - CHORATICE - 2.ČÁST ...'!J35</f>
        <v>0</v>
      </c>
      <c r="AY57" s="78">
        <f>'002 - CHORATICE - 2.ČÁST ...'!J36</f>
        <v>0</v>
      </c>
      <c r="AZ57" s="78">
        <f>'002 - CHORATICE - 2.ČÁST ...'!F33</f>
        <v>0</v>
      </c>
      <c r="BA57" s="78">
        <f>'002 - CHORATICE - 2.ČÁST ...'!F34</f>
        <v>0</v>
      </c>
      <c r="BB57" s="78">
        <f>'002 - CHORATICE - 2.ČÁST ...'!F35</f>
        <v>0</v>
      </c>
      <c r="BC57" s="78">
        <f>'002 - CHORATICE - 2.ČÁST ...'!F36</f>
        <v>0</v>
      </c>
      <c r="BD57" s="80">
        <f>'002 - CHORATICE - 2.ČÁST ...'!F37</f>
        <v>0</v>
      </c>
      <c r="BT57" s="81" t="s">
        <v>80</v>
      </c>
      <c r="BV57" s="81" t="s">
        <v>74</v>
      </c>
      <c r="BW57" s="81" t="s">
        <v>88</v>
      </c>
      <c r="BX57" s="81" t="s">
        <v>5</v>
      </c>
      <c r="CL57" s="81" t="s">
        <v>19</v>
      </c>
      <c r="CM57" s="81" t="s">
        <v>82</v>
      </c>
    </row>
    <row r="58" spans="1:91" s="6" customFormat="1" ht="24.75" customHeight="1">
      <c r="A58" s="72" t="s">
        <v>76</v>
      </c>
      <c r="B58" s="73"/>
      <c r="C58" s="74"/>
      <c r="D58" s="274" t="s">
        <v>89</v>
      </c>
      <c r="E58" s="274"/>
      <c r="F58" s="274"/>
      <c r="G58" s="274"/>
      <c r="H58" s="274"/>
      <c r="I58" s="75"/>
      <c r="J58" s="274" t="s">
        <v>90</v>
      </c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5">
        <f>'003 - CHORATICE - 3.ČÁST ...'!J30</f>
        <v>0</v>
      </c>
      <c r="AH58" s="276"/>
      <c r="AI58" s="276"/>
      <c r="AJ58" s="276"/>
      <c r="AK58" s="276"/>
      <c r="AL58" s="276"/>
      <c r="AM58" s="276"/>
      <c r="AN58" s="275">
        <f t="shared" si="0"/>
        <v>0</v>
      </c>
      <c r="AO58" s="276"/>
      <c r="AP58" s="276"/>
      <c r="AQ58" s="76" t="s">
        <v>79</v>
      </c>
      <c r="AR58" s="73"/>
      <c r="AS58" s="77">
        <v>0</v>
      </c>
      <c r="AT58" s="78">
        <f t="shared" si="1"/>
        <v>0</v>
      </c>
      <c r="AU58" s="79">
        <f>'003 - CHORATICE - 3.ČÁST ...'!P89</f>
        <v>0</v>
      </c>
      <c r="AV58" s="78">
        <f>'003 - CHORATICE - 3.ČÁST ...'!J33</f>
        <v>0</v>
      </c>
      <c r="AW58" s="78">
        <f>'003 - CHORATICE - 3.ČÁST ...'!J34</f>
        <v>0</v>
      </c>
      <c r="AX58" s="78">
        <f>'003 - CHORATICE - 3.ČÁST ...'!J35</f>
        <v>0</v>
      </c>
      <c r="AY58" s="78">
        <f>'003 - CHORATICE - 3.ČÁST ...'!J36</f>
        <v>0</v>
      </c>
      <c r="AZ58" s="78">
        <f>'003 - CHORATICE - 3.ČÁST ...'!F33</f>
        <v>0</v>
      </c>
      <c r="BA58" s="78">
        <f>'003 - CHORATICE - 3.ČÁST ...'!F34</f>
        <v>0</v>
      </c>
      <c r="BB58" s="78">
        <f>'003 - CHORATICE - 3.ČÁST ...'!F35</f>
        <v>0</v>
      </c>
      <c r="BC58" s="78">
        <f>'003 - CHORATICE - 3.ČÁST ...'!F36</f>
        <v>0</v>
      </c>
      <c r="BD58" s="80">
        <f>'003 - CHORATICE - 3.ČÁST ...'!F37</f>
        <v>0</v>
      </c>
      <c r="BT58" s="81" t="s">
        <v>80</v>
      </c>
      <c r="BV58" s="81" t="s">
        <v>74</v>
      </c>
      <c r="BW58" s="81" t="s">
        <v>91</v>
      </c>
      <c r="BX58" s="81" t="s">
        <v>5</v>
      </c>
      <c r="CL58" s="81" t="s">
        <v>19</v>
      </c>
      <c r="CM58" s="81" t="s">
        <v>82</v>
      </c>
    </row>
    <row r="59" spans="1:91" s="6" customFormat="1" ht="24.75" customHeight="1">
      <c r="A59" s="72" t="s">
        <v>76</v>
      </c>
      <c r="B59" s="73"/>
      <c r="C59" s="74"/>
      <c r="D59" s="274" t="s">
        <v>92</v>
      </c>
      <c r="E59" s="274"/>
      <c r="F59" s="274"/>
      <c r="G59" s="274"/>
      <c r="H59" s="274"/>
      <c r="I59" s="75"/>
      <c r="J59" s="274" t="s">
        <v>93</v>
      </c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4"/>
      <c r="AB59" s="274"/>
      <c r="AC59" s="274"/>
      <c r="AD59" s="274"/>
      <c r="AE59" s="274"/>
      <c r="AF59" s="274"/>
      <c r="AG59" s="275">
        <f>'004 - CHORATICE - 4.ČÁST ...'!J30</f>
        <v>0</v>
      </c>
      <c r="AH59" s="276"/>
      <c r="AI59" s="276"/>
      <c r="AJ59" s="276"/>
      <c r="AK59" s="276"/>
      <c r="AL59" s="276"/>
      <c r="AM59" s="276"/>
      <c r="AN59" s="275">
        <f t="shared" si="0"/>
        <v>0</v>
      </c>
      <c r="AO59" s="276"/>
      <c r="AP59" s="276"/>
      <c r="AQ59" s="76" t="s">
        <v>79</v>
      </c>
      <c r="AR59" s="73"/>
      <c r="AS59" s="77">
        <v>0</v>
      </c>
      <c r="AT59" s="78">
        <f t="shared" si="1"/>
        <v>0</v>
      </c>
      <c r="AU59" s="79">
        <f>'004 - CHORATICE - 4.ČÁST ...'!P89</f>
        <v>0</v>
      </c>
      <c r="AV59" s="78">
        <f>'004 - CHORATICE - 4.ČÁST ...'!J33</f>
        <v>0</v>
      </c>
      <c r="AW59" s="78">
        <f>'004 - CHORATICE - 4.ČÁST ...'!J34</f>
        <v>0</v>
      </c>
      <c r="AX59" s="78">
        <f>'004 - CHORATICE - 4.ČÁST ...'!J35</f>
        <v>0</v>
      </c>
      <c r="AY59" s="78">
        <f>'004 - CHORATICE - 4.ČÁST ...'!J36</f>
        <v>0</v>
      </c>
      <c r="AZ59" s="78">
        <f>'004 - CHORATICE - 4.ČÁST ...'!F33</f>
        <v>0</v>
      </c>
      <c r="BA59" s="78">
        <f>'004 - CHORATICE - 4.ČÁST ...'!F34</f>
        <v>0</v>
      </c>
      <c r="BB59" s="78">
        <f>'004 - CHORATICE - 4.ČÁST ...'!F35</f>
        <v>0</v>
      </c>
      <c r="BC59" s="78">
        <f>'004 - CHORATICE - 4.ČÁST ...'!F36</f>
        <v>0</v>
      </c>
      <c r="BD59" s="80">
        <f>'004 - CHORATICE - 4.ČÁST ...'!F37</f>
        <v>0</v>
      </c>
      <c r="BT59" s="81" t="s">
        <v>80</v>
      </c>
      <c r="BV59" s="81" t="s">
        <v>74</v>
      </c>
      <c r="BW59" s="81" t="s">
        <v>94</v>
      </c>
      <c r="BX59" s="81" t="s">
        <v>5</v>
      </c>
      <c r="CL59" s="81" t="s">
        <v>19</v>
      </c>
      <c r="CM59" s="81" t="s">
        <v>82</v>
      </c>
    </row>
    <row r="60" spans="1:91" s="6" customFormat="1" ht="37.5" customHeight="1">
      <c r="A60" s="72" t="s">
        <v>76</v>
      </c>
      <c r="B60" s="73"/>
      <c r="C60" s="74"/>
      <c r="D60" s="274" t="s">
        <v>95</v>
      </c>
      <c r="E60" s="274"/>
      <c r="F60" s="274"/>
      <c r="G60" s="274"/>
      <c r="H60" s="274"/>
      <c r="I60" s="75"/>
      <c r="J60" s="274" t="s">
        <v>96</v>
      </c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5">
        <f>'005 - CHORATICE - 5.ČÁST ...'!J30</f>
        <v>0</v>
      </c>
      <c r="AH60" s="276"/>
      <c r="AI60" s="276"/>
      <c r="AJ60" s="276"/>
      <c r="AK60" s="276"/>
      <c r="AL60" s="276"/>
      <c r="AM60" s="276"/>
      <c r="AN60" s="275">
        <f t="shared" si="0"/>
        <v>0</v>
      </c>
      <c r="AO60" s="276"/>
      <c r="AP60" s="276"/>
      <c r="AQ60" s="76" t="s">
        <v>79</v>
      </c>
      <c r="AR60" s="73"/>
      <c r="AS60" s="77">
        <v>0</v>
      </c>
      <c r="AT60" s="78">
        <f t="shared" si="1"/>
        <v>0</v>
      </c>
      <c r="AU60" s="79">
        <f>'005 - CHORATICE - 5.ČÁST ...'!P89</f>
        <v>0</v>
      </c>
      <c r="AV60" s="78">
        <f>'005 - CHORATICE - 5.ČÁST ...'!J33</f>
        <v>0</v>
      </c>
      <c r="AW60" s="78">
        <f>'005 - CHORATICE - 5.ČÁST ...'!J34</f>
        <v>0</v>
      </c>
      <c r="AX60" s="78">
        <f>'005 - CHORATICE - 5.ČÁST ...'!J35</f>
        <v>0</v>
      </c>
      <c r="AY60" s="78">
        <f>'005 - CHORATICE - 5.ČÁST ...'!J36</f>
        <v>0</v>
      </c>
      <c r="AZ60" s="78">
        <f>'005 - CHORATICE - 5.ČÁST ...'!F33</f>
        <v>0</v>
      </c>
      <c r="BA60" s="78">
        <f>'005 - CHORATICE - 5.ČÁST ...'!F34</f>
        <v>0</v>
      </c>
      <c r="BB60" s="78">
        <f>'005 - CHORATICE - 5.ČÁST ...'!F35</f>
        <v>0</v>
      </c>
      <c r="BC60" s="78">
        <f>'005 - CHORATICE - 5.ČÁST ...'!F36</f>
        <v>0</v>
      </c>
      <c r="BD60" s="80">
        <f>'005 - CHORATICE - 5.ČÁST ...'!F37</f>
        <v>0</v>
      </c>
      <c r="BT60" s="81" t="s">
        <v>80</v>
      </c>
      <c r="BV60" s="81" t="s">
        <v>74</v>
      </c>
      <c r="BW60" s="81" t="s">
        <v>97</v>
      </c>
      <c r="BX60" s="81" t="s">
        <v>5</v>
      </c>
      <c r="CL60" s="81" t="s">
        <v>19</v>
      </c>
      <c r="CM60" s="81" t="s">
        <v>82</v>
      </c>
    </row>
    <row r="61" spans="1:91" s="6" customFormat="1" ht="37.5" customHeight="1">
      <c r="A61" s="72" t="s">
        <v>76</v>
      </c>
      <c r="B61" s="73"/>
      <c r="C61" s="74"/>
      <c r="D61" s="274" t="s">
        <v>98</v>
      </c>
      <c r="E61" s="274"/>
      <c r="F61" s="274"/>
      <c r="G61" s="274"/>
      <c r="H61" s="274"/>
      <c r="I61" s="75"/>
      <c r="J61" s="274" t="s">
        <v>99</v>
      </c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5">
        <f>'006 - CHORATICE - 6.ČÁST ...'!J30</f>
        <v>0</v>
      </c>
      <c r="AH61" s="276"/>
      <c r="AI61" s="276"/>
      <c r="AJ61" s="276"/>
      <c r="AK61" s="276"/>
      <c r="AL61" s="276"/>
      <c r="AM61" s="276"/>
      <c r="AN61" s="275">
        <f t="shared" si="0"/>
        <v>0</v>
      </c>
      <c r="AO61" s="276"/>
      <c r="AP61" s="276"/>
      <c r="AQ61" s="76" t="s">
        <v>79</v>
      </c>
      <c r="AR61" s="73"/>
      <c r="AS61" s="77">
        <v>0</v>
      </c>
      <c r="AT61" s="78">
        <f t="shared" si="1"/>
        <v>0</v>
      </c>
      <c r="AU61" s="79">
        <f>'006 - CHORATICE - 6.ČÁST ...'!P86</f>
        <v>0</v>
      </c>
      <c r="AV61" s="78">
        <f>'006 - CHORATICE - 6.ČÁST ...'!J33</f>
        <v>0</v>
      </c>
      <c r="AW61" s="78">
        <f>'006 - CHORATICE - 6.ČÁST ...'!J34</f>
        <v>0</v>
      </c>
      <c r="AX61" s="78">
        <f>'006 - CHORATICE - 6.ČÁST ...'!J35</f>
        <v>0</v>
      </c>
      <c r="AY61" s="78">
        <f>'006 - CHORATICE - 6.ČÁST ...'!J36</f>
        <v>0</v>
      </c>
      <c r="AZ61" s="78">
        <f>'006 - CHORATICE - 6.ČÁST ...'!F33</f>
        <v>0</v>
      </c>
      <c r="BA61" s="78">
        <f>'006 - CHORATICE - 6.ČÁST ...'!F34</f>
        <v>0</v>
      </c>
      <c r="BB61" s="78">
        <f>'006 - CHORATICE - 6.ČÁST ...'!F35</f>
        <v>0</v>
      </c>
      <c r="BC61" s="78">
        <f>'006 - CHORATICE - 6.ČÁST ...'!F36</f>
        <v>0</v>
      </c>
      <c r="BD61" s="80">
        <f>'006 - CHORATICE - 6.ČÁST ...'!F37</f>
        <v>0</v>
      </c>
      <c r="BT61" s="81" t="s">
        <v>80</v>
      </c>
      <c r="BV61" s="81" t="s">
        <v>74</v>
      </c>
      <c r="BW61" s="81" t="s">
        <v>100</v>
      </c>
      <c r="BX61" s="81" t="s">
        <v>5</v>
      </c>
      <c r="CL61" s="81" t="s">
        <v>19</v>
      </c>
      <c r="CM61" s="81" t="s">
        <v>82</v>
      </c>
    </row>
    <row r="62" spans="1:91" s="6" customFormat="1" ht="24.75" customHeight="1">
      <c r="A62" s="72" t="s">
        <v>76</v>
      </c>
      <c r="B62" s="73"/>
      <c r="C62" s="74"/>
      <c r="D62" s="274" t="s">
        <v>101</v>
      </c>
      <c r="E62" s="274"/>
      <c r="F62" s="274"/>
      <c r="G62" s="274"/>
      <c r="H62" s="274"/>
      <c r="I62" s="75"/>
      <c r="J62" s="274" t="s">
        <v>102</v>
      </c>
      <c r="K62" s="274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  <c r="AA62" s="274"/>
      <c r="AB62" s="274"/>
      <c r="AC62" s="274"/>
      <c r="AD62" s="274"/>
      <c r="AE62" s="274"/>
      <c r="AF62" s="274"/>
      <c r="AG62" s="275">
        <f>'007 - CHORATICE - 7.ČÁST ...'!J30</f>
        <v>0</v>
      </c>
      <c r="AH62" s="276"/>
      <c r="AI62" s="276"/>
      <c r="AJ62" s="276"/>
      <c r="AK62" s="276"/>
      <c r="AL62" s="276"/>
      <c r="AM62" s="276"/>
      <c r="AN62" s="275">
        <f t="shared" si="0"/>
        <v>0</v>
      </c>
      <c r="AO62" s="276"/>
      <c r="AP62" s="276"/>
      <c r="AQ62" s="76" t="s">
        <v>79</v>
      </c>
      <c r="AR62" s="73"/>
      <c r="AS62" s="77">
        <v>0</v>
      </c>
      <c r="AT62" s="78">
        <f t="shared" si="1"/>
        <v>0</v>
      </c>
      <c r="AU62" s="79">
        <f>'007 - CHORATICE - 7.ČÁST ...'!P88</f>
        <v>0</v>
      </c>
      <c r="AV62" s="78">
        <f>'007 - CHORATICE - 7.ČÁST ...'!J33</f>
        <v>0</v>
      </c>
      <c r="AW62" s="78">
        <f>'007 - CHORATICE - 7.ČÁST ...'!J34</f>
        <v>0</v>
      </c>
      <c r="AX62" s="78">
        <f>'007 - CHORATICE - 7.ČÁST ...'!J35</f>
        <v>0</v>
      </c>
      <c r="AY62" s="78">
        <f>'007 - CHORATICE - 7.ČÁST ...'!J36</f>
        <v>0</v>
      </c>
      <c r="AZ62" s="78">
        <f>'007 - CHORATICE - 7.ČÁST ...'!F33</f>
        <v>0</v>
      </c>
      <c r="BA62" s="78">
        <f>'007 - CHORATICE - 7.ČÁST ...'!F34</f>
        <v>0</v>
      </c>
      <c r="BB62" s="78">
        <f>'007 - CHORATICE - 7.ČÁST ...'!F35</f>
        <v>0</v>
      </c>
      <c r="BC62" s="78">
        <f>'007 - CHORATICE - 7.ČÁST ...'!F36</f>
        <v>0</v>
      </c>
      <c r="BD62" s="80">
        <f>'007 - CHORATICE - 7.ČÁST ...'!F37</f>
        <v>0</v>
      </c>
      <c r="BT62" s="81" t="s">
        <v>80</v>
      </c>
      <c r="BV62" s="81" t="s">
        <v>74</v>
      </c>
      <c r="BW62" s="81" t="s">
        <v>103</v>
      </c>
      <c r="BX62" s="81" t="s">
        <v>5</v>
      </c>
      <c r="CL62" s="81" t="s">
        <v>19</v>
      </c>
      <c r="CM62" s="81" t="s">
        <v>82</v>
      </c>
    </row>
    <row r="63" spans="1:91" s="6" customFormat="1" ht="37.5" customHeight="1">
      <c r="A63" s="72" t="s">
        <v>76</v>
      </c>
      <c r="B63" s="73"/>
      <c r="C63" s="74"/>
      <c r="D63" s="274" t="s">
        <v>104</v>
      </c>
      <c r="E63" s="274"/>
      <c r="F63" s="274"/>
      <c r="G63" s="274"/>
      <c r="H63" s="274"/>
      <c r="I63" s="75"/>
      <c r="J63" s="274" t="s">
        <v>105</v>
      </c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5">
        <f>'008 - STARÁ BOHYNĚ-OPRAVA...'!J30</f>
        <v>0</v>
      </c>
      <c r="AH63" s="276"/>
      <c r="AI63" s="276"/>
      <c r="AJ63" s="276"/>
      <c r="AK63" s="276"/>
      <c r="AL63" s="276"/>
      <c r="AM63" s="276"/>
      <c r="AN63" s="275">
        <f t="shared" si="0"/>
        <v>0</v>
      </c>
      <c r="AO63" s="276"/>
      <c r="AP63" s="276"/>
      <c r="AQ63" s="76" t="s">
        <v>79</v>
      </c>
      <c r="AR63" s="73"/>
      <c r="AS63" s="82">
        <v>0</v>
      </c>
      <c r="AT63" s="83">
        <f t="shared" si="1"/>
        <v>0</v>
      </c>
      <c r="AU63" s="84">
        <f>'008 - STARÁ BOHYNĚ-OPRAVA...'!P88</f>
        <v>0</v>
      </c>
      <c r="AV63" s="83">
        <f>'008 - STARÁ BOHYNĚ-OPRAVA...'!J33</f>
        <v>0</v>
      </c>
      <c r="AW63" s="83">
        <f>'008 - STARÁ BOHYNĚ-OPRAVA...'!J34</f>
        <v>0</v>
      </c>
      <c r="AX63" s="83">
        <f>'008 - STARÁ BOHYNĚ-OPRAVA...'!J35</f>
        <v>0</v>
      </c>
      <c r="AY63" s="83">
        <f>'008 - STARÁ BOHYNĚ-OPRAVA...'!J36</f>
        <v>0</v>
      </c>
      <c r="AZ63" s="83">
        <f>'008 - STARÁ BOHYNĚ-OPRAVA...'!F33</f>
        <v>0</v>
      </c>
      <c r="BA63" s="83">
        <f>'008 - STARÁ BOHYNĚ-OPRAVA...'!F34</f>
        <v>0</v>
      </c>
      <c r="BB63" s="83">
        <f>'008 - STARÁ BOHYNĚ-OPRAVA...'!F35</f>
        <v>0</v>
      </c>
      <c r="BC63" s="83">
        <f>'008 - STARÁ BOHYNĚ-OPRAVA...'!F36</f>
        <v>0</v>
      </c>
      <c r="BD63" s="85">
        <f>'008 - STARÁ BOHYNĚ-OPRAVA...'!F37</f>
        <v>0</v>
      </c>
      <c r="BT63" s="81" t="s">
        <v>80</v>
      </c>
      <c r="BV63" s="81" t="s">
        <v>74</v>
      </c>
      <c r="BW63" s="81" t="s">
        <v>106</v>
      </c>
      <c r="BX63" s="81" t="s">
        <v>5</v>
      </c>
      <c r="CL63" s="81" t="s">
        <v>19</v>
      </c>
      <c r="CM63" s="81" t="s">
        <v>82</v>
      </c>
    </row>
    <row r="64" spans="1:91" s="1" customFormat="1" ht="30" customHeight="1">
      <c r="B64" s="33"/>
      <c r="AR64" s="33"/>
    </row>
    <row r="65" spans="2:44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33"/>
    </row>
  </sheetData>
  <sheetProtection algorithmName="SHA-512" hashValue="b0NQf95x0gbxwkMDlDpE2qgKS5f2Nt9I06+6oKq200weYop78C3We8iC4bHUrAgJXkXjQXmpjRvAdV1dUIN3Bg==" saltValue="iZT34hpzjSFm7iJW+PNewMKIFSC363wxgFpPknQSsKDLAu+h0GC0O4EP9WXLtlrTUDRja/qNY7K+GJpphYvX8w==" spinCount="100000" sheet="1" objects="1" scenarios="1" formatColumns="0" formatRows="0"/>
  <mergeCells count="7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AG54:AM54"/>
    <mergeCell ref="AN54:AP54"/>
    <mergeCell ref="L45:AO45"/>
    <mergeCell ref="AM47:AN47"/>
    <mergeCell ref="AM49:AP49"/>
    <mergeCell ref="AS49:AT51"/>
    <mergeCell ref="AM50:AP50"/>
  </mergeCells>
  <hyperlinks>
    <hyperlink ref="A55" location="'000 - HLINĚNÁ část p.p.č....'!C2" display="/" xr:uid="{00000000-0004-0000-0000-000000000000}"/>
    <hyperlink ref="A56" location="'001 - CHORATICE - 1.ČÁST ...'!C2" display="/" xr:uid="{00000000-0004-0000-0000-000001000000}"/>
    <hyperlink ref="A57" location="'002 - CHORATICE - 2.ČÁST ...'!C2" display="/" xr:uid="{00000000-0004-0000-0000-000002000000}"/>
    <hyperlink ref="A58" location="'003 - CHORATICE - 3.ČÁST ...'!C2" display="/" xr:uid="{00000000-0004-0000-0000-000003000000}"/>
    <hyperlink ref="A59" location="'004 - CHORATICE - 4.ČÁST ...'!C2" display="/" xr:uid="{00000000-0004-0000-0000-000004000000}"/>
    <hyperlink ref="A60" location="'005 - CHORATICE - 5.ČÁST ...'!C2" display="/" xr:uid="{00000000-0004-0000-0000-000005000000}"/>
    <hyperlink ref="A61" location="'006 - CHORATICE - 6.ČÁST ...'!C2" display="/" xr:uid="{00000000-0004-0000-0000-000006000000}"/>
    <hyperlink ref="A62" location="'007 - CHORATICE - 7.ČÁST ...'!C2" display="/" xr:uid="{00000000-0004-0000-0000-000007000000}"/>
    <hyperlink ref="A63" location="'008 - STARÁ BOHYNĚ-OPRAVA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6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106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16.5" customHeight="1">
      <c r="B9" s="33"/>
      <c r="E9" s="261" t="s">
        <v>498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499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ROUND(J88,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ROUND((SUM(BE88:BE162)),  1)</f>
        <v>0</v>
      </c>
      <c r="I33" s="90">
        <v>0.21</v>
      </c>
      <c r="J33" s="89">
        <f>ROUND(((SUM(BE88:BE162))*I33),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ROUND((SUM(BF88:BF162)),  1)</f>
        <v>0</v>
      </c>
      <c r="I34" s="90">
        <v>0.12</v>
      </c>
      <c r="J34" s="89">
        <f>ROUND(((SUM(BF88:BF162))*I34),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ROUND((SUM(BG88:BG162)),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ROUND((SUM(BH88:BH162)),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ROUND((SUM(BI88:BI162)),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16.5" customHeight="1">
      <c r="B50" s="33"/>
      <c r="E50" s="261" t="str">
        <f>E9</f>
        <v>008 - STARÁ BOHYNĚ-OPRAVA NAPOJENÍ KOMUNIKACÍ p.p.č.347/2 (ZA OZNAČENÍM OBCE)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NOVÁ BOHYNĚ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J88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J90</f>
        <v>0</v>
      </c>
      <c r="L61" s="104"/>
    </row>
    <row r="62" spans="2:47" s="9" customFormat="1" ht="14.85" customHeight="1">
      <c r="B62" s="104"/>
      <c r="D62" s="105" t="s">
        <v>500</v>
      </c>
      <c r="E62" s="106"/>
      <c r="F62" s="106"/>
      <c r="G62" s="106"/>
      <c r="H62" s="106"/>
      <c r="I62" s="106"/>
      <c r="J62" s="107">
        <f>J91</f>
        <v>0</v>
      </c>
      <c r="L62" s="104"/>
    </row>
    <row r="63" spans="2:47" s="9" customFormat="1" ht="19.899999999999999" customHeight="1">
      <c r="B63" s="104"/>
      <c r="D63" s="105" t="s">
        <v>120</v>
      </c>
      <c r="E63" s="106"/>
      <c r="F63" s="106"/>
      <c r="G63" s="106"/>
      <c r="H63" s="106"/>
      <c r="I63" s="106"/>
      <c r="J63" s="107">
        <f>J121</f>
        <v>0</v>
      </c>
      <c r="L63" s="104"/>
    </row>
    <row r="64" spans="2:47" s="9" customFormat="1" ht="14.85" customHeight="1">
      <c r="B64" s="104"/>
      <c r="D64" s="105" t="s">
        <v>121</v>
      </c>
      <c r="E64" s="106"/>
      <c r="F64" s="106"/>
      <c r="G64" s="106"/>
      <c r="H64" s="106"/>
      <c r="I64" s="106"/>
      <c r="J64" s="107">
        <f>J122</f>
        <v>0</v>
      </c>
      <c r="L64" s="104"/>
    </row>
    <row r="65" spans="2:12" s="9" customFormat="1" ht="14.85" customHeight="1">
      <c r="B65" s="104"/>
      <c r="D65" s="105" t="s">
        <v>122</v>
      </c>
      <c r="E65" s="106"/>
      <c r="F65" s="106"/>
      <c r="G65" s="106"/>
      <c r="H65" s="106"/>
      <c r="I65" s="106"/>
      <c r="J65" s="107">
        <f>J127</f>
        <v>0</v>
      </c>
      <c r="L65" s="104"/>
    </row>
    <row r="66" spans="2:12" s="9" customFormat="1" ht="19.899999999999999" customHeight="1">
      <c r="B66" s="104"/>
      <c r="D66" s="105" t="s">
        <v>123</v>
      </c>
      <c r="E66" s="106"/>
      <c r="F66" s="106"/>
      <c r="G66" s="106"/>
      <c r="H66" s="106"/>
      <c r="I66" s="106"/>
      <c r="J66" s="107">
        <f>J139</f>
        <v>0</v>
      </c>
      <c r="L66" s="104"/>
    </row>
    <row r="67" spans="2:12" s="9" customFormat="1" ht="19.899999999999999" customHeight="1">
      <c r="B67" s="104"/>
      <c r="D67" s="105" t="s">
        <v>124</v>
      </c>
      <c r="E67" s="106"/>
      <c r="F67" s="106"/>
      <c r="G67" s="106"/>
      <c r="H67" s="106"/>
      <c r="I67" s="106"/>
      <c r="J67" s="107">
        <f>J147</f>
        <v>0</v>
      </c>
      <c r="L67" s="104"/>
    </row>
    <row r="68" spans="2:12" s="8" customFormat="1" ht="24.95" customHeight="1">
      <c r="B68" s="100"/>
      <c r="D68" s="101" t="s">
        <v>125</v>
      </c>
      <c r="E68" s="102"/>
      <c r="F68" s="102"/>
      <c r="G68" s="102"/>
      <c r="H68" s="102"/>
      <c r="I68" s="102"/>
      <c r="J68" s="103">
        <f>J150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126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16.5" customHeight="1">
      <c r="B78" s="33"/>
      <c r="E78" s="298" t="str">
        <f>E7</f>
        <v>OPRAVA KOMUNIKACÍ - HLINĚNÁ, CHORATICE A STARÁ BOHYNĚ</v>
      </c>
      <c r="F78" s="299"/>
      <c r="G78" s="299"/>
      <c r="H78" s="299"/>
      <c r="L78" s="33"/>
    </row>
    <row r="79" spans="2:12" s="1" customFormat="1" ht="12" customHeight="1">
      <c r="B79" s="33"/>
      <c r="C79" s="28" t="s">
        <v>108</v>
      </c>
      <c r="L79" s="33"/>
    </row>
    <row r="80" spans="2:12" s="1" customFormat="1" ht="16.5" customHeight="1">
      <c r="B80" s="33"/>
      <c r="E80" s="261" t="str">
        <f>E9</f>
        <v>008 - STARÁ BOHYNĚ-OPRAVA NAPOJENÍ KOMUNIKACÍ p.p.č.347/2 (ZA OZNAČENÍM OBCE)</v>
      </c>
      <c r="F80" s="300"/>
      <c r="G80" s="300"/>
      <c r="H80" s="300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>NOVÁ BOHYNĚ</v>
      </c>
      <c r="I82" s="28" t="s">
        <v>23</v>
      </c>
      <c r="J82" s="50" t="str">
        <f>IF(J12="","",J12)</f>
        <v>7. 4. 2026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bez PD</v>
      </c>
      <c r="L84" s="33"/>
    </row>
    <row r="85" spans="2:65" s="1" customFormat="1" ht="15.2" customHeight="1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Nina Blavková Děčín</v>
      </c>
      <c r="L85" s="33"/>
    </row>
    <row r="86" spans="2:65" s="1" customFormat="1" ht="10.35" customHeight="1">
      <c r="B86" s="33"/>
      <c r="L86" s="33"/>
    </row>
    <row r="87" spans="2:65" s="10" customFormat="1" ht="29.25" customHeight="1">
      <c r="B87" s="108"/>
      <c r="C87" s="109" t="s">
        <v>127</v>
      </c>
      <c r="D87" s="110" t="s">
        <v>57</v>
      </c>
      <c r="E87" s="110" t="s">
        <v>53</v>
      </c>
      <c r="F87" s="110" t="s">
        <v>54</v>
      </c>
      <c r="G87" s="110" t="s">
        <v>128</v>
      </c>
      <c r="H87" s="110" t="s">
        <v>129</v>
      </c>
      <c r="I87" s="110" t="s">
        <v>130</v>
      </c>
      <c r="J87" s="110" t="s">
        <v>113</v>
      </c>
      <c r="K87" s="111" t="s">
        <v>131</v>
      </c>
      <c r="L87" s="108"/>
      <c r="M87" s="57" t="s">
        <v>19</v>
      </c>
      <c r="N87" s="58" t="s">
        <v>42</v>
      </c>
      <c r="O87" s="58" t="s">
        <v>132</v>
      </c>
      <c r="P87" s="58" t="s">
        <v>133</v>
      </c>
      <c r="Q87" s="58" t="s">
        <v>134</v>
      </c>
      <c r="R87" s="58" t="s">
        <v>135</v>
      </c>
      <c r="S87" s="58" t="s">
        <v>136</v>
      </c>
      <c r="T87" s="59" t="s">
        <v>137</v>
      </c>
    </row>
    <row r="88" spans="2:65" s="1" customFormat="1" ht="22.9" customHeight="1">
      <c r="B88" s="33"/>
      <c r="C88" s="62" t="s">
        <v>138</v>
      </c>
      <c r="J88" s="112">
        <f>BK88</f>
        <v>0</v>
      </c>
      <c r="L88" s="33"/>
      <c r="M88" s="60"/>
      <c r="N88" s="51"/>
      <c r="O88" s="51"/>
      <c r="P88" s="113">
        <f>P89+P150</f>
        <v>0</v>
      </c>
      <c r="Q88" s="51"/>
      <c r="R88" s="113">
        <f>R89+R150</f>
        <v>6.1493999999999993E-2</v>
      </c>
      <c r="S88" s="51"/>
      <c r="T88" s="114">
        <f>T89+T150</f>
        <v>4.9312000000000005</v>
      </c>
      <c r="AT88" s="18" t="s">
        <v>71</v>
      </c>
      <c r="AU88" s="18" t="s">
        <v>114</v>
      </c>
      <c r="BK88" s="115">
        <f>BK89+BK150</f>
        <v>0</v>
      </c>
    </row>
    <row r="89" spans="2:65" s="11" customFormat="1" ht="25.9" customHeight="1">
      <c r="B89" s="116"/>
      <c r="D89" s="117" t="s">
        <v>71</v>
      </c>
      <c r="E89" s="118" t="s">
        <v>139</v>
      </c>
      <c r="F89" s="118" t="s">
        <v>140</v>
      </c>
      <c r="I89" s="119"/>
      <c r="J89" s="120">
        <f>BK89</f>
        <v>0</v>
      </c>
      <c r="L89" s="116"/>
      <c r="M89" s="121"/>
      <c r="P89" s="122">
        <f>P90+P121+P139+P147</f>
        <v>0</v>
      </c>
      <c r="R89" s="122">
        <f>R90+R121+R139+R147</f>
        <v>6.1493999999999993E-2</v>
      </c>
      <c r="T89" s="123">
        <f>T90+T121+T139+T147</f>
        <v>4.9312000000000005</v>
      </c>
      <c r="AR89" s="117" t="s">
        <v>80</v>
      </c>
      <c r="AT89" s="124" t="s">
        <v>71</v>
      </c>
      <c r="AU89" s="124" t="s">
        <v>72</v>
      </c>
      <c r="AY89" s="117" t="s">
        <v>141</v>
      </c>
      <c r="BK89" s="125">
        <f>BK90+BK121+BK139+BK147</f>
        <v>0</v>
      </c>
    </row>
    <row r="90" spans="2:65" s="11" customFormat="1" ht="22.9" customHeight="1">
      <c r="B90" s="116"/>
      <c r="D90" s="117" t="s">
        <v>71</v>
      </c>
      <c r="E90" s="126" t="s">
        <v>142</v>
      </c>
      <c r="F90" s="126" t="s">
        <v>143</v>
      </c>
      <c r="I90" s="119"/>
      <c r="J90" s="127">
        <f>BK90</f>
        <v>0</v>
      </c>
      <c r="L90" s="116"/>
      <c r="M90" s="121"/>
      <c r="P90" s="122">
        <f>P91</f>
        <v>0</v>
      </c>
      <c r="R90" s="122">
        <f>R91</f>
        <v>4.9579999999999997E-3</v>
      </c>
      <c r="T90" s="123">
        <f>T91</f>
        <v>0</v>
      </c>
      <c r="AR90" s="117" t="s">
        <v>80</v>
      </c>
      <c r="AT90" s="124" t="s">
        <v>71</v>
      </c>
      <c r="AU90" s="124" t="s">
        <v>80</v>
      </c>
      <c r="AY90" s="117" t="s">
        <v>141</v>
      </c>
      <c r="BK90" s="125">
        <f>BK91</f>
        <v>0</v>
      </c>
    </row>
    <row r="91" spans="2:65" s="11" customFormat="1" ht="20.85" customHeight="1">
      <c r="B91" s="116"/>
      <c r="D91" s="117" t="s">
        <v>71</v>
      </c>
      <c r="E91" s="126" t="s">
        <v>144</v>
      </c>
      <c r="F91" s="126" t="s">
        <v>501</v>
      </c>
      <c r="I91" s="119"/>
      <c r="J91" s="127">
        <f>BK91</f>
        <v>0</v>
      </c>
      <c r="L91" s="116"/>
      <c r="M91" s="121"/>
      <c r="P91" s="122">
        <f>SUM(P92:P120)</f>
        <v>0</v>
      </c>
      <c r="R91" s="122">
        <f>SUM(R92:R120)</f>
        <v>4.9579999999999997E-3</v>
      </c>
      <c r="T91" s="123">
        <f>SUM(T92:T120)</f>
        <v>0</v>
      </c>
      <c r="AR91" s="117" t="s">
        <v>80</v>
      </c>
      <c r="AT91" s="124" t="s">
        <v>71</v>
      </c>
      <c r="AU91" s="124" t="s">
        <v>82</v>
      </c>
      <c r="AY91" s="117" t="s">
        <v>141</v>
      </c>
      <c r="BK91" s="125">
        <f>SUM(BK92:BK120)</f>
        <v>0</v>
      </c>
    </row>
    <row r="92" spans="2:65" s="1" customFormat="1" ht="16.5" customHeight="1">
      <c r="B92" s="33"/>
      <c r="C92" s="128" t="s">
        <v>152</v>
      </c>
      <c r="D92" s="128" t="s">
        <v>146</v>
      </c>
      <c r="E92" s="129" t="s">
        <v>217</v>
      </c>
      <c r="F92" s="130" t="s">
        <v>218</v>
      </c>
      <c r="G92" s="131" t="s">
        <v>149</v>
      </c>
      <c r="H92" s="132">
        <v>26.8</v>
      </c>
      <c r="I92" s="133"/>
      <c r="J92" s="134">
        <f>ROUND(I92*H92,1)</f>
        <v>0</v>
      </c>
      <c r="K92" s="130" t="s">
        <v>150</v>
      </c>
      <c r="L92" s="33"/>
      <c r="M92" s="135" t="s">
        <v>19</v>
      </c>
      <c r="N92" s="136" t="s">
        <v>43</v>
      </c>
      <c r="P92" s="137">
        <f>O92*H92</f>
        <v>0</v>
      </c>
      <c r="Q92" s="137">
        <v>0</v>
      </c>
      <c r="R92" s="137">
        <f>Q92*H92</f>
        <v>0</v>
      </c>
      <c r="S92" s="137">
        <v>0</v>
      </c>
      <c r="T92" s="138">
        <f>S92*H92</f>
        <v>0</v>
      </c>
      <c r="AR92" s="139" t="s">
        <v>151</v>
      </c>
      <c r="AT92" s="139" t="s">
        <v>146</v>
      </c>
      <c r="AU92" s="139" t="s">
        <v>152</v>
      </c>
      <c r="AY92" s="18" t="s">
        <v>141</v>
      </c>
      <c r="BE92" s="140">
        <f>IF(N92="základní",J92,0)</f>
        <v>0</v>
      </c>
      <c r="BF92" s="140">
        <f>IF(N92="snížená",J92,0)</f>
        <v>0</v>
      </c>
      <c r="BG92" s="140">
        <f>IF(N92="zákl. přenesená",J92,0)</f>
        <v>0</v>
      </c>
      <c r="BH92" s="140">
        <f>IF(N92="sníž. přenesená",J92,0)</f>
        <v>0</v>
      </c>
      <c r="BI92" s="140">
        <f>IF(N92="nulová",J92,0)</f>
        <v>0</v>
      </c>
      <c r="BJ92" s="18" t="s">
        <v>80</v>
      </c>
      <c r="BK92" s="140">
        <f>ROUND(I92*H92,1)</f>
        <v>0</v>
      </c>
      <c r="BL92" s="18" t="s">
        <v>151</v>
      </c>
      <c r="BM92" s="139" t="s">
        <v>502</v>
      </c>
    </row>
    <row r="93" spans="2:65" s="1" customFormat="1" ht="11.25">
      <c r="B93" s="33"/>
      <c r="D93" s="141" t="s">
        <v>154</v>
      </c>
      <c r="F93" s="142" t="s">
        <v>220</v>
      </c>
      <c r="I93" s="143"/>
      <c r="L93" s="33"/>
      <c r="M93" s="144"/>
      <c r="T93" s="54"/>
      <c r="AT93" s="18" t="s">
        <v>154</v>
      </c>
      <c r="AU93" s="18" t="s">
        <v>152</v>
      </c>
    </row>
    <row r="94" spans="2:65" s="14" customFormat="1" ht="11.25">
      <c r="B94" s="160"/>
      <c r="D94" s="146" t="s">
        <v>156</v>
      </c>
      <c r="E94" s="161" t="s">
        <v>19</v>
      </c>
      <c r="F94" s="162" t="s">
        <v>379</v>
      </c>
      <c r="H94" s="161" t="s">
        <v>19</v>
      </c>
      <c r="I94" s="163"/>
      <c r="L94" s="160"/>
      <c r="M94" s="164"/>
      <c r="T94" s="165"/>
      <c r="AT94" s="161" t="s">
        <v>156</v>
      </c>
      <c r="AU94" s="161" t="s">
        <v>152</v>
      </c>
      <c r="AV94" s="14" t="s">
        <v>80</v>
      </c>
      <c r="AW94" s="14" t="s">
        <v>33</v>
      </c>
      <c r="AX94" s="14" t="s">
        <v>72</v>
      </c>
      <c r="AY94" s="161" t="s">
        <v>141</v>
      </c>
    </row>
    <row r="95" spans="2:65" s="12" customFormat="1" ht="11.25">
      <c r="B95" s="145"/>
      <c r="D95" s="146" t="s">
        <v>156</v>
      </c>
      <c r="E95" s="147" t="s">
        <v>19</v>
      </c>
      <c r="F95" s="148" t="s">
        <v>503</v>
      </c>
      <c r="H95" s="149">
        <v>12.8</v>
      </c>
      <c r="I95" s="150"/>
      <c r="L95" s="145"/>
      <c r="M95" s="151"/>
      <c r="T95" s="152"/>
      <c r="AT95" s="147" t="s">
        <v>156</v>
      </c>
      <c r="AU95" s="147" t="s">
        <v>152</v>
      </c>
      <c r="AV95" s="12" t="s">
        <v>82</v>
      </c>
      <c r="AW95" s="12" t="s">
        <v>33</v>
      </c>
      <c r="AX95" s="12" t="s">
        <v>72</v>
      </c>
      <c r="AY95" s="147" t="s">
        <v>141</v>
      </c>
    </row>
    <row r="96" spans="2:65" s="12" customFormat="1" ht="11.25">
      <c r="B96" s="145"/>
      <c r="D96" s="146" t="s">
        <v>156</v>
      </c>
      <c r="E96" s="147" t="s">
        <v>19</v>
      </c>
      <c r="F96" s="148" t="s">
        <v>504</v>
      </c>
      <c r="H96" s="149">
        <v>14</v>
      </c>
      <c r="I96" s="150"/>
      <c r="L96" s="145"/>
      <c r="M96" s="151"/>
      <c r="T96" s="152"/>
      <c r="AT96" s="147" t="s">
        <v>156</v>
      </c>
      <c r="AU96" s="147" t="s">
        <v>152</v>
      </c>
      <c r="AV96" s="12" t="s">
        <v>82</v>
      </c>
      <c r="AW96" s="12" t="s">
        <v>33</v>
      </c>
      <c r="AX96" s="12" t="s">
        <v>72</v>
      </c>
      <c r="AY96" s="147" t="s">
        <v>141</v>
      </c>
    </row>
    <row r="97" spans="2:65" s="15" customFormat="1" ht="11.25">
      <c r="B97" s="166"/>
      <c r="D97" s="146" t="s">
        <v>156</v>
      </c>
      <c r="E97" s="167" t="s">
        <v>19</v>
      </c>
      <c r="F97" s="168" t="s">
        <v>266</v>
      </c>
      <c r="H97" s="169">
        <v>26.8</v>
      </c>
      <c r="I97" s="170"/>
      <c r="L97" s="166"/>
      <c r="M97" s="171"/>
      <c r="T97" s="172"/>
      <c r="AT97" s="167" t="s">
        <v>156</v>
      </c>
      <c r="AU97" s="167" t="s">
        <v>152</v>
      </c>
      <c r="AV97" s="15" t="s">
        <v>151</v>
      </c>
      <c r="AW97" s="15" t="s">
        <v>33</v>
      </c>
      <c r="AX97" s="15" t="s">
        <v>80</v>
      </c>
      <c r="AY97" s="167" t="s">
        <v>141</v>
      </c>
    </row>
    <row r="98" spans="2:65" s="1" customFormat="1" ht="24.2" customHeight="1">
      <c r="B98" s="33"/>
      <c r="C98" s="128" t="s">
        <v>151</v>
      </c>
      <c r="D98" s="128" t="s">
        <v>146</v>
      </c>
      <c r="E98" s="129" t="s">
        <v>505</v>
      </c>
      <c r="F98" s="130" t="s">
        <v>506</v>
      </c>
      <c r="G98" s="131" t="s">
        <v>149</v>
      </c>
      <c r="H98" s="132">
        <v>26.8</v>
      </c>
      <c r="I98" s="133"/>
      <c r="J98" s="134">
        <f>ROUND(I98*H98,1)</f>
        <v>0</v>
      </c>
      <c r="K98" s="130" t="s">
        <v>150</v>
      </c>
      <c r="L98" s="33"/>
      <c r="M98" s="135" t="s">
        <v>19</v>
      </c>
      <c r="N98" s="136" t="s">
        <v>43</v>
      </c>
      <c r="P98" s="137">
        <f>O98*H98</f>
        <v>0</v>
      </c>
      <c r="Q98" s="137">
        <v>0</v>
      </c>
      <c r="R98" s="137">
        <f>Q98*H98</f>
        <v>0</v>
      </c>
      <c r="S98" s="137">
        <v>0</v>
      </c>
      <c r="T98" s="138">
        <f>S98*H98</f>
        <v>0</v>
      </c>
      <c r="AR98" s="139" t="s">
        <v>151</v>
      </c>
      <c r="AT98" s="139" t="s">
        <v>146</v>
      </c>
      <c r="AU98" s="139" t="s">
        <v>152</v>
      </c>
      <c r="AY98" s="18" t="s">
        <v>141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8" t="s">
        <v>80</v>
      </c>
      <c r="BK98" s="140">
        <f>ROUND(I98*H98,1)</f>
        <v>0</v>
      </c>
      <c r="BL98" s="18" t="s">
        <v>151</v>
      </c>
      <c r="BM98" s="139" t="s">
        <v>507</v>
      </c>
    </row>
    <row r="99" spans="2:65" s="1" customFormat="1" ht="11.25">
      <c r="B99" s="33"/>
      <c r="D99" s="141" t="s">
        <v>154</v>
      </c>
      <c r="F99" s="142" t="s">
        <v>508</v>
      </c>
      <c r="I99" s="143"/>
      <c r="L99" s="33"/>
      <c r="M99" s="144"/>
      <c r="T99" s="54"/>
      <c r="AT99" s="18" t="s">
        <v>154</v>
      </c>
      <c r="AU99" s="18" t="s">
        <v>152</v>
      </c>
    </row>
    <row r="100" spans="2:65" s="14" customFormat="1" ht="11.25">
      <c r="B100" s="160"/>
      <c r="D100" s="146" t="s">
        <v>156</v>
      </c>
      <c r="E100" s="161" t="s">
        <v>19</v>
      </c>
      <c r="F100" s="162" t="s">
        <v>379</v>
      </c>
      <c r="H100" s="161" t="s">
        <v>19</v>
      </c>
      <c r="I100" s="163"/>
      <c r="L100" s="160"/>
      <c r="M100" s="164"/>
      <c r="T100" s="165"/>
      <c r="AT100" s="161" t="s">
        <v>156</v>
      </c>
      <c r="AU100" s="161" t="s">
        <v>152</v>
      </c>
      <c r="AV100" s="14" t="s">
        <v>80</v>
      </c>
      <c r="AW100" s="14" t="s">
        <v>33</v>
      </c>
      <c r="AX100" s="14" t="s">
        <v>72</v>
      </c>
      <c r="AY100" s="161" t="s">
        <v>141</v>
      </c>
    </row>
    <row r="101" spans="2:65" s="12" customFormat="1" ht="11.25">
      <c r="B101" s="145"/>
      <c r="D101" s="146" t="s">
        <v>156</v>
      </c>
      <c r="E101" s="147" t="s">
        <v>19</v>
      </c>
      <c r="F101" s="148" t="s">
        <v>503</v>
      </c>
      <c r="H101" s="149">
        <v>12.8</v>
      </c>
      <c r="I101" s="150"/>
      <c r="L101" s="145"/>
      <c r="M101" s="151"/>
      <c r="T101" s="152"/>
      <c r="AT101" s="147" t="s">
        <v>156</v>
      </c>
      <c r="AU101" s="147" t="s">
        <v>152</v>
      </c>
      <c r="AV101" s="12" t="s">
        <v>82</v>
      </c>
      <c r="AW101" s="12" t="s">
        <v>33</v>
      </c>
      <c r="AX101" s="12" t="s">
        <v>72</v>
      </c>
      <c r="AY101" s="147" t="s">
        <v>141</v>
      </c>
    </row>
    <row r="102" spans="2:65" s="12" customFormat="1" ht="11.25">
      <c r="B102" s="145"/>
      <c r="D102" s="146" t="s">
        <v>156</v>
      </c>
      <c r="E102" s="147" t="s">
        <v>19</v>
      </c>
      <c r="F102" s="148" t="s">
        <v>504</v>
      </c>
      <c r="H102" s="149">
        <v>14</v>
      </c>
      <c r="I102" s="150"/>
      <c r="L102" s="145"/>
      <c r="M102" s="151"/>
      <c r="T102" s="152"/>
      <c r="AT102" s="147" t="s">
        <v>156</v>
      </c>
      <c r="AU102" s="147" t="s">
        <v>152</v>
      </c>
      <c r="AV102" s="12" t="s">
        <v>82</v>
      </c>
      <c r="AW102" s="12" t="s">
        <v>33</v>
      </c>
      <c r="AX102" s="12" t="s">
        <v>72</v>
      </c>
      <c r="AY102" s="147" t="s">
        <v>141</v>
      </c>
    </row>
    <row r="103" spans="2:65" s="15" customFormat="1" ht="11.25">
      <c r="B103" s="166"/>
      <c r="D103" s="146" t="s">
        <v>156</v>
      </c>
      <c r="E103" s="167" t="s">
        <v>19</v>
      </c>
      <c r="F103" s="168" t="s">
        <v>266</v>
      </c>
      <c r="H103" s="169">
        <v>26.8</v>
      </c>
      <c r="I103" s="170"/>
      <c r="L103" s="166"/>
      <c r="M103" s="171"/>
      <c r="T103" s="172"/>
      <c r="AT103" s="167" t="s">
        <v>156</v>
      </c>
      <c r="AU103" s="167" t="s">
        <v>152</v>
      </c>
      <c r="AV103" s="15" t="s">
        <v>151</v>
      </c>
      <c r="AW103" s="15" t="s">
        <v>33</v>
      </c>
      <c r="AX103" s="15" t="s">
        <v>80</v>
      </c>
      <c r="AY103" s="167" t="s">
        <v>141</v>
      </c>
    </row>
    <row r="104" spans="2:65" s="1" customFormat="1" ht="16.5" customHeight="1">
      <c r="B104" s="33"/>
      <c r="C104" s="128" t="s">
        <v>142</v>
      </c>
      <c r="D104" s="128" t="s">
        <v>146</v>
      </c>
      <c r="E104" s="129" t="s">
        <v>147</v>
      </c>
      <c r="F104" s="130" t="s">
        <v>148</v>
      </c>
      <c r="G104" s="131" t="s">
        <v>149</v>
      </c>
      <c r="H104" s="132">
        <v>26.8</v>
      </c>
      <c r="I104" s="133"/>
      <c r="J104" s="134">
        <f>ROUND(I104*H104,1)</f>
        <v>0</v>
      </c>
      <c r="K104" s="130" t="s">
        <v>150</v>
      </c>
      <c r="L104" s="33"/>
      <c r="M104" s="135" t="s">
        <v>19</v>
      </c>
      <c r="N104" s="136" t="s">
        <v>43</v>
      </c>
      <c r="P104" s="137">
        <f>O104*H104</f>
        <v>0</v>
      </c>
      <c r="Q104" s="137">
        <v>0</v>
      </c>
      <c r="R104" s="137">
        <f>Q104*H104</f>
        <v>0</v>
      </c>
      <c r="S104" s="137">
        <v>0</v>
      </c>
      <c r="T104" s="138">
        <f>S104*H104</f>
        <v>0</v>
      </c>
      <c r="AR104" s="139" t="s">
        <v>151</v>
      </c>
      <c r="AT104" s="139" t="s">
        <v>146</v>
      </c>
      <c r="AU104" s="139" t="s">
        <v>152</v>
      </c>
      <c r="AY104" s="18" t="s">
        <v>141</v>
      </c>
      <c r="BE104" s="140">
        <f>IF(N104="základní",J104,0)</f>
        <v>0</v>
      </c>
      <c r="BF104" s="140">
        <f>IF(N104="snížená",J104,0)</f>
        <v>0</v>
      </c>
      <c r="BG104" s="140">
        <f>IF(N104="zákl. přenesená",J104,0)</f>
        <v>0</v>
      </c>
      <c r="BH104" s="140">
        <f>IF(N104="sníž. přenesená",J104,0)</f>
        <v>0</v>
      </c>
      <c r="BI104" s="140">
        <f>IF(N104="nulová",J104,0)</f>
        <v>0</v>
      </c>
      <c r="BJ104" s="18" t="s">
        <v>80</v>
      </c>
      <c r="BK104" s="140">
        <f>ROUND(I104*H104,1)</f>
        <v>0</v>
      </c>
      <c r="BL104" s="18" t="s">
        <v>151</v>
      </c>
      <c r="BM104" s="139" t="s">
        <v>509</v>
      </c>
    </row>
    <row r="105" spans="2:65" s="1" customFormat="1" ht="11.25">
      <c r="B105" s="33"/>
      <c r="D105" s="141" t="s">
        <v>154</v>
      </c>
      <c r="F105" s="142" t="s">
        <v>155</v>
      </c>
      <c r="I105" s="143"/>
      <c r="L105" s="33"/>
      <c r="M105" s="144"/>
      <c r="T105" s="54"/>
      <c r="AT105" s="18" t="s">
        <v>154</v>
      </c>
      <c r="AU105" s="18" t="s">
        <v>152</v>
      </c>
    </row>
    <row r="106" spans="2:65" s="14" customFormat="1" ht="11.25">
      <c r="B106" s="160"/>
      <c r="D106" s="146" t="s">
        <v>156</v>
      </c>
      <c r="E106" s="161" t="s">
        <v>19</v>
      </c>
      <c r="F106" s="162" t="s">
        <v>379</v>
      </c>
      <c r="H106" s="161" t="s">
        <v>19</v>
      </c>
      <c r="I106" s="163"/>
      <c r="L106" s="160"/>
      <c r="M106" s="164"/>
      <c r="T106" s="165"/>
      <c r="AT106" s="161" t="s">
        <v>156</v>
      </c>
      <c r="AU106" s="161" t="s">
        <v>152</v>
      </c>
      <c r="AV106" s="14" t="s">
        <v>80</v>
      </c>
      <c r="AW106" s="14" t="s">
        <v>33</v>
      </c>
      <c r="AX106" s="14" t="s">
        <v>72</v>
      </c>
      <c r="AY106" s="161" t="s">
        <v>141</v>
      </c>
    </row>
    <row r="107" spans="2:65" s="12" customFormat="1" ht="11.25">
      <c r="B107" s="145"/>
      <c r="D107" s="146" t="s">
        <v>156</v>
      </c>
      <c r="E107" s="147" t="s">
        <v>19</v>
      </c>
      <c r="F107" s="148" t="s">
        <v>503</v>
      </c>
      <c r="H107" s="149">
        <v>12.8</v>
      </c>
      <c r="I107" s="150"/>
      <c r="L107" s="145"/>
      <c r="M107" s="151"/>
      <c r="T107" s="152"/>
      <c r="AT107" s="147" t="s">
        <v>156</v>
      </c>
      <c r="AU107" s="147" t="s">
        <v>152</v>
      </c>
      <c r="AV107" s="12" t="s">
        <v>82</v>
      </c>
      <c r="AW107" s="12" t="s">
        <v>33</v>
      </c>
      <c r="AX107" s="12" t="s">
        <v>72</v>
      </c>
      <c r="AY107" s="147" t="s">
        <v>141</v>
      </c>
    </row>
    <row r="108" spans="2:65" s="12" customFormat="1" ht="11.25">
      <c r="B108" s="145"/>
      <c r="D108" s="146" t="s">
        <v>156</v>
      </c>
      <c r="E108" s="147" t="s">
        <v>19</v>
      </c>
      <c r="F108" s="148" t="s">
        <v>504</v>
      </c>
      <c r="H108" s="149">
        <v>14</v>
      </c>
      <c r="I108" s="150"/>
      <c r="L108" s="145"/>
      <c r="M108" s="151"/>
      <c r="T108" s="152"/>
      <c r="AT108" s="147" t="s">
        <v>156</v>
      </c>
      <c r="AU108" s="147" t="s">
        <v>152</v>
      </c>
      <c r="AV108" s="12" t="s">
        <v>82</v>
      </c>
      <c r="AW108" s="12" t="s">
        <v>33</v>
      </c>
      <c r="AX108" s="12" t="s">
        <v>72</v>
      </c>
      <c r="AY108" s="147" t="s">
        <v>141</v>
      </c>
    </row>
    <row r="109" spans="2:65" s="15" customFormat="1" ht="11.25">
      <c r="B109" s="166"/>
      <c r="D109" s="146" t="s">
        <v>156</v>
      </c>
      <c r="E109" s="167" t="s">
        <v>19</v>
      </c>
      <c r="F109" s="168" t="s">
        <v>266</v>
      </c>
      <c r="H109" s="169">
        <v>26.8</v>
      </c>
      <c r="I109" s="170"/>
      <c r="L109" s="166"/>
      <c r="M109" s="171"/>
      <c r="T109" s="172"/>
      <c r="AT109" s="167" t="s">
        <v>156</v>
      </c>
      <c r="AU109" s="167" t="s">
        <v>152</v>
      </c>
      <c r="AV109" s="15" t="s">
        <v>151</v>
      </c>
      <c r="AW109" s="15" t="s">
        <v>33</v>
      </c>
      <c r="AX109" s="15" t="s">
        <v>80</v>
      </c>
      <c r="AY109" s="167" t="s">
        <v>141</v>
      </c>
    </row>
    <row r="110" spans="2:65" s="1" customFormat="1" ht="24.2" customHeight="1">
      <c r="B110" s="33"/>
      <c r="C110" s="128" t="s">
        <v>194</v>
      </c>
      <c r="D110" s="128" t="s">
        <v>146</v>
      </c>
      <c r="E110" s="129" t="s">
        <v>202</v>
      </c>
      <c r="F110" s="130" t="s">
        <v>203</v>
      </c>
      <c r="G110" s="131" t="s">
        <v>149</v>
      </c>
      <c r="H110" s="132">
        <v>26.8</v>
      </c>
      <c r="I110" s="133"/>
      <c r="J110" s="134">
        <f>ROUND(I110*H110,1)</f>
        <v>0</v>
      </c>
      <c r="K110" s="130" t="s">
        <v>150</v>
      </c>
      <c r="L110" s="33"/>
      <c r="M110" s="135" t="s">
        <v>19</v>
      </c>
      <c r="N110" s="136" t="s">
        <v>43</v>
      </c>
      <c r="P110" s="137">
        <f>O110*H110</f>
        <v>0</v>
      </c>
      <c r="Q110" s="137">
        <v>0</v>
      </c>
      <c r="R110" s="137">
        <f>Q110*H110</f>
        <v>0</v>
      </c>
      <c r="S110" s="137">
        <v>0</v>
      </c>
      <c r="T110" s="138">
        <f>S110*H110</f>
        <v>0</v>
      </c>
      <c r="AR110" s="139" t="s">
        <v>151</v>
      </c>
      <c r="AT110" s="139" t="s">
        <v>146</v>
      </c>
      <c r="AU110" s="139" t="s">
        <v>152</v>
      </c>
      <c r="AY110" s="18" t="s">
        <v>141</v>
      </c>
      <c r="BE110" s="140">
        <f>IF(N110="základní",J110,0)</f>
        <v>0</v>
      </c>
      <c r="BF110" s="140">
        <f>IF(N110="snížená",J110,0)</f>
        <v>0</v>
      </c>
      <c r="BG110" s="140">
        <f>IF(N110="zákl. přenesená",J110,0)</f>
        <v>0</v>
      </c>
      <c r="BH110" s="140">
        <f>IF(N110="sníž. přenesená",J110,0)</f>
        <v>0</v>
      </c>
      <c r="BI110" s="140">
        <f>IF(N110="nulová",J110,0)</f>
        <v>0</v>
      </c>
      <c r="BJ110" s="18" t="s">
        <v>80</v>
      </c>
      <c r="BK110" s="140">
        <f>ROUND(I110*H110,1)</f>
        <v>0</v>
      </c>
      <c r="BL110" s="18" t="s">
        <v>151</v>
      </c>
      <c r="BM110" s="139" t="s">
        <v>510</v>
      </c>
    </row>
    <row r="111" spans="2:65" s="1" customFormat="1" ht="11.25">
      <c r="B111" s="33"/>
      <c r="D111" s="141" t="s">
        <v>154</v>
      </c>
      <c r="F111" s="142" t="s">
        <v>205</v>
      </c>
      <c r="I111" s="143"/>
      <c r="L111" s="33"/>
      <c r="M111" s="144"/>
      <c r="T111" s="54"/>
      <c r="AT111" s="18" t="s">
        <v>154</v>
      </c>
      <c r="AU111" s="18" t="s">
        <v>152</v>
      </c>
    </row>
    <row r="112" spans="2:65" s="14" customFormat="1" ht="11.25">
      <c r="B112" s="160"/>
      <c r="D112" s="146" t="s">
        <v>156</v>
      </c>
      <c r="E112" s="161" t="s">
        <v>19</v>
      </c>
      <c r="F112" s="162" t="s">
        <v>379</v>
      </c>
      <c r="H112" s="161" t="s">
        <v>19</v>
      </c>
      <c r="I112" s="163"/>
      <c r="L112" s="160"/>
      <c r="M112" s="164"/>
      <c r="T112" s="165"/>
      <c r="AT112" s="161" t="s">
        <v>156</v>
      </c>
      <c r="AU112" s="161" t="s">
        <v>152</v>
      </c>
      <c r="AV112" s="14" t="s">
        <v>80</v>
      </c>
      <c r="AW112" s="14" t="s">
        <v>33</v>
      </c>
      <c r="AX112" s="14" t="s">
        <v>72</v>
      </c>
      <c r="AY112" s="161" t="s">
        <v>141</v>
      </c>
    </row>
    <row r="113" spans="2:65" s="12" customFormat="1" ht="11.25">
      <c r="B113" s="145"/>
      <c r="D113" s="146" t="s">
        <v>156</v>
      </c>
      <c r="E113" s="147" t="s">
        <v>19</v>
      </c>
      <c r="F113" s="148" t="s">
        <v>503</v>
      </c>
      <c r="H113" s="149">
        <v>12.8</v>
      </c>
      <c r="I113" s="150"/>
      <c r="L113" s="145"/>
      <c r="M113" s="151"/>
      <c r="T113" s="152"/>
      <c r="AT113" s="147" t="s">
        <v>156</v>
      </c>
      <c r="AU113" s="147" t="s">
        <v>152</v>
      </c>
      <c r="AV113" s="12" t="s">
        <v>82</v>
      </c>
      <c r="AW113" s="12" t="s">
        <v>33</v>
      </c>
      <c r="AX113" s="12" t="s">
        <v>72</v>
      </c>
      <c r="AY113" s="147" t="s">
        <v>141</v>
      </c>
    </row>
    <row r="114" spans="2:65" s="12" customFormat="1" ht="11.25">
      <c r="B114" s="145"/>
      <c r="D114" s="146" t="s">
        <v>156</v>
      </c>
      <c r="E114" s="147" t="s">
        <v>19</v>
      </c>
      <c r="F114" s="148" t="s">
        <v>504</v>
      </c>
      <c r="H114" s="149">
        <v>14</v>
      </c>
      <c r="I114" s="150"/>
      <c r="L114" s="145"/>
      <c r="M114" s="151"/>
      <c r="T114" s="152"/>
      <c r="AT114" s="147" t="s">
        <v>156</v>
      </c>
      <c r="AU114" s="147" t="s">
        <v>152</v>
      </c>
      <c r="AV114" s="12" t="s">
        <v>82</v>
      </c>
      <c r="AW114" s="12" t="s">
        <v>33</v>
      </c>
      <c r="AX114" s="12" t="s">
        <v>72</v>
      </c>
      <c r="AY114" s="147" t="s">
        <v>141</v>
      </c>
    </row>
    <row r="115" spans="2:65" s="15" customFormat="1" ht="11.25">
      <c r="B115" s="166"/>
      <c r="D115" s="146" t="s">
        <v>156</v>
      </c>
      <c r="E115" s="167" t="s">
        <v>19</v>
      </c>
      <c r="F115" s="168" t="s">
        <v>266</v>
      </c>
      <c r="H115" s="169">
        <v>26.8</v>
      </c>
      <c r="I115" s="170"/>
      <c r="L115" s="166"/>
      <c r="M115" s="171"/>
      <c r="T115" s="172"/>
      <c r="AT115" s="167" t="s">
        <v>156</v>
      </c>
      <c r="AU115" s="167" t="s">
        <v>152</v>
      </c>
      <c r="AV115" s="15" t="s">
        <v>151</v>
      </c>
      <c r="AW115" s="15" t="s">
        <v>33</v>
      </c>
      <c r="AX115" s="15" t="s">
        <v>80</v>
      </c>
      <c r="AY115" s="167" t="s">
        <v>141</v>
      </c>
    </row>
    <row r="116" spans="2:65" s="1" customFormat="1" ht="16.5" customHeight="1">
      <c r="B116" s="33"/>
      <c r="C116" s="128" t="s">
        <v>199</v>
      </c>
      <c r="D116" s="128" t="s">
        <v>146</v>
      </c>
      <c r="E116" s="129" t="s">
        <v>178</v>
      </c>
      <c r="F116" s="130" t="s">
        <v>179</v>
      </c>
      <c r="G116" s="131" t="s">
        <v>180</v>
      </c>
      <c r="H116" s="132">
        <v>13.4</v>
      </c>
      <c r="I116" s="133"/>
      <c r="J116" s="134">
        <f>ROUND(I116*H116,1)</f>
        <v>0</v>
      </c>
      <c r="K116" s="130" t="s">
        <v>150</v>
      </c>
      <c r="L116" s="33"/>
      <c r="M116" s="135" t="s">
        <v>19</v>
      </c>
      <c r="N116" s="136" t="s">
        <v>43</v>
      </c>
      <c r="P116" s="137">
        <f>O116*H116</f>
        <v>0</v>
      </c>
      <c r="Q116" s="137">
        <v>3.6999999999999999E-4</v>
      </c>
      <c r="R116" s="137">
        <f>Q116*H116</f>
        <v>4.9579999999999997E-3</v>
      </c>
      <c r="S116" s="137">
        <v>0</v>
      </c>
      <c r="T116" s="138">
        <f>S116*H116</f>
        <v>0</v>
      </c>
      <c r="AR116" s="139" t="s">
        <v>151</v>
      </c>
      <c r="AT116" s="139" t="s">
        <v>146</v>
      </c>
      <c r="AU116" s="139" t="s">
        <v>152</v>
      </c>
      <c r="AY116" s="18" t="s">
        <v>141</v>
      </c>
      <c r="BE116" s="140">
        <f>IF(N116="základní",J116,0)</f>
        <v>0</v>
      </c>
      <c r="BF116" s="140">
        <f>IF(N116="snížená",J116,0)</f>
        <v>0</v>
      </c>
      <c r="BG116" s="140">
        <f>IF(N116="zákl. přenesená",J116,0)</f>
        <v>0</v>
      </c>
      <c r="BH116" s="140">
        <f>IF(N116="sníž. přenesená",J116,0)</f>
        <v>0</v>
      </c>
      <c r="BI116" s="140">
        <f>IF(N116="nulová",J116,0)</f>
        <v>0</v>
      </c>
      <c r="BJ116" s="18" t="s">
        <v>80</v>
      </c>
      <c r="BK116" s="140">
        <f>ROUND(I116*H116,1)</f>
        <v>0</v>
      </c>
      <c r="BL116" s="18" t="s">
        <v>151</v>
      </c>
      <c r="BM116" s="139" t="s">
        <v>511</v>
      </c>
    </row>
    <row r="117" spans="2:65" s="1" customFormat="1" ht="11.25">
      <c r="B117" s="33"/>
      <c r="D117" s="141" t="s">
        <v>154</v>
      </c>
      <c r="F117" s="142" t="s">
        <v>182</v>
      </c>
      <c r="I117" s="143"/>
      <c r="L117" s="33"/>
      <c r="M117" s="144"/>
      <c r="T117" s="54"/>
      <c r="AT117" s="18" t="s">
        <v>154</v>
      </c>
      <c r="AU117" s="18" t="s">
        <v>152</v>
      </c>
    </row>
    <row r="118" spans="2:65" s="12" customFormat="1" ht="11.25">
      <c r="B118" s="145"/>
      <c r="D118" s="146" t="s">
        <v>156</v>
      </c>
      <c r="E118" s="147" t="s">
        <v>19</v>
      </c>
      <c r="F118" s="148" t="s">
        <v>512</v>
      </c>
      <c r="H118" s="149">
        <v>6.4</v>
      </c>
      <c r="I118" s="150"/>
      <c r="L118" s="145"/>
      <c r="M118" s="151"/>
      <c r="T118" s="152"/>
      <c r="AT118" s="147" t="s">
        <v>156</v>
      </c>
      <c r="AU118" s="147" t="s">
        <v>152</v>
      </c>
      <c r="AV118" s="12" t="s">
        <v>82</v>
      </c>
      <c r="AW118" s="12" t="s">
        <v>33</v>
      </c>
      <c r="AX118" s="12" t="s">
        <v>72</v>
      </c>
      <c r="AY118" s="147" t="s">
        <v>141</v>
      </c>
    </row>
    <row r="119" spans="2:65" s="12" customFormat="1" ht="11.25">
      <c r="B119" s="145"/>
      <c r="D119" s="146" t="s">
        <v>156</v>
      </c>
      <c r="E119" s="147" t="s">
        <v>19</v>
      </c>
      <c r="F119" s="148" t="s">
        <v>513</v>
      </c>
      <c r="H119" s="149">
        <v>7</v>
      </c>
      <c r="I119" s="150"/>
      <c r="L119" s="145"/>
      <c r="M119" s="151"/>
      <c r="T119" s="152"/>
      <c r="AT119" s="147" t="s">
        <v>156</v>
      </c>
      <c r="AU119" s="147" t="s">
        <v>152</v>
      </c>
      <c r="AV119" s="12" t="s">
        <v>82</v>
      </c>
      <c r="AW119" s="12" t="s">
        <v>33</v>
      </c>
      <c r="AX119" s="12" t="s">
        <v>72</v>
      </c>
      <c r="AY119" s="147" t="s">
        <v>141</v>
      </c>
    </row>
    <row r="120" spans="2:65" s="15" customFormat="1" ht="11.25">
      <c r="B120" s="166"/>
      <c r="D120" s="146" t="s">
        <v>156</v>
      </c>
      <c r="E120" s="167" t="s">
        <v>19</v>
      </c>
      <c r="F120" s="168" t="s">
        <v>266</v>
      </c>
      <c r="H120" s="169">
        <v>13.4</v>
      </c>
      <c r="I120" s="170"/>
      <c r="L120" s="166"/>
      <c r="M120" s="171"/>
      <c r="T120" s="172"/>
      <c r="AT120" s="167" t="s">
        <v>156</v>
      </c>
      <c r="AU120" s="167" t="s">
        <v>152</v>
      </c>
      <c r="AV120" s="15" t="s">
        <v>151</v>
      </c>
      <c r="AW120" s="15" t="s">
        <v>33</v>
      </c>
      <c r="AX120" s="15" t="s">
        <v>80</v>
      </c>
      <c r="AY120" s="167" t="s">
        <v>141</v>
      </c>
    </row>
    <row r="121" spans="2:65" s="11" customFormat="1" ht="22.9" customHeight="1">
      <c r="B121" s="116"/>
      <c r="D121" s="117" t="s">
        <v>71</v>
      </c>
      <c r="E121" s="126" t="s">
        <v>208</v>
      </c>
      <c r="F121" s="126" t="s">
        <v>239</v>
      </c>
      <c r="I121" s="119"/>
      <c r="J121" s="127">
        <f>BK121</f>
        <v>0</v>
      </c>
      <c r="L121" s="116"/>
      <c r="M121" s="121"/>
      <c r="P121" s="122">
        <f>P122+P127</f>
        <v>0</v>
      </c>
      <c r="R121" s="122">
        <f>R122+R127</f>
        <v>5.6535999999999996E-2</v>
      </c>
      <c r="T121" s="123">
        <f>T122+T127</f>
        <v>4.9312000000000005</v>
      </c>
      <c r="AR121" s="117" t="s">
        <v>80</v>
      </c>
      <c r="AT121" s="124" t="s">
        <v>71</v>
      </c>
      <c r="AU121" s="124" t="s">
        <v>80</v>
      </c>
      <c r="AY121" s="117" t="s">
        <v>141</v>
      </c>
      <c r="BK121" s="125">
        <f>BK122+BK127</f>
        <v>0</v>
      </c>
    </row>
    <row r="122" spans="2:65" s="11" customFormat="1" ht="20.85" customHeight="1">
      <c r="B122" s="116"/>
      <c r="D122" s="117" t="s">
        <v>71</v>
      </c>
      <c r="E122" s="126" t="s">
        <v>240</v>
      </c>
      <c r="F122" s="126" t="s">
        <v>241</v>
      </c>
      <c r="I122" s="119"/>
      <c r="J122" s="127">
        <f>BK122</f>
        <v>0</v>
      </c>
      <c r="L122" s="116"/>
      <c r="M122" s="121"/>
      <c r="P122" s="122">
        <f>SUM(P123:P126)</f>
        <v>0</v>
      </c>
      <c r="R122" s="122">
        <f>SUM(R123:R126)</f>
        <v>5.5999999999999994E-2</v>
      </c>
      <c r="T122" s="123">
        <f>SUM(T123:T126)</f>
        <v>0</v>
      </c>
      <c r="AR122" s="117" t="s">
        <v>80</v>
      </c>
      <c r="AT122" s="124" t="s">
        <v>71</v>
      </c>
      <c r="AU122" s="124" t="s">
        <v>82</v>
      </c>
      <c r="AY122" s="117" t="s">
        <v>141</v>
      </c>
      <c r="BK122" s="125">
        <f>SUM(BK123:BK126)</f>
        <v>0</v>
      </c>
    </row>
    <row r="123" spans="2:65" s="1" customFormat="1" ht="16.5" customHeight="1">
      <c r="B123" s="33"/>
      <c r="C123" s="128" t="s">
        <v>201</v>
      </c>
      <c r="D123" s="128" t="s">
        <v>146</v>
      </c>
      <c r="E123" s="129" t="s">
        <v>243</v>
      </c>
      <c r="F123" s="130" t="s">
        <v>244</v>
      </c>
      <c r="G123" s="131" t="s">
        <v>180</v>
      </c>
      <c r="H123" s="132">
        <v>100</v>
      </c>
      <c r="I123" s="133"/>
      <c r="J123" s="134">
        <f>ROUND(I123*H123,1)</f>
        <v>0</v>
      </c>
      <c r="K123" s="130" t="s">
        <v>150</v>
      </c>
      <c r="L123" s="33"/>
      <c r="M123" s="135" t="s">
        <v>19</v>
      </c>
      <c r="N123" s="136" t="s">
        <v>43</v>
      </c>
      <c r="P123" s="137">
        <f>O123*H123</f>
        <v>0</v>
      </c>
      <c r="Q123" s="137">
        <v>5.5999999999999995E-4</v>
      </c>
      <c r="R123" s="137">
        <f>Q123*H123</f>
        <v>5.5999999999999994E-2</v>
      </c>
      <c r="S123" s="137">
        <v>0</v>
      </c>
      <c r="T123" s="138">
        <f>S123*H123</f>
        <v>0</v>
      </c>
      <c r="AR123" s="139" t="s">
        <v>151</v>
      </c>
      <c r="AT123" s="139" t="s">
        <v>146</v>
      </c>
      <c r="AU123" s="139" t="s">
        <v>152</v>
      </c>
      <c r="AY123" s="18" t="s">
        <v>141</v>
      </c>
      <c r="BE123" s="140">
        <f>IF(N123="základní",J123,0)</f>
        <v>0</v>
      </c>
      <c r="BF123" s="140">
        <f>IF(N123="snížená",J123,0)</f>
        <v>0</v>
      </c>
      <c r="BG123" s="140">
        <f>IF(N123="zákl. přenesená",J123,0)</f>
        <v>0</v>
      </c>
      <c r="BH123" s="140">
        <f>IF(N123="sníž. přenesená",J123,0)</f>
        <v>0</v>
      </c>
      <c r="BI123" s="140">
        <f>IF(N123="nulová",J123,0)</f>
        <v>0</v>
      </c>
      <c r="BJ123" s="18" t="s">
        <v>80</v>
      </c>
      <c r="BK123" s="140">
        <f>ROUND(I123*H123,1)</f>
        <v>0</v>
      </c>
      <c r="BL123" s="18" t="s">
        <v>151</v>
      </c>
      <c r="BM123" s="139" t="s">
        <v>514</v>
      </c>
    </row>
    <row r="124" spans="2:65" s="1" customFormat="1" ht="11.25">
      <c r="B124" s="33"/>
      <c r="D124" s="141" t="s">
        <v>154</v>
      </c>
      <c r="F124" s="142" t="s">
        <v>246</v>
      </c>
      <c r="I124" s="143"/>
      <c r="L124" s="33"/>
      <c r="M124" s="144"/>
      <c r="T124" s="54"/>
      <c r="AT124" s="18" t="s">
        <v>154</v>
      </c>
      <c r="AU124" s="18" t="s">
        <v>152</v>
      </c>
    </row>
    <row r="125" spans="2:65" s="1" customFormat="1" ht="16.5" customHeight="1">
      <c r="B125" s="33"/>
      <c r="C125" s="128" t="s">
        <v>208</v>
      </c>
      <c r="D125" s="128" t="s">
        <v>146</v>
      </c>
      <c r="E125" s="129" t="s">
        <v>248</v>
      </c>
      <c r="F125" s="130" t="s">
        <v>249</v>
      </c>
      <c r="G125" s="131" t="s">
        <v>180</v>
      </c>
      <c r="H125" s="132">
        <v>100</v>
      </c>
      <c r="I125" s="133"/>
      <c r="J125" s="134">
        <f>ROUND(I125*H125,1)</f>
        <v>0</v>
      </c>
      <c r="K125" s="130" t="s">
        <v>150</v>
      </c>
      <c r="L125" s="33"/>
      <c r="M125" s="135" t="s">
        <v>19</v>
      </c>
      <c r="N125" s="136" t="s">
        <v>43</v>
      </c>
      <c r="P125" s="137">
        <f>O125*H125</f>
        <v>0</v>
      </c>
      <c r="Q125" s="137">
        <v>0</v>
      </c>
      <c r="R125" s="137">
        <f>Q125*H125</f>
        <v>0</v>
      </c>
      <c r="S125" s="137">
        <v>0</v>
      </c>
      <c r="T125" s="138">
        <f>S125*H125</f>
        <v>0</v>
      </c>
      <c r="AR125" s="139" t="s">
        <v>151</v>
      </c>
      <c r="AT125" s="139" t="s">
        <v>146</v>
      </c>
      <c r="AU125" s="139" t="s">
        <v>152</v>
      </c>
      <c r="AY125" s="18" t="s">
        <v>141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8" t="s">
        <v>80</v>
      </c>
      <c r="BK125" s="140">
        <f>ROUND(I125*H125,1)</f>
        <v>0</v>
      </c>
      <c r="BL125" s="18" t="s">
        <v>151</v>
      </c>
      <c r="BM125" s="139" t="s">
        <v>515</v>
      </c>
    </row>
    <row r="126" spans="2:65" s="1" customFormat="1" ht="11.25">
      <c r="B126" s="33"/>
      <c r="D126" s="141" t="s">
        <v>154</v>
      </c>
      <c r="F126" s="142" t="s">
        <v>251</v>
      </c>
      <c r="I126" s="143"/>
      <c r="L126" s="33"/>
      <c r="M126" s="144"/>
      <c r="T126" s="54"/>
      <c r="AT126" s="18" t="s">
        <v>154</v>
      </c>
      <c r="AU126" s="18" t="s">
        <v>152</v>
      </c>
    </row>
    <row r="127" spans="2:65" s="11" customFormat="1" ht="20.85" customHeight="1">
      <c r="B127" s="116"/>
      <c r="D127" s="117" t="s">
        <v>71</v>
      </c>
      <c r="E127" s="126" t="s">
        <v>252</v>
      </c>
      <c r="F127" s="126" t="s">
        <v>253</v>
      </c>
      <c r="I127" s="119"/>
      <c r="J127" s="127">
        <f>BK127</f>
        <v>0</v>
      </c>
      <c r="L127" s="116"/>
      <c r="M127" s="121"/>
      <c r="P127" s="122">
        <f>SUM(P128:P138)</f>
        <v>0</v>
      </c>
      <c r="R127" s="122">
        <f>SUM(R128:R138)</f>
        <v>5.3600000000000002E-4</v>
      </c>
      <c r="T127" s="123">
        <f>SUM(T128:T138)</f>
        <v>4.9312000000000005</v>
      </c>
      <c r="AR127" s="117" t="s">
        <v>80</v>
      </c>
      <c r="AT127" s="124" t="s">
        <v>71</v>
      </c>
      <c r="AU127" s="124" t="s">
        <v>82</v>
      </c>
      <c r="AY127" s="117" t="s">
        <v>141</v>
      </c>
      <c r="BK127" s="125">
        <f>SUM(BK128:BK138)</f>
        <v>0</v>
      </c>
    </row>
    <row r="128" spans="2:65" s="1" customFormat="1" ht="24.2" customHeight="1">
      <c r="B128" s="33"/>
      <c r="C128" s="128" t="s">
        <v>216</v>
      </c>
      <c r="D128" s="128" t="s">
        <v>146</v>
      </c>
      <c r="E128" s="129" t="s">
        <v>516</v>
      </c>
      <c r="F128" s="130" t="s">
        <v>517</v>
      </c>
      <c r="G128" s="131" t="s">
        <v>149</v>
      </c>
      <c r="H128" s="132">
        <v>26.8</v>
      </c>
      <c r="I128" s="133"/>
      <c r="J128" s="134">
        <f>ROUND(I128*H128,1)</f>
        <v>0</v>
      </c>
      <c r="K128" s="130" t="s">
        <v>150</v>
      </c>
      <c r="L128" s="33"/>
      <c r="M128" s="135" t="s">
        <v>19</v>
      </c>
      <c r="N128" s="136" t="s">
        <v>43</v>
      </c>
      <c r="P128" s="137">
        <f>O128*H128</f>
        <v>0</v>
      </c>
      <c r="Q128" s="137">
        <v>2.0000000000000002E-5</v>
      </c>
      <c r="R128" s="137">
        <f>Q128*H128</f>
        <v>5.3600000000000002E-4</v>
      </c>
      <c r="S128" s="137">
        <v>0.184</v>
      </c>
      <c r="T128" s="138">
        <f>S128*H128</f>
        <v>4.9312000000000005</v>
      </c>
      <c r="AR128" s="139" t="s">
        <v>151</v>
      </c>
      <c r="AT128" s="139" t="s">
        <v>146</v>
      </c>
      <c r="AU128" s="139" t="s">
        <v>152</v>
      </c>
      <c r="AY128" s="18" t="s">
        <v>141</v>
      </c>
      <c r="BE128" s="140">
        <f>IF(N128="základní",J128,0)</f>
        <v>0</v>
      </c>
      <c r="BF128" s="140">
        <f>IF(N128="snížená",J128,0)</f>
        <v>0</v>
      </c>
      <c r="BG128" s="140">
        <f>IF(N128="zákl. přenesená",J128,0)</f>
        <v>0</v>
      </c>
      <c r="BH128" s="140">
        <f>IF(N128="sníž. přenesená",J128,0)</f>
        <v>0</v>
      </c>
      <c r="BI128" s="140">
        <f>IF(N128="nulová",J128,0)</f>
        <v>0</v>
      </c>
      <c r="BJ128" s="18" t="s">
        <v>80</v>
      </c>
      <c r="BK128" s="140">
        <f>ROUND(I128*H128,1)</f>
        <v>0</v>
      </c>
      <c r="BL128" s="18" t="s">
        <v>151</v>
      </c>
      <c r="BM128" s="139" t="s">
        <v>518</v>
      </c>
    </row>
    <row r="129" spans="2:65" s="1" customFormat="1" ht="11.25">
      <c r="B129" s="33"/>
      <c r="D129" s="141" t="s">
        <v>154</v>
      </c>
      <c r="F129" s="142" t="s">
        <v>519</v>
      </c>
      <c r="I129" s="143"/>
      <c r="L129" s="33"/>
      <c r="M129" s="144"/>
      <c r="T129" s="54"/>
      <c r="AT129" s="18" t="s">
        <v>154</v>
      </c>
      <c r="AU129" s="18" t="s">
        <v>152</v>
      </c>
    </row>
    <row r="130" spans="2:65" s="14" customFormat="1" ht="11.25">
      <c r="B130" s="160"/>
      <c r="D130" s="146" t="s">
        <v>156</v>
      </c>
      <c r="E130" s="161" t="s">
        <v>19</v>
      </c>
      <c r="F130" s="162" t="s">
        <v>379</v>
      </c>
      <c r="H130" s="161" t="s">
        <v>19</v>
      </c>
      <c r="I130" s="163"/>
      <c r="L130" s="160"/>
      <c r="M130" s="164"/>
      <c r="T130" s="165"/>
      <c r="AT130" s="161" t="s">
        <v>156</v>
      </c>
      <c r="AU130" s="161" t="s">
        <v>152</v>
      </c>
      <c r="AV130" s="14" t="s">
        <v>80</v>
      </c>
      <c r="AW130" s="14" t="s">
        <v>33</v>
      </c>
      <c r="AX130" s="14" t="s">
        <v>72</v>
      </c>
      <c r="AY130" s="161" t="s">
        <v>141</v>
      </c>
    </row>
    <row r="131" spans="2:65" s="12" customFormat="1" ht="11.25">
      <c r="B131" s="145"/>
      <c r="D131" s="146" t="s">
        <v>156</v>
      </c>
      <c r="E131" s="147" t="s">
        <v>19</v>
      </c>
      <c r="F131" s="148" t="s">
        <v>503</v>
      </c>
      <c r="H131" s="149">
        <v>12.8</v>
      </c>
      <c r="I131" s="150"/>
      <c r="L131" s="145"/>
      <c r="M131" s="151"/>
      <c r="T131" s="152"/>
      <c r="AT131" s="147" t="s">
        <v>156</v>
      </c>
      <c r="AU131" s="147" t="s">
        <v>152</v>
      </c>
      <c r="AV131" s="12" t="s">
        <v>82</v>
      </c>
      <c r="AW131" s="12" t="s">
        <v>33</v>
      </c>
      <c r="AX131" s="12" t="s">
        <v>72</v>
      </c>
      <c r="AY131" s="147" t="s">
        <v>141</v>
      </c>
    </row>
    <row r="132" spans="2:65" s="12" customFormat="1" ht="11.25">
      <c r="B132" s="145"/>
      <c r="D132" s="146" t="s">
        <v>156</v>
      </c>
      <c r="E132" s="147" t="s">
        <v>19</v>
      </c>
      <c r="F132" s="148" t="s">
        <v>504</v>
      </c>
      <c r="H132" s="149">
        <v>14</v>
      </c>
      <c r="I132" s="150"/>
      <c r="L132" s="145"/>
      <c r="M132" s="151"/>
      <c r="T132" s="152"/>
      <c r="AT132" s="147" t="s">
        <v>156</v>
      </c>
      <c r="AU132" s="147" t="s">
        <v>152</v>
      </c>
      <c r="AV132" s="12" t="s">
        <v>82</v>
      </c>
      <c r="AW132" s="12" t="s">
        <v>33</v>
      </c>
      <c r="AX132" s="12" t="s">
        <v>72</v>
      </c>
      <c r="AY132" s="147" t="s">
        <v>141</v>
      </c>
    </row>
    <row r="133" spans="2:65" s="15" customFormat="1" ht="11.25">
      <c r="B133" s="166"/>
      <c r="D133" s="146" t="s">
        <v>156</v>
      </c>
      <c r="E133" s="167" t="s">
        <v>19</v>
      </c>
      <c r="F133" s="168" t="s">
        <v>266</v>
      </c>
      <c r="H133" s="169">
        <v>26.8</v>
      </c>
      <c r="I133" s="170"/>
      <c r="L133" s="166"/>
      <c r="M133" s="171"/>
      <c r="T133" s="172"/>
      <c r="AT133" s="167" t="s">
        <v>156</v>
      </c>
      <c r="AU133" s="167" t="s">
        <v>152</v>
      </c>
      <c r="AV133" s="15" t="s">
        <v>151</v>
      </c>
      <c r="AW133" s="15" t="s">
        <v>33</v>
      </c>
      <c r="AX133" s="15" t="s">
        <v>80</v>
      </c>
      <c r="AY133" s="167" t="s">
        <v>141</v>
      </c>
    </row>
    <row r="134" spans="2:65" s="1" customFormat="1" ht="16.5" customHeight="1">
      <c r="B134" s="33"/>
      <c r="C134" s="128" t="s">
        <v>8</v>
      </c>
      <c r="D134" s="128" t="s">
        <v>146</v>
      </c>
      <c r="E134" s="129" t="s">
        <v>520</v>
      </c>
      <c r="F134" s="130" t="s">
        <v>521</v>
      </c>
      <c r="G134" s="131" t="s">
        <v>180</v>
      </c>
      <c r="H134" s="132">
        <v>13.4</v>
      </c>
      <c r="I134" s="133"/>
      <c r="J134" s="134">
        <f>ROUND(I134*H134,1)</f>
        <v>0</v>
      </c>
      <c r="K134" s="130" t="s">
        <v>150</v>
      </c>
      <c r="L134" s="33"/>
      <c r="M134" s="135" t="s">
        <v>19</v>
      </c>
      <c r="N134" s="136" t="s">
        <v>43</v>
      </c>
      <c r="P134" s="137">
        <f>O134*H134</f>
        <v>0</v>
      </c>
      <c r="Q134" s="137">
        <v>0</v>
      </c>
      <c r="R134" s="137">
        <f>Q134*H134</f>
        <v>0</v>
      </c>
      <c r="S134" s="137">
        <v>0</v>
      </c>
      <c r="T134" s="138">
        <f>S134*H134</f>
        <v>0</v>
      </c>
      <c r="AR134" s="139" t="s">
        <v>151</v>
      </c>
      <c r="AT134" s="139" t="s">
        <v>146</v>
      </c>
      <c r="AU134" s="139" t="s">
        <v>152</v>
      </c>
      <c r="AY134" s="18" t="s">
        <v>141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8" t="s">
        <v>80</v>
      </c>
      <c r="BK134" s="140">
        <f>ROUND(I134*H134,1)</f>
        <v>0</v>
      </c>
      <c r="BL134" s="18" t="s">
        <v>151</v>
      </c>
      <c r="BM134" s="139" t="s">
        <v>522</v>
      </c>
    </row>
    <row r="135" spans="2:65" s="1" customFormat="1" ht="11.25">
      <c r="B135" s="33"/>
      <c r="D135" s="141" t="s">
        <v>154</v>
      </c>
      <c r="F135" s="142" t="s">
        <v>523</v>
      </c>
      <c r="I135" s="143"/>
      <c r="L135" s="33"/>
      <c r="M135" s="144"/>
      <c r="T135" s="54"/>
      <c r="AT135" s="18" t="s">
        <v>154</v>
      </c>
      <c r="AU135" s="18" t="s">
        <v>152</v>
      </c>
    </row>
    <row r="136" spans="2:65" s="12" customFormat="1" ht="11.25">
      <c r="B136" s="145"/>
      <c r="D136" s="146" t="s">
        <v>156</v>
      </c>
      <c r="E136" s="147" t="s">
        <v>19</v>
      </c>
      <c r="F136" s="148" t="s">
        <v>512</v>
      </c>
      <c r="H136" s="149">
        <v>6.4</v>
      </c>
      <c r="I136" s="150"/>
      <c r="L136" s="145"/>
      <c r="M136" s="151"/>
      <c r="T136" s="152"/>
      <c r="AT136" s="147" t="s">
        <v>156</v>
      </c>
      <c r="AU136" s="147" t="s">
        <v>152</v>
      </c>
      <c r="AV136" s="12" t="s">
        <v>82</v>
      </c>
      <c r="AW136" s="12" t="s">
        <v>33</v>
      </c>
      <c r="AX136" s="12" t="s">
        <v>72</v>
      </c>
      <c r="AY136" s="147" t="s">
        <v>141</v>
      </c>
    </row>
    <row r="137" spans="2:65" s="12" customFormat="1" ht="11.25">
      <c r="B137" s="145"/>
      <c r="D137" s="146" t="s">
        <v>156</v>
      </c>
      <c r="E137" s="147" t="s">
        <v>19</v>
      </c>
      <c r="F137" s="148" t="s">
        <v>513</v>
      </c>
      <c r="H137" s="149">
        <v>7</v>
      </c>
      <c r="I137" s="150"/>
      <c r="L137" s="145"/>
      <c r="M137" s="151"/>
      <c r="T137" s="152"/>
      <c r="AT137" s="147" t="s">
        <v>156</v>
      </c>
      <c r="AU137" s="147" t="s">
        <v>152</v>
      </c>
      <c r="AV137" s="12" t="s">
        <v>82</v>
      </c>
      <c r="AW137" s="12" t="s">
        <v>33</v>
      </c>
      <c r="AX137" s="12" t="s">
        <v>72</v>
      </c>
      <c r="AY137" s="147" t="s">
        <v>141</v>
      </c>
    </row>
    <row r="138" spans="2:65" s="15" customFormat="1" ht="11.25">
      <c r="B138" s="166"/>
      <c r="D138" s="146" t="s">
        <v>156</v>
      </c>
      <c r="E138" s="167" t="s">
        <v>19</v>
      </c>
      <c r="F138" s="168" t="s">
        <v>266</v>
      </c>
      <c r="H138" s="169">
        <v>13.4</v>
      </c>
      <c r="I138" s="170"/>
      <c r="L138" s="166"/>
      <c r="M138" s="171"/>
      <c r="T138" s="172"/>
      <c r="AT138" s="167" t="s">
        <v>156</v>
      </c>
      <c r="AU138" s="167" t="s">
        <v>152</v>
      </c>
      <c r="AV138" s="15" t="s">
        <v>151</v>
      </c>
      <c r="AW138" s="15" t="s">
        <v>33</v>
      </c>
      <c r="AX138" s="15" t="s">
        <v>80</v>
      </c>
      <c r="AY138" s="167" t="s">
        <v>141</v>
      </c>
    </row>
    <row r="139" spans="2:65" s="11" customFormat="1" ht="22.9" customHeight="1">
      <c r="B139" s="116"/>
      <c r="D139" s="117" t="s">
        <v>71</v>
      </c>
      <c r="E139" s="126" t="s">
        <v>282</v>
      </c>
      <c r="F139" s="126" t="s">
        <v>283</v>
      </c>
      <c r="I139" s="119"/>
      <c r="J139" s="127">
        <f>BK139</f>
        <v>0</v>
      </c>
      <c r="L139" s="116"/>
      <c r="M139" s="121"/>
      <c r="P139" s="122">
        <f>SUM(P140:P146)</f>
        <v>0</v>
      </c>
      <c r="R139" s="122">
        <f>SUM(R140:R146)</f>
        <v>0</v>
      </c>
      <c r="T139" s="123">
        <f>SUM(T140:T146)</f>
        <v>0</v>
      </c>
      <c r="AR139" s="117" t="s">
        <v>80</v>
      </c>
      <c r="AT139" s="124" t="s">
        <v>71</v>
      </c>
      <c r="AU139" s="124" t="s">
        <v>80</v>
      </c>
      <c r="AY139" s="117" t="s">
        <v>141</v>
      </c>
      <c r="BK139" s="125">
        <f>SUM(BK140:BK146)</f>
        <v>0</v>
      </c>
    </row>
    <row r="140" spans="2:65" s="1" customFormat="1" ht="24.2" customHeight="1">
      <c r="B140" s="33"/>
      <c r="C140" s="128" t="s">
        <v>230</v>
      </c>
      <c r="D140" s="128" t="s">
        <v>146</v>
      </c>
      <c r="E140" s="129" t="s">
        <v>285</v>
      </c>
      <c r="F140" s="130" t="s">
        <v>286</v>
      </c>
      <c r="G140" s="131" t="s">
        <v>287</v>
      </c>
      <c r="H140" s="132">
        <v>4.931</v>
      </c>
      <c r="I140" s="133"/>
      <c r="J140" s="134">
        <f>ROUND(I140*H140,1)</f>
        <v>0</v>
      </c>
      <c r="K140" s="130" t="s">
        <v>150</v>
      </c>
      <c r="L140" s="33"/>
      <c r="M140" s="135" t="s">
        <v>19</v>
      </c>
      <c r="N140" s="136" t="s">
        <v>43</v>
      </c>
      <c r="P140" s="137">
        <f>O140*H140</f>
        <v>0</v>
      </c>
      <c r="Q140" s="137">
        <v>0</v>
      </c>
      <c r="R140" s="137">
        <f>Q140*H140</f>
        <v>0</v>
      </c>
      <c r="S140" s="137">
        <v>0</v>
      </c>
      <c r="T140" s="138">
        <f>S140*H140</f>
        <v>0</v>
      </c>
      <c r="AR140" s="139" t="s">
        <v>151</v>
      </c>
      <c r="AT140" s="139" t="s">
        <v>146</v>
      </c>
      <c r="AU140" s="139" t="s">
        <v>82</v>
      </c>
      <c r="AY140" s="18" t="s">
        <v>141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8" t="s">
        <v>80</v>
      </c>
      <c r="BK140" s="140">
        <f>ROUND(I140*H140,1)</f>
        <v>0</v>
      </c>
      <c r="BL140" s="18" t="s">
        <v>151</v>
      </c>
      <c r="BM140" s="139" t="s">
        <v>524</v>
      </c>
    </row>
    <row r="141" spans="2:65" s="1" customFormat="1" ht="11.25">
      <c r="B141" s="33"/>
      <c r="D141" s="141" t="s">
        <v>154</v>
      </c>
      <c r="F141" s="142" t="s">
        <v>289</v>
      </c>
      <c r="I141" s="143"/>
      <c r="L141" s="33"/>
      <c r="M141" s="144"/>
      <c r="T141" s="54"/>
      <c r="AT141" s="18" t="s">
        <v>154</v>
      </c>
      <c r="AU141" s="18" t="s">
        <v>82</v>
      </c>
    </row>
    <row r="142" spans="2:65" s="1" customFormat="1" ht="24.2" customHeight="1">
      <c r="B142" s="33"/>
      <c r="C142" s="128" t="s">
        <v>232</v>
      </c>
      <c r="D142" s="128" t="s">
        <v>146</v>
      </c>
      <c r="E142" s="129" t="s">
        <v>291</v>
      </c>
      <c r="F142" s="130" t="s">
        <v>292</v>
      </c>
      <c r="G142" s="131" t="s">
        <v>287</v>
      </c>
      <c r="H142" s="132">
        <v>14.792999999999999</v>
      </c>
      <c r="I142" s="133"/>
      <c r="J142" s="134">
        <f>ROUND(I142*H142,1)</f>
        <v>0</v>
      </c>
      <c r="K142" s="130" t="s">
        <v>150</v>
      </c>
      <c r="L142" s="33"/>
      <c r="M142" s="135" t="s">
        <v>19</v>
      </c>
      <c r="N142" s="136" t="s">
        <v>43</v>
      </c>
      <c r="P142" s="137">
        <f>O142*H142</f>
        <v>0</v>
      </c>
      <c r="Q142" s="137">
        <v>0</v>
      </c>
      <c r="R142" s="137">
        <f>Q142*H142</f>
        <v>0</v>
      </c>
      <c r="S142" s="137">
        <v>0</v>
      </c>
      <c r="T142" s="138">
        <f>S142*H142</f>
        <v>0</v>
      </c>
      <c r="AR142" s="139" t="s">
        <v>151</v>
      </c>
      <c r="AT142" s="139" t="s">
        <v>146</v>
      </c>
      <c r="AU142" s="139" t="s">
        <v>82</v>
      </c>
      <c r="AY142" s="18" t="s">
        <v>141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8" t="s">
        <v>80</v>
      </c>
      <c r="BK142" s="140">
        <f>ROUND(I142*H142,1)</f>
        <v>0</v>
      </c>
      <c r="BL142" s="18" t="s">
        <v>151</v>
      </c>
      <c r="BM142" s="139" t="s">
        <v>525</v>
      </c>
    </row>
    <row r="143" spans="2:65" s="1" customFormat="1" ht="11.25">
      <c r="B143" s="33"/>
      <c r="D143" s="141" t="s">
        <v>154</v>
      </c>
      <c r="F143" s="142" t="s">
        <v>294</v>
      </c>
      <c r="I143" s="143"/>
      <c r="L143" s="33"/>
      <c r="M143" s="144"/>
      <c r="T143" s="54"/>
      <c r="AT143" s="18" t="s">
        <v>154</v>
      </c>
      <c r="AU143" s="18" t="s">
        <v>82</v>
      </c>
    </row>
    <row r="144" spans="2:65" s="12" customFormat="1" ht="11.25">
      <c r="B144" s="145"/>
      <c r="D144" s="146" t="s">
        <v>156</v>
      </c>
      <c r="E144" s="147" t="s">
        <v>19</v>
      </c>
      <c r="F144" s="148" t="s">
        <v>526</v>
      </c>
      <c r="H144" s="149">
        <v>14.792999999999999</v>
      </c>
      <c r="I144" s="150"/>
      <c r="L144" s="145"/>
      <c r="M144" s="151"/>
      <c r="T144" s="152"/>
      <c r="AT144" s="147" t="s">
        <v>156</v>
      </c>
      <c r="AU144" s="147" t="s">
        <v>82</v>
      </c>
      <c r="AV144" s="12" t="s">
        <v>82</v>
      </c>
      <c r="AW144" s="12" t="s">
        <v>33</v>
      </c>
      <c r="AX144" s="12" t="s">
        <v>80</v>
      </c>
      <c r="AY144" s="147" t="s">
        <v>141</v>
      </c>
    </row>
    <row r="145" spans="2:65" s="1" customFormat="1" ht="24.2" customHeight="1">
      <c r="B145" s="33"/>
      <c r="C145" s="128" t="s">
        <v>234</v>
      </c>
      <c r="D145" s="128" t="s">
        <v>146</v>
      </c>
      <c r="E145" s="129" t="s">
        <v>296</v>
      </c>
      <c r="F145" s="130" t="s">
        <v>297</v>
      </c>
      <c r="G145" s="131" t="s">
        <v>287</v>
      </c>
      <c r="H145" s="132">
        <v>4.931</v>
      </c>
      <c r="I145" s="133"/>
      <c r="J145" s="134">
        <f>ROUND(I145*H145,1)</f>
        <v>0</v>
      </c>
      <c r="K145" s="130" t="s">
        <v>150</v>
      </c>
      <c r="L145" s="33"/>
      <c r="M145" s="135" t="s">
        <v>19</v>
      </c>
      <c r="N145" s="136" t="s">
        <v>43</v>
      </c>
      <c r="P145" s="137">
        <f>O145*H145</f>
        <v>0</v>
      </c>
      <c r="Q145" s="137">
        <v>0</v>
      </c>
      <c r="R145" s="137">
        <f>Q145*H145</f>
        <v>0</v>
      </c>
      <c r="S145" s="137">
        <v>0</v>
      </c>
      <c r="T145" s="138">
        <f>S145*H145</f>
        <v>0</v>
      </c>
      <c r="AR145" s="139" t="s">
        <v>151</v>
      </c>
      <c r="AT145" s="139" t="s">
        <v>146</v>
      </c>
      <c r="AU145" s="139" t="s">
        <v>82</v>
      </c>
      <c r="AY145" s="18" t="s">
        <v>141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8" t="s">
        <v>80</v>
      </c>
      <c r="BK145" s="140">
        <f>ROUND(I145*H145,1)</f>
        <v>0</v>
      </c>
      <c r="BL145" s="18" t="s">
        <v>151</v>
      </c>
      <c r="BM145" s="139" t="s">
        <v>527</v>
      </c>
    </row>
    <row r="146" spans="2:65" s="1" customFormat="1" ht="11.25">
      <c r="B146" s="33"/>
      <c r="D146" s="141" t="s">
        <v>154</v>
      </c>
      <c r="F146" s="142" t="s">
        <v>299</v>
      </c>
      <c r="I146" s="143"/>
      <c r="L146" s="33"/>
      <c r="M146" s="144"/>
      <c r="T146" s="54"/>
      <c r="AT146" s="18" t="s">
        <v>154</v>
      </c>
      <c r="AU146" s="18" t="s">
        <v>82</v>
      </c>
    </row>
    <row r="147" spans="2:65" s="11" customFormat="1" ht="22.9" customHeight="1">
      <c r="B147" s="116"/>
      <c r="D147" s="117" t="s">
        <v>71</v>
      </c>
      <c r="E147" s="126" t="s">
        <v>315</v>
      </c>
      <c r="F147" s="126" t="s">
        <v>316</v>
      </c>
      <c r="I147" s="119"/>
      <c r="J147" s="127">
        <f>BK147</f>
        <v>0</v>
      </c>
      <c r="L147" s="116"/>
      <c r="M147" s="121"/>
      <c r="P147" s="122">
        <f>SUM(P148:P149)</f>
        <v>0</v>
      </c>
      <c r="R147" s="122">
        <f>SUM(R148:R149)</f>
        <v>0</v>
      </c>
      <c r="T147" s="123">
        <f>SUM(T148:T149)</f>
        <v>0</v>
      </c>
      <c r="AR147" s="117" t="s">
        <v>80</v>
      </c>
      <c r="AT147" s="124" t="s">
        <v>71</v>
      </c>
      <c r="AU147" s="124" t="s">
        <v>80</v>
      </c>
      <c r="AY147" s="117" t="s">
        <v>141</v>
      </c>
      <c r="BK147" s="125">
        <f>SUM(BK148:BK149)</f>
        <v>0</v>
      </c>
    </row>
    <row r="148" spans="2:65" s="1" customFormat="1" ht="24.2" customHeight="1">
      <c r="B148" s="33"/>
      <c r="C148" s="128" t="s">
        <v>247</v>
      </c>
      <c r="D148" s="128" t="s">
        <v>146</v>
      </c>
      <c r="E148" s="129" t="s">
        <v>318</v>
      </c>
      <c r="F148" s="130" t="s">
        <v>319</v>
      </c>
      <c r="G148" s="131" t="s">
        <v>287</v>
      </c>
      <c r="H148" s="132">
        <v>6.0999999999999999E-2</v>
      </c>
      <c r="I148" s="133"/>
      <c r="J148" s="134">
        <f>ROUND(I148*H148,1)</f>
        <v>0</v>
      </c>
      <c r="K148" s="130" t="s">
        <v>150</v>
      </c>
      <c r="L148" s="33"/>
      <c r="M148" s="135" t="s">
        <v>19</v>
      </c>
      <c r="N148" s="136" t="s">
        <v>43</v>
      </c>
      <c r="P148" s="137">
        <f>O148*H148</f>
        <v>0</v>
      </c>
      <c r="Q148" s="137">
        <v>0</v>
      </c>
      <c r="R148" s="137">
        <f>Q148*H148</f>
        <v>0</v>
      </c>
      <c r="S148" s="137">
        <v>0</v>
      </c>
      <c r="T148" s="138">
        <f>S148*H148</f>
        <v>0</v>
      </c>
      <c r="AR148" s="139" t="s">
        <v>151</v>
      </c>
      <c r="AT148" s="139" t="s">
        <v>146</v>
      </c>
      <c r="AU148" s="139" t="s">
        <v>82</v>
      </c>
      <c r="AY148" s="18" t="s">
        <v>141</v>
      </c>
      <c r="BE148" s="140">
        <f>IF(N148="základní",J148,0)</f>
        <v>0</v>
      </c>
      <c r="BF148" s="140">
        <f>IF(N148="snížená",J148,0)</f>
        <v>0</v>
      </c>
      <c r="BG148" s="140">
        <f>IF(N148="zákl. přenesená",J148,0)</f>
        <v>0</v>
      </c>
      <c r="BH148" s="140">
        <f>IF(N148="sníž. přenesená",J148,0)</f>
        <v>0</v>
      </c>
      <c r="BI148" s="140">
        <f>IF(N148="nulová",J148,0)</f>
        <v>0</v>
      </c>
      <c r="BJ148" s="18" t="s">
        <v>80</v>
      </c>
      <c r="BK148" s="140">
        <f>ROUND(I148*H148,1)</f>
        <v>0</v>
      </c>
      <c r="BL148" s="18" t="s">
        <v>151</v>
      </c>
      <c r="BM148" s="139" t="s">
        <v>528</v>
      </c>
    </row>
    <row r="149" spans="2:65" s="1" customFormat="1" ht="11.25">
      <c r="B149" s="33"/>
      <c r="D149" s="141" t="s">
        <v>154</v>
      </c>
      <c r="F149" s="142" t="s">
        <v>321</v>
      </c>
      <c r="I149" s="143"/>
      <c r="L149" s="33"/>
      <c r="M149" s="144"/>
      <c r="T149" s="54"/>
      <c r="AT149" s="18" t="s">
        <v>154</v>
      </c>
      <c r="AU149" s="18" t="s">
        <v>82</v>
      </c>
    </row>
    <row r="150" spans="2:65" s="11" customFormat="1" ht="25.9" customHeight="1">
      <c r="B150" s="116"/>
      <c r="D150" s="117" t="s">
        <v>71</v>
      </c>
      <c r="E150" s="118" t="s">
        <v>322</v>
      </c>
      <c r="F150" s="118" t="s">
        <v>323</v>
      </c>
      <c r="I150" s="119"/>
      <c r="J150" s="120">
        <f>BK150</f>
        <v>0</v>
      </c>
      <c r="L150" s="116"/>
      <c r="M150" s="121"/>
      <c r="P150" s="122">
        <f>SUM(P151:P162)</f>
        <v>0</v>
      </c>
      <c r="R150" s="122">
        <f>SUM(R151:R162)</f>
        <v>0</v>
      </c>
      <c r="T150" s="123">
        <f>SUM(T151:T162)</f>
        <v>0</v>
      </c>
      <c r="AR150" s="117" t="s">
        <v>142</v>
      </c>
      <c r="AT150" s="124" t="s">
        <v>71</v>
      </c>
      <c r="AU150" s="124" t="s">
        <v>72</v>
      </c>
      <c r="AY150" s="117" t="s">
        <v>141</v>
      </c>
      <c r="BK150" s="125">
        <f>SUM(BK151:BK162)</f>
        <v>0</v>
      </c>
    </row>
    <row r="151" spans="2:65" s="1" customFormat="1" ht="16.5" customHeight="1">
      <c r="B151" s="33"/>
      <c r="C151" s="128" t="s">
        <v>254</v>
      </c>
      <c r="D151" s="128" t="s">
        <v>146</v>
      </c>
      <c r="E151" s="129" t="s">
        <v>332</v>
      </c>
      <c r="F151" s="130" t="s">
        <v>333</v>
      </c>
      <c r="G151" s="131" t="s">
        <v>327</v>
      </c>
      <c r="H151" s="132">
        <v>1</v>
      </c>
      <c r="I151" s="133"/>
      <c r="J151" s="134">
        <f>ROUND(I151*H151,1)</f>
        <v>0</v>
      </c>
      <c r="K151" s="130" t="s">
        <v>150</v>
      </c>
      <c r="L151" s="33"/>
      <c r="M151" s="135" t="s">
        <v>19</v>
      </c>
      <c r="N151" s="136" t="s">
        <v>43</v>
      </c>
      <c r="P151" s="137">
        <f>O151*H151</f>
        <v>0</v>
      </c>
      <c r="Q151" s="137">
        <v>0</v>
      </c>
      <c r="R151" s="137">
        <f>Q151*H151</f>
        <v>0</v>
      </c>
      <c r="S151" s="137">
        <v>0</v>
      </c>
      <c r="T151" s="138">
        <f>S151*H151</f>
        <v>0</v>
      </c>
      <c r="AR151" s="139" t="s">
        <v>328</v>
      </c>
      <c r="AT151" s="139" t="s">
        <v>146</v>
      </c>
      <c r="AU151" s="139" t="s">
        <v>80</v>
      </c>
      <c r="AY151" s="18" t="s">
        <v>141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8" t="s">
        <v>80</v>
      </c>
      <c r="BK151" s="140">
        <f>ROUND(I151*H151,1)</f>
        <v>0</v>
      </c>
      <c r="BL151" s="18" t="s">
        <v>328</v>
      </c>
      <c r="BM151" s="139" t="s">
        <v>529</v>
      </c>
    </row>
    <row r="152" spans="2:65" s="1" customFormat="1" ht="11.25">
      <c r="B152" s="33"/>
      <c r="D152" s="141" t="s">
        <v>154</v>
      </c>
      <c r="F152" s="142" t="s">
        <v>335</v>
      </c>
      <c r="I152" s="143"/>
      <c r="L152" s="33"/>
      <c r="M152" s="144"/>
      <c r="T152" s="54"/>
      <c r="AT152" s="18" t="s">
        <v>154</v>
      </c>
      <c r="AU152" s="18" t="s">
        <v>80</v>
      </c>
    </row>
    <row r="153" spans="2:65" s="1" customFormat="1" ht="16.5" customHeight="1">
      <c r="B153" s="33"/>
      <c r="C153" s="128" t="s">
        <v>259</v>
      </c>
      <c r="D153" s="128" t="s">
        <v>146</v>
      </c>
      <c r="E153" s="129" t="s">
        <v>337</v>
      </c>
      <c r="F153" s="130" t="s">
        <v>338</v>
      </c>
      <c r="G153" s="131" t="s">
        <v>339</v>
      </c>
      <c r="H153" s="132">
        <v>1</v>
      </c>
      <c r="I153" s="133"/>
      <c r="J153" s="134">
        <f>ROUND(I153*H153,1)</f>
        <v>0</v>
      </c>
      <c r="K153" s="130" t="s">
        <v>150</v>
      </c>
      <c r="L153" s="33"/>
      <c r="M153" s="135" t="s">
        <v>19</v>
      </c>
      <c r="N153" s="136" t="s">
        <v>43</v>
      </c>
      <c r="P153" s="137">
        <f>O153*H153</f>
        <v>0</v>
      </c>
      <c r="Q153" s="137">
        <v>0</v>
      </c>
      <c r="R153" s="137">
        <f>Q153*H153</f>
        <v>0</v>
      </c>
      <c r="S153" s="137">
        <v>0</v>
      </c>
      <c r="T153" s="138">
        <f>S153*H153</f>
        <v>0</v>
      </c>
      <c r="AR153" s="139" t="s">
        <v>328</v>
      </c>
      <c r="AT153" s="139" t="s">
        <v>146</v>
      </c>
      <c r="AU153" s="139" t="s">
        <v>80</v>
      </c>
      <c r="AY153" s="18" t="s">
        <v>141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8" t="s">
        <v>80</v>
      </c>
      <c r="BK153" s="140">
        <f>ROUND(I153*H153,1)</f>
        <v>0</v>
      </c>
      <c r="BL153" s="18" t="s">
        <v>328</v>
      </c>
      <c r="BM153" s="139" t="s">
        <v>530</v>
      </c>
    </row>
    <row r="154" spans="2:65" s="1" customFormat="1" ht="11.25">
      <c r="B154" s="33"/>
      <c r="D154" s="141" t="s">
        <v>154</v>
      </c>
      <c r="F154" s="142" t="s">
        <v>341</v>
      </c>
      <c r="I154" s="143"/>
      <c r="L154" s="33"/>
      <c r="M154" s="144"/>
      <c r="T154" s="54"/>
      <c r="AT154" s="18" t="s">
        <v>154</v>
      </c>
      <c r="AU154" s="18" t="s">
        <v>80</v>
      </c>
    </row>
    <row r="155" spans="2:65" s="1" customFormat="1" ht="16.5" customHeight="1">
      <c r="B155" s="33"/>
      <c r="C155" s="128" t="s">
        <v>267</v>
      </c>
      <c r="D155" s="128" t="s">
        <v>146</v>
      </c>
      <c r="E155" s="129" t="s">
        <v>343</v>
      </c>
      <c r="F155" s="130" t="s">
        <v>344</v>
      </c>
      <c r="G155" s="131" t="s">
        <v>327</v>
      </c>
      <c r="H155" s="132">
        <v>1</v>
      </c>
      <c r="I155" s="133"/>
      <c r="J155" s="134">
        <f>ROUND(I155*H155,1)</f>
        <v>0</v>
      </c>
      <c r="K155" s="130" t="s">
        <v>150</v>
      </c>
      <c r="L155" s="33"/>
      <c r="M155" s="135" t="s">
        <v>19</v>
      </c>
      <c r="N155" s="136" t="s">
        <v>43</v>
      </c>
      <c r="P155" s="137">
        <f>O155*H155</f>
        <v>0</v>
      </c>
      <c r="Q155" s="137">
        <v>0</v>
      </c>
      <c r="R155" s="137">
        <f>Q155*H155</f>
        <v>0</v>
      </c>
      <c r="S155" s="137">
        <v>0</v>
      </c>
      <c r="T155" s="138">
        <f>S155*H155</f>
        <v>0</v>
      </c>
      <c r="AR155" s="139" t="s">
        <v>328</v>
      </c>
      <c r="AT155" s="139" t="s">
        <v>146</v>
      </c>
      <c r="AU155" s="139" t="s">
        <v>80</v>
      </c>
      <c r="AY155" s="18" t="s">
        <v>141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8" t="s">
        <v>80</v>
      </c>
      <c r="BK155" s="140">
        <f>ROUND(I155*H155,1)</f>
        <v>0</v>
      </c>
      <c r="BL155" s="18" t="s">
        <v>328</v>
      </c>
      <c r="BM155" s="139" t="s">
        <v>531</v>
      </c>
    </row>
    <row r="156" spans="2:65" s="1" customFormat="1" ht="11.25">
      <c r="B156" s="33"/>
      <c r="D156" s="141" t="s">
        <v>154</v>
      </c>
      <c r="F156" s="142" t="s">
        <v>346</v>
      </c>
      <c r="I156" s="143"/>
      <c r="L156" s="33"/>
      <c r="M156" s="144"/>
      <c r="T156" s="54"/>
      <c r="AT156" s="18" t="s">
        <v>154</v>
      </c>
      <c r="AU156" s="18" t="s">
        <v>80</v>
      </c>
    </row>
    <row r="157" spans="2:65" s="1" customFormat="1" ht="16.5" customHeight="1">
      <c r="B157" s="33"/>
      <c r="C157" s="128" t="s">
        <v>7</v>
      </c>
      <c r="D157" s="128" t="s">
        <v>146</v>
      </c>
      <c r="E157" s="129" t="s">
        <v>348</v>
      </c>
      <c r="F157" s="130" t="s">
        <v>349</v>
      </c>
      <c r="G157" s="131" t="s">
        <v>327</v>
      </c>
      <c r="H157" s="132">
        <v>1</v>
      </c>
      <c r="I157" s="133"/>
      <c r="J157" s="134">
        <f>ROUND(I157*H157,1)</f>
        <v>0</v>
      </c>
      <c r="K157" s="130" t="s">
        <v>150</v>
      </c>
      <c r="L157" s="33"/>
      <c r="M157" s="135" t="s">
        <v>19</v>
      </c>
      <c r="N157" s="136" t="s">
        <v>43</v>
      </c>
      <c r="P157" s="137">
        <f>O157*H157</f>
        <v>0</v>
      </c>
      <c r="Q157" s="137">
        <v>0</v>
      </c>
      <c r="R157" s="137">
        <f>Q157*H157</f>
        <v>0</v>
      </c>
      <c r="S157" s="137">
        <v>0</v>
      </c>
      <c r="T157" s="138">
        <f>S157*H157</f>
        <v>0</v>
      </c>
      <c r="AR157" s="139" t="s">
        <v>328</v>
      </c>
      <c r="AT157" s="139" t="s">
        <v>146</v>
      </c>
      <c r="AU157" s="139" t="s">
        <v>80</v>
      </c>
      <c r="AY157" s="18" t="s">
        <v>141</v>
      </c>
      <c r="BE157" s="140">
        <f>IF(N157="základní",J157,0)</f>
        <v>0</v>
      </c>
      <c r="BF157" s="140">
        <f>IF(N157="snížená",J157,0)</f>
        <v>0</v>
      </c>
      <c r="BG157" s="140">
        <f>IF(N157="zákl. přenesená",J157,0)</f>
        <v>0</v>
      </c>
      <c r="BH157" s="140">
        <f>IF(N157="sníž. přenesená",J157,0)</f>
        <v>0</v>
      </c>
      <c r="BI157" s="140">
        <f>IF(N157="nulová",J157,0)</f>
        <v>0</v>
      </c>
      <c r="BJ157" s="18" t="s">
        <v>80</v>
      </c>
      <c r="BK157" s="140">
        <f>ROUND(I157*H157,1)</f>
        <v>0</v>
      </c>
      <c r="BL157" s="18" t="s">
        <v>328</v>
      </c>
      <c r="BM157" s="139" t="s">
        <v>532</v>
      </c>
    </row>
    <row r="158" spans="2:65" s="1" customFormat="1" ht="11.25">
      <c r="B158" s="33"/>
      <c r="D158" s="141" t="s">
        <v>154</v>
      </c>
      <c r="F158" s="142" t="s">
        <v>351</v>
      </c>
      <c r="I158" s="143"/>
      <c r="L158" s="33"/>
      <c r="M158" s="144"/>
      <c r="T158" s="54"/>
      <c r="AT158" s="18" t="s">
        <v>154</v>
      </c>
      <c r="AU158" s="18" t="s">
        <v>80</v>
      </c>
    </row>
    <row r="159" spans="2:65" s="1" customFormat="1" ht="16.5" customHeight="1">
      <c r="B159" s="33"/>
      <c r="C159" s="128" t="s">
        <v>277</v>
      </c>
      <c r="D159" s="128" t="s">
        <v>146</v>
      </c>
      <c r="E159" s="129" t="s">
        <v>353</v>
      </c>
      <c r="F159" s="130" t="s">
        <v>354</v>
      </c>
      <c r="G159" s="131" t="s">
        <v>327</v>
      </c>
      <c r="H159" s="132">
        <v>1</v>
      </c>
      <c r="I159" s="133"/>
      <c r="J159" s="134">
        <f>ROUND(I159*H159,1)</f>
        <v>0</v>
      </c>
      <c r="K159" s="130" t="s">
        <v>150</v>
      </c>
      <c r="L159" s="33"/>
      <c r="M159" s="135" t="s">
        <v>19</v>
      </c>
      <c r="N159" s="136" t="s">
        <v>43</v>
      </c>
      <c r="P159" s="137">
        <f>O159*H159</f>
        <v>0</v>
      </c>
      <c r="Q159" s="137">
        <v>0</v>
      </c>
      <c r="R159" s="137">
        <f>Q159*H159</f>
        <v>0</v>
      </c>
      <c r="S159" s="137">
        <v>0</v>
      </c>
      <c r="T159" s="138">
        <f>S159*H159</f>
        <v>0</v>
      </c>
      <c r="AR159" s="139" t="s">
        <v>328</v>
      </c>
      <c r="AT159" s="139" t="s">
        <v>146</v>
      </c>
      <c r="AU159" s="139" t="s">
        <v>80</v>
      </c>
      <c r="AY159" s="18" t="s">
        <v>141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8" t="s">
        <v>80</v>
      </c>
      <c r="BK159" s="140">
        <f>ROUND(I159*H159,1)</f>
        <v>0</v>
      </c>
      <c r="BL159" s="18" t="s">
        <v>328</v>
      </c>
      <c r="BM159" s="139" t="s">
        <v>533</v>
      </c>
    </row>
    <row r="160" spans="2:65" s="1" customFormat="1" ht="11.25">
      <c r="B160" s="33"/>
      <c r="D160" s="141" t="s">
        <v>154</v>
      </c>
      <c r="F160" s="142" t="s">
        <v>356</v>
      </c>
      <c r="I160" s="143"/>
      <c r="L160" s="33"/>
      <c r="M160" s="144"/>
      <c r="T160" s="54"/>
      <c r="AT160" s="18" t="s">
        <v>154</v>
      </c>
      <c r="AU160" s="18" t="s">
        <v>80</v>
      </c>
    </row>
    <row r="161" spans="2:65" s="1" customFormat="1" ht="16.5" customHeight="1">
      <c r="B161" s="33"/>
      <c r="C161" s="128" t="s">
        <v>284</v>
      </c>
      <c r="D161" s="128" t="s">
        <v>146</v>
      </c>
      <c r="E161" s="129" t="s">
        <v>358</v>
      </c>
      <c r="F161" s="130" t="s">
        <v>359</v>
      </c>
      <c r="G161" s="131" t="s">
        <v>327</v>
      </c>
      <c r="H161" s="132">
        <v>1</v>
      </c>
      <c r="I161" s="133"/>
      <c r="J161" s="134">
        <f>ROUND(I161*H161,1)</f>
        <v>0</v>
      </c>
      <c r="K161" s="130" t="s">
        <v>150</v>
      </c>
      <c r="L161" s="33"/>
      <c r="M161" s="135" t="s">
        <v>19</v>
      </c>
      <c r="N161" s="136" t="s">
        <v>43</v>
      </c>
      <c r="P161" s="137">
        <f>O161*H161</f>
        <v>0</v>
      </c>
      <c r="Q161" s="137">
        <v>0</v>
      </c>
      <c r="R161" s="137">
        <f>Q161*H161</f>
        <v>0</v>
      </c>
      <c r="S161" s="137">
        <v>0</v>
      </c>
      <c r="T161" s="138">
        <f>S161*H161</f>
        <v>0</v>
      </c>
      <c r="AR161" s="139" t="s">
        <v>328</v>
      </c>
      <c r="AT161" s="139" t="s">
        <v>146</v>
      </c>
      <c r="AU161" s="139" t="s">
        <v>80</v>
      </c>
      <c r="AY161" s="18" t="s">
        <v>141</v>
      </c>
      <c r="BE161" s="140">
        <f>IF(N161="základní",J161,0)</f>
        <v>0</v>
      </c>
      <c r="BF161" s="140">
        <f>IF(N161="snížená",J161,0)</f>
        <v>0</v>
      </c>
      <c r="BG161" s="140">
        <f>IF(N161="zákl. přenesená",J161,0)</f>
        <v>0</v>
      </c>
      <c r="BH161" s="140">
        <f>IF(N161="sníž. přenesená",J161,0)</f>
        <v>0</v>
      </c>
      <c r="BI161" s="140">
        <f>IF(N161="nulová",J161,0)</f>
        <v>0</v>
      </c>
      <c r="BJ161" s="18" t="s">
        <v>80</v>
      </c>
      <c r="BK161" s="140">
        <f>ROUND(I161*H161,1)</f>
        <v>0</v>
      </c>
      <c r="BL161" s="18" t="s">
        <v>328</v>
      </c>
      <c r="BM161" s="139" t="s">
        <v>534</v>
      </c>
    </row>
    <row r="162" spans="2:65" s="1" customFormat="1" ht="11.25">
      <c r="B162" s="33"/>
      <c r="D162" s="141" t="s">
        <v>154</v>
      </c>
      <c r="F162" s="142" t="s">
        <v>361</v>
      </c>
      <c r="I162" s="143"/>
      <c r="L162" s="33"/>
      <c r="M162" s="173"/>
      <c r="N162" s="174"/>
      <c r="O162" s="174"/>
      <c r="P162" s="174"/>
      <c r="Q162" s="174"/>
      <c r="R162" s="174"/>
      <c r="S162" s="174"/>
      <c r="T162" s="175"/>
      <c r="AT162" s="18" t="s">
        <v>154</v>
      </c>
      <c r="AU162" s="18" t="s">
        <v>80</v>
      </c>
    </row>
    <row r="163" spans="2:65" s="1" customFormat="1" ht="6.95" customHeight="1">
      <c r="B163" s="42"/>
      <c r="C163" s="43"/>
      <c r="D163" s="43"/>
      <c r="E163" s="43"/>
      <c r="F163" s="43"/>
      <c r="G163" s="43"/>
      <c r="H163" s="43"/>
      <c r="I163" s="43"/>
      <c r="J163" s="43"/>
      <c r="K163" s="43"/>
      <c r="L163" s="33"/>
    </row>
  </sheetData>
  <sheetProtection algorithmName="SHA-512" hashValue="QwwDYzGtB5ZuoEe6t253NUNq4eRlVjljWjzLyvIEMavMCNy9u5bPl65Fgo/NfgcKFs6ZbAagtcQ21vW6cX7ioQ==" saltValue="myoeeXjTBQEaCioIt91ziGJ9t7/MtuiPxTt7N55njfsJixrNL5vb4xOqYjH+YJg7KGrbQdNOxmnUSTWRuwk/vQ==" spinCount="100000" sheet="1" objects="1" scenarios="1" formatColumns="0" formatRows="0" autoFilter="0"/>
  <autoFilter ref="C87:K162" xr:uid="{00000000-0009-0000-0000-000009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0900-000000000000}"/>
    <hyperlink ref="F99" r:id="rId2" xr:uid="{00000000-0004-0000-0900-000001000000}"/>
    <hyperlink ref="F105" r:id="rId3" xr:uid="{00000000-0004-0000-0900-000002000000}"/>
    <hyperlink ref="F111" r:id="rId4" xr:uid="{00000000-0004-0000-0900-000003000000}"/>
    <hyperlink ref="F117" r:id="rId5" xr:uid="{00000000-0004-0000-0900-000004000000}"/>
    <hyperlink ref="F124" r:id="rId6" xr:uid="{00000000-0004-0000-0900-000005000000}"/>
    <hyperlink ref="F126" r:id="rId7" xr:uid="{00000000-0004-0000-0900-000006000000}"/>
    <hyperlink ref="F129" r:id="rId8" xr:uid="{00000000-0004-0000-0900-000007000000}"/>
    <hyperlink ref="F135" r:id="rId9" xr:uid="{00000000-0004-0000-0900-000008000000}"/>
    <hyperlink ref="F141" r:id="rId10" xr:uid="{00000000-0004-0000-0900-000009000000}"/>
    <hyperlink ref="F143" r:id="rId11" xr:uid="{00000000-0004-0000-0900-00000A000000}"/>
    <hyperlink ref="F146" r:id="rId12" xr:uid="{00000000-0004-0000-0900-00000B000000}"/>
    <hyperlink ref="F149" r:id="rId13" xr:uid="{00000000-0004-0000-0900-00000C000000}"/>
    <hyperlink ref="F152" r:id="rId14" xr:uid="{00000000-0004-0000-0900-00000D000000}"/>
    <hyperlink ref="F154" r:id="rId15" xr:uid="{00000000-0004-0000-0900-00000E000000}"/>
    <hyperlink ref="F156" r:id="rId16" xr:uid="{00000000-0004-0000-0900-00000F000000}"/>
    <hyperlink ref="F158" r:id="rId17" xr:uid="{00000000-0004-0000-0900-000010000000}"/>
    <hyperlink ref="F160" r:id="rId18" xr:uid="{00000000-0004-0000-0900-000011000000}"/>
    <hyperlink ref="F162" r:id="rId19" xr:uid="{00000000-0004-0000-0900-00001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76" customWidth="1"/>
    <col min="2" max="2" width="1.6640625" style="176" customWidth="1"/>
    <col min="3" max="4" width="5" style="176" customWidth="1"/>
    <col min="5" max="5" width="11.6640625" style="176" customWidth="1"/>
    <col min="6" max="6" width="9.1640625" style="176" customWidth="1"/>
    <col min="7" max="7" width="5" style="176" customWidth="1"/>
    <col min="8" max="8" width="77.83203125" style="176" customWidth="1"/>
    <col min="9" max="10" width="20" style="176" customWidth="1"/>
    <col min="11" max="11" width="1.6640625" style="176" customWidth="1"/>
  </cols>
  <sheetData>
    <row r="1" spans="2:11" customFormat="1" ht="37.5" customHeight="1"/>
    <row r="2" spans="2:11" customFormat="1" ht="7.5" customHeight="1">
      <c r="B2" s="177"/>
      <c r="C2" s="178"/>
      <c r="D2" s="178"/>
      <c r="E2" s="178"/>
      <c r="F2" s="178"/>
      <c r="G2" s="178"/>
      <c r="H2" s="178"/>
      <c r="I2" s="178"/>
      <c r="J2" s="178"/>
      <c r="K2" s="179"/>
    </row>
    <row r="3" spans="2:11" s="16" customFormat="1" ht="45" customHeight="1">
      <c r="B3" s="180"/>
      <c r="C3" s="304" t="s">
        <v>535</v>
      </c>
      <c r="D3" s="304"/>
      <c r="E3" s="304"/>
      <c r="F3" s="304"/>
      <c r="G3" s="304"/>
      <c r="H3" s="304"/>
      <c r="I3" s="304"/>
      <c r="J3" s="304"/>
      <c r="K3" s="181"/>
    </row>
    <row r="4" spans="2:11" customFormat="1" ht="25.5" customHeight="1">
      <c r="B4" s="182"/>
      <c r="C4" s="303" t="s">
        <v>536</v>
      </c>
      <c r="D4" s="303"/>
      <c r="E4" s="303"/>
      <c r="F4" s="303"/>
      <c r="G4" s="303"/>
      <c r="H4" s="303"/>
      <c r="I4" s="303"/>
      <c r="J4" s="303"/>
      <c r="K4" s="183"/>
    </row>
    <row r="5" spans="2:11" customFormat="1" ht="5.25" customHeight="1">
      <c r="B5" s="182"/>
      <c r="C5" s="184"/>
      <c r="D5" s="184"/>
      <c r="E5" s="184"/>
      <c r="F5" s="184"/>
      <c r="G5" s="184"/>
      <c r="H5" s="184"/>
      <c r="I5" s="184"/>
      <c r="J5" s="184"/>
      <c r="K5" s="183"/>
    </row>
    <row r="6" spans="2:11" customFormat="1" ht="15" customHeight="1">
      <c r="B6" s="182"/>
      <c r="C6" s="302" t="s">
        <v>537</v>
      </c>
      <c r="D6" s="302"/>
      <c r="E6" s="302"/>
      <c r="F6" s="302"/>
      <c r="G6" s="302"/>
      <c r="H6" s="302"/>
      <c r="I6" s="302"/>
      <c r="J6" s="302"/>
      <c r="K6" s="183"/>
    </row>
    <row r="7" spans="2:11" customFormat="1" ht="15" customHeight="1">
      <c r="B7" s="186"/>
      <c r="C7" s="302" t="s">
        <v>538</v>
      </c>
      <c r="D7" s="302"/>
      <c r="E7" s="302"/>
      <c r="F7" s="302"/>
      <c r="G7" s="302"/>
      <c r="H7" s="302"/>
      <c r="I7" s="302"/>
      <c r="J7" s="302"/>
      <c r="K7" s="183"/>
    </row>
    <row r="8" spans="2:11" customFormat="1" ht="12.75" customHeight="1">
      <c r="B8" s="186"/>
      <c r="C8" s="185"/>
      <c r="D8" s="185"/>
      <c r="E8" s="185"/>
      <c r="F8" s="185"/>
      <c r="G8" s="185"/>
      <c r="H8" s="185"/>
      <c r="I8" s="185"/>
      <c r="J8" s="185"/>
      <c r="K8" s="183"/>
    </row>
    <row r="9" spans="2:11" customFormat="1" ht="15" customHeight="1">
      <c r="B9" s="186"/>
      <c r="C9" s="302" t="s">
        <v>539</v>
      </c>
      <c r="D9" s="302"/>
      <c r="E9" s="302"/>
      <c r="F9" s="302"/>
      <c r="G9" s="302"/>
      <c r="H9" s="302"/>
      <c r="I9" s="302"/>
      <c r="J9" s="302"/>
      <c r="K9" s="183"/>
    </row>
    <row r="10" spans="2:11" customFormat="1" ht="15" customHeight="1">
      <c r="B10" s="186"/>
      <c r="C10" s="185"/>
      <c r="D10" s="302" t="s">
        <v>540</v>
      </c>
      <c r="E10" s="302"/>
      <c r="F10" s="302"/>
      <c r="G10" s="302"/>
      <c r="H10" s="302"/>
      <c r="I10" s="302"/>
      <c r="J10" s="302"/>
      <c r="K10" s="183"/>
    </row>
    <row r="11" spans="2:11" customFormat="1" ht="15" customHeight="1">
      <c r="B11" s="186"/>
      <c r="C11" s="187"/>
      <c r="D11" s="302" t="s">
        <v>541</v>
      </c>
      <c r="E11" s="302"/>
      <c r="F11" s="302"/>
      <c r="G11" s="302"/>
      <c r="H11" s="302"/>
      <c r="I11" s="302"/>
      <c r="J11" s="302"/>
      <c r="K11" s="183"/>
    </row>
    <row r="12" spans="2:11" customFormat="1" ht="15" customHeight="1">
      <c r="B12" s="186"/>
      <c r="C12" s="187"/>
      <c r="D12" s="185"/>
      <c r="E12" s="185"/>
      <c r="F12" s="185"/>
      <c r="G12" s="185"/>
      <c r="H12" s="185"/>
      <c r="I12" s="185"/>
      <c r="J12" s="185"/>
      <c r="K12" s="183"/>
    </row>
    <row r="13" spans="2:11" customFormat="1" ht="15" customHeight="1">
      <c r="B13" s="186"/>
      <c r="C13" s="187"/>
      <c r="D13" s="188" t="s">
        <v>542</v>
      </c>
      <c r="E13" s="185"/>
      <c r="F13" s="185"/>
      <c r="G13" s="185"/>
      <c r="H13" s="185"/>
      <c r="I13" s="185"/>
      <c r="J13" s="185"/>
      <c r="K13" s="183"/>
    </row>
    <row r="14" spans="2:11" customFormat="1" ht="12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3"/>
    </row>
    <row r="15" spans="2:11" customFormat="1" ht="15" customHeight="1">
      <c r="B15" s="186"/>
      <c r="C15" s="187"/>
      <c r="D15" s="302" t="s">
        <v>543</v>
      </c>
      <c r="E15" s="302"/>
      <c r="F15" s="302"/>
      <c r="G15" s="302"/>
      <c r="H15" s="302"/>
      <c r="I15" s="302"/>
      <c r="J15" s="302"/>
      <c r="K15" s="183"/>
    </row>
    <row r="16" spans="2:11" customFormat="1" ht="15" customHeight="1">
      <c r="B16" s="186"/>
      <c r="C16" s="187"/>
      <c r="D16" s="302" t="s">
        <v>544</v>
      </c>
      <c r="E16" s="302"/>
      <c r="F16" s="302"/>
      <c r="G16" s="302"/>
      <c r="H16" s="302"/>
      <c r="I16" s="302"/>
      <c r="J16" s="302"/>
      <c r="K16" s="183"/>
    </row>
    <row r="17" spans="2:11" customFormat="1" ht="15" customHeight="1">
      <c r="B17" s="186"/>
      <c r="C17" s="187"/>
      <c r="D17" s="302" t="s">
        <v>545</v>
      </c>
      <c r="E17" s="302"/>
      <c r="F17" s="302"/>
      <c r="G17" s="302"/>
      <c r="H17" s="302"/>
      <c r="I17" s="302"/>
      <c r="J17" s="302"/>
      <c r="K17" s="183"/>
    </row>
    <row r="18" spans="2:11" customFormat="1" ht="15" customHeight="1">
      <c r="B18" s="186"/>
      <c r="C18" s="187"/>
      <c r="D18" s="187"/>
      <c r="E18" s="189" t="s">
        <v>79</v>
      </c>
      <c r="F18" s="302" t="s">
        <v>546</v>
      </c>
      <c r="G18" s="302"/>
      <c r="H18" s="302"/>
      <c r="I18" s="302"/>
      <c r="J18" s="302"/>
      <c r="K18" s="183"/>
    </row>
    <row r="19" spans="2:11" customFormat="1" ht="15" customHeight="1">
      <c r="B19" s="186"/>
      <c r="C19" s="187"/>
      <c r="D19" s="187"/>
      <c r="E19" s="189" t="s">
        <v>547</v>
      </c>
      <c r="F19" s="302" t="s">
        <v>548</v>
      </c>
      <c r="G19" s="302"/>
      <c r="H19" s="302"/>
      <c r="I19" s="302"/>
      <c r="J19" s="302"/>
      <c r="K19" s="183"/>
    </row>
    <row r="20" spans="2:11" customFormat="1" ht="15" customHeight="1">
      <c r="B20" s="186"/>
      <c r="C20" s="187"/>
      <c r="D20" s="187"/>
      <c r="E20" s="189" t="s">
        <v>549</v>
      </c>
      <c r="F20" s="302" t="s">
        <v>550</v>
      </c>
      <c r="G20" s="302"/>
      <c r="H20" s="302"/>
      <c r="I20" s="302"/>
      <c r="J20" s="302"/>
      <c r="K20" s="183"/>
    </row>
    <row r="21" spans="2:11" customFormat="1" ht="15" customHeight="1">
      <c r="B21" s="186"/>
      <c r="C21" s="187"/>
      <c r="D21" s="187"/>
      <c r="E21" s="189" t="s">
        <v>551</v>
      </c>
      <c r="F21" s="302" t="s">
        <v>552</v>
      </c>
      <c r="G21" s="302"/>
      <c r="H21" s="302"/>
      <c r="I21" s="302"/>
      <c r="J21" s="302"/>
      <c r="K21" s="183"/>
    </row>
    <row r="22" spans="2:11" customFormat="1" ht="15" customHeight="1">
      <c r="B22" s="186"/>
      <c r="C22" s="187"/>
      <c r="D22" s="187"/>
      <c r="E22" s="189" t="s">
        <v>553</v>
      </c>
      <c r="F22" s="302" t="s">
        <v>554</v>
      </c>
      <c r="G22" s="302"/>
      <c r="H22" s="302"/>
      <c r="I22" s="302"/>
      <c r="J22" s="302"/>
      <c r="K22" s="183"/>
    </row>
    <row r="23" spans="2:11" customFormat="1" ht="15" customHeight="1">
      <c r="B23" s="186"/>
      <c r="C23" s="187"/>
      <c r="D23" s="187"/>
      <c r="E23" s="189" t="s">
        <v>555</v>
      </c>
      <c r="F23" s="302" t="s">
        <v>556</v>
      </c>
      <c r="G23" s="302"/>
      <c r="H23" s="302"/>
      <c r="I23" s="302"/>
      <c r="J23" s="302"/>
      <c r="K23" s="183"/>
    </row>
    <row r="24" spans="2:11" customFormat="1" ht="12.75" customHeight="1">
      <c r="B24" s="186"/>
      <c r="C24" s="187"/>
      <c r="D24" s="187"/>
      <c r="E24" s="187"/>
      <c r="F24" s="187"/>
      <c r="G24" s="187"/>
      <c r="H24" s="187"/>
      <c r="I24" s="187"/>
      <c r="J24" s="187"/>
      <c r="K24" s="183"/>
    </row>
    <row r="25" spans="2:11" customFormat="1" ht="15" customHeight="1">
      <c r="B25" s="186"/>
      <c r="C25" s="302" t="s">
        <v>557</v>
      </c>
      <c r="D25" s="302"/>
      <c r="E25" s="302"/>
      <c r="F25" s="302"/>
      <c r="G25" s="302"/>
      <c r="H25" s="302"/>
      <c r="I25" s="302"/>
      <c r="J25" s="302"/>
      <c r="K25" s="183"/>
    </row>
    <row r="26" spans="2:11" customFormat="1" ht="15" customHeight="1">
      <c r="B26" s="186"/>
      <c r="C26" s="302" t="s">
        <v>558</v>
      </c>
      <c r="D26" s="302"/>
      <c r="E26" s="302"/>
      <c r="F26" s="302"/>
      <c r="G26" s="302"/>
      <c r="H26" s="302"/>
      <c r="I26" s="302"/>
      <c r="J26" s="302"/>
      <c r="K26" s="183"/>
    </row>
    <row r="27" spans="2:11" customFormat="1" ht="15" customHeight="1">
      <c r="B27" s="186"/>
      <c r="C27" s="185"/>
      <c r="D27" s="302" t="s">
        <v>559</v>
      </c>
      <c r="E27" s="302"/>
      <c r="F27" s="302"/>
      <c r="G27" s="302"/>
      <c r="H27" s="302"/>
      <c r="I27" s="302"/>
      <c r="J27" s="302"/>
      <c r="K27" s="183"/>
    </row>
    <row r="28" spans="2:11" customFormat="1" ht="15" customHeight="1">
      <c r="B28" s="186"/>
      <c r="C28" s="187"/>
      <c r="D28" s="302" t="s">
        <v>560</v>
      </c>
      <c r="E28" s="302"/>
      <c r="F28" s="302"/>
      <c r="G28" s="302"/>
      <c r="H28" s="302"/>
      <c r="I28" s="302"/>
      <c r="J28" s="302"/>
      <c r="K28" s="183"/>
    </row>
    <row r="29" spans="2:11" customFormat="1" ht="12.75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3"/>
    </row>
    <row r="30" spans="2:11" customFormat="1" ht="15" customHeight="1">
      <c r="B30" s="186"/>
      <c r="C30" s="187"/>
      <c r="D30" s="302" t="s">
        <v>561</v>
      </c>
      <c r="E30" s="302"/>
      <c r="F30" s="302"/>
      <c r="G30" s="302"/>
      <c r="H30" s="302"/>
      <c r="I30" s="302"/>
      <c r="J30" s="302"/>
      <c r="K30" s="183"/>
    </row>
    <row r="31" spans="2:11" customFormat="1" ht="15" customHeight="1">
      <c r="B31" s="186"/>
      <c r="C31" s="187"/>
      <c r="D31" s="302" t="s">
        <v>562</v>
      </c>
      <c r="E31" s="302"/>
      <c r="F31" s="302"/>
      <c r="G31" s="302"/>
      <c r="H31" s="302"/>
      <c r="I31" s="302"/>
      <c r="J31" s="302"/>
      <c r="K31" s="183"/>
    </row>
    <row r="32" spans="2:11" customFormat="1" ht="12.75" customHeight="1">
      <c r="B32" s="186"/>
      <c r="C32" s="187"/>
      <c r="D32" s="187"/>
      <c r="E32" s="187"/>
      <c r="F32" s="187"/>
      <c r="G32" s="187"/>
      <c r="H32" s="187"/>
      <c r="I32" s="187"/>
      <c r="J32" s="187"/>
      <c r="K32" s="183"/>
    </row>
    <row r="33" spans="2:11" customFormat="1" ht="15" customHeight="1">
      <c r="B33" s="186"/>
      <c r="C33" s="187"/>
      <c r="D33" s="302" t="s">
        <v>563</v>
      </c>
      <c r="E33" s="302"/>
      <c r="F33" s="302"/>
      <c r="G33" s="302"/>
      <c r="H33" s="302"/>
      <c r="I33" s="302"/>
      <c r="J33" s="302"/>
      <c r="K33" s="183"/>
    </row>
    <row r="34" spans="2:11" customFormat="1" ht="15" customHeight="1">
      <c r="B34" s="186"/>
      <c r="C34" s="187"/>
      <c r="D34" s="302" t="s">
        <v>564</v>
      </c>
      <c r="E34" s="302"/>
      <c r="F34" s="302"/>
      <c r="G34" s="302"/>
      <c r="H34" s="302"/>
      <c r="I34" s="302"/>
      <c r="J34" s="302"/>
      <c r="K34" s="183"/>
    </row>
    <row r="35" spans="2:11" customFormat="1" ht="15" customHeight="1">
      <c r="B35" s="186"/>
      <c r="C35" s="187"/>
      <c r="D35" s="302" t="s">
        <v>565</v>
      </c>
      <c r="E35" s="302"/>
      <c r="F35" s="302"/>
      <c r="G35" s="302"/>
      <c r="H35" s="302"/>
      <c r="I35" s="302"/>
      <c r="J35" s="302"/>
      <c r="K35" s="183"/>
    </row>
    <row r="36" spans="2:11" customFormat="1" ht="15" customHeight="1">
      <c r="B36" s="186"/>
      <c r="C36" s="187"/>
      <c r="D36" s="185"/>
      <c r="E36" s="188" t="s">
        <v>127</v>
      </c>
      <c r="F36" s="185"/>
      <c r="G36" s="302" t="s">
        <v>566</v>
      </c>
      <c r="H36" s="302"/>
      <c r="I36" s="302"/>
      <c r="J36" s="302"/>
      <c r="K36" s="183"/>
    </row>
    <row r="37" spans="2:11" customFormat="1" ht="30.75" customHeight="1">
      <c r="B37" s="186"/>
      <c r="C37" s="187"/>
      <c r="D37" s="185"/>
      <c r="E37" s="188" t="s">
        <v>567</v>
      </c>
      <c r="F37" s="185"/>
      <c r="G37" s="302" t="s">
        <v>568</v>
      </c>
      <c r="H37" s="302"/>
      <c r="I37" s="302"/>
      <c r="J37" s="302"/>
      <c r="K37" s="183"/>
    </row>
    <row r="38" spans="2:11" customFormat="1" ht="15" customHeight="1">
      <c r="B38" s="186"/>
      <c r="C38" s="187"/>
      <c r="D38" s="185"/>
      <c r="E38" s="188" t="s">
        <v>53</v>
      </c>
      <c r="F38" s="185"/>
      <c r="G38" s="302" t="s">
        <v>569</v>
      </c>
      <c r="H38" s="302"/>
      <c r="I38" s="302"/>
      <c r="J38" s="302"/>
      <c r="K38" s="183"/>
    </row>
    <row r="39" spans="2:11" customFormat="1" ht="15" customHeight="1">
      <c r="B39" s="186"/>
      <c r="C39" s="187"/>
      <c r="D39" s="185"/>
      <c r="E39" s="188" t="s">
        <v>54</v>
      </c>
      <c r="F39" s="185"/>
      <c r="G39" s="302" t="s">
        <v>570</v>
      </c>
      <c r="H39" s="302"/>
      <c r="I39" s="302"/>
      <c r="J39" s="302"/>
      <c r="K39" s="183"/>
    </row>
    <row r="40" spans="2:11" customFormat="1" ht="15" customHeight="1">
      <c r="B40" s="186"/>
      <c r="C40" s="187"/>
      <c r="D40" s="185"/>
      <c r="E40" s="188" t="s">
        <v>128</v>
      </c>
      <c r="F40" s="185"/>
      <c r="G40" s="302" t="s">
        <v>571</v>
      </c>
      <c r="H40" s="302"/>
      <c r="I40" s="302"/>
      <c r="J40" s="302"/>
      <c r="K40" s="183"/>
    </row>
    <row r="41" spans="2:11" customFormat="1" ht="15" customHeight="1">
      <c r="B41" s="186"/>
      <c r="C41" s="187"/>
      <c r="D41" s="185"/>
      <c r="E41" s="188" t="s">
        <v>129</v>
      </c>
      <c r="F41" s="185"/>
      <c r="G41" s="302" t="s">
        <v>572</v>
      </c>
      <c r="H41" s="302"/>
      <c r="I41" s="302"/>
      <c r="J41" s="302"/>
      <c r="K41" s="183"/>
    </row>
    <row r="42" spans="2:11" customFormat="1" ht="15" customHeight="1">
      <c r="B42" s="186"/>
      <c r="C42" s="187"/>
      <c r="D42" s="185"/>
      <c r="E42" s="188" t="s">
        <v>573</v>
      </c>
      <c r="F42" s="185"/>
      <c r="G42" s="302" t="s">
        <v>574</v>
      </c>
      <c r="H42" s="302"/>
      <c r="I42" s="302"/>
      <c r="J42" s="302"/>
      <c r="K42" s="183"/>
    </row>
    <row r="43" spans="2:11" customFormat="1" ht="15" customHeight="1">
      <c r="B43" s="186"/>
      <c r="C43" s="187"/>
      <c r="D43" s="185"/>
      <c r="E43" s="188"/>
      <c r="F43" s="185"/>
      <c r="G43" s="302" t="s">
        <v>575</v>
      </c>
      <c r="H43" s="302"/>
      <c r="I43" s="302"/>
      <c r="J43" s="302"/>
      <c r="K43" s="183"/>
    </row>
    <row r="44" spans="2:11" customFormat="1" ht="15" customHeight="1">
      <c r="B44" s="186"/>
      <c r="C44" s="187"/>
      <c r="D44" s="185"/>
      <c r="E44" s="188" t="s">
        <v>576</v>
      </c>
      <c r="F44" s="185"/>
      <c r="G44" s="302" t="s">
        <v>577</v>
      </c>
      <c r="H44" s="302"/>
      <c r="I44" s="302"/>
      <c r="J44" s="302"/>
      <c r="K44" s="183"/>
    </row>
    <row r="45" spans="2:11" customFormat="1" ht="15" customHeight="1">
      <c r="B45" s="186"/>
      <c r="C45" s="187"/>
      <c r="D45" s="185"/>
      <c r="E45" s="188" t="s">
        <v>131</v>
      </c>
      <c r="F45" s="185"/>
      <c r="G45" s="302" t="s">
        <v>578</v>
      </c>
      <c r="H45" s="302"/>
      <c r="I45" s="302"/>
      <c r="J45" s="302"/>
      <c r="K45" s="183"/>
    </row>
    <row r="46" spans="2:11" customFormat="1" ht="12.75" customHeight="1">
      <c r="B46" s="186"/>
      <c r="C46" s="187"/>
      <c r="D46" s="185"/>
      <c r="E46" s="185"/>
      <c r="F46" s="185"/>
      <c r="G46" s="185"/>
      <c r="H46" s="185"/>
      <c r="I46" s="185"/>
      <c r="J46" s="185"/>
      <c r="K46" s="183"/>
    </row>
    <row r="47" spans="2:11" customFormat="1" ht="15" customHeight="1">
      <c r="B47" s="186"/>
      <c r="C47" s="187"/>
      <c r="D47" s="302" t="s">
        <v>579</v>
      </c>
      <c r="E47" s="302"/>
      <c r="F47" s="302"/>
      <c r="G47" s="302"/>
      <c r="H47" s="302"/>
      <c r="I47" s="302"/>
      <c r="J47" s="302"/>
      <c r="K47" s="183"/>
    </row>
    <row r="48" spans="2:11" customFormat="1" ht="15" customHeight="1">
      <c r="B48" s="186"/>
      <c r="C48" s="187"/>
      <c r="D48" s="187"/>
      <c r="E48" s="302" t="s">
        <v>580</v>
      </c>
      <c r="F48" s="302"/>
      <c r="G48" s="302"/>
      <c r="H48" s="302"/>
      <c r="I48" s="302"/>
      <c r="J48" s="302"/>
      <c r="K48" s="183"/>
    </row>
    <row r="49" spans="2:11" customFormat="1" ht="15" customHeight="1">
      <c r="B49" s="186"/>
      <c r="C49" s="187"/>
      <c r="D49" s="187"/>
      <c r="E49" s="302" t="s">
        <v>581</v>
      </c>
      <c r="F49" s="302"/>
      <c r="G49" s="302"/>
      <c r="H49" s="302"/>
      <c r="I49" s="302"/>
      <c r="J49" s="302"/>
      <c r="K49" s="183"/>
    </row>
    <row r="50" spans="2:11" customFormat="1" ht="15" customHeight="1">
      <c r="B50" s="186"/>
      <c r="C50" s="187"/>
      <c r="D50" s="187"/>
      <c r="E50" s="302" t="s">
        <v>582</v>
      </c>
      <c r="F50" s="302"/>
      <c r="G50" s="302"/>
      <c r="H50" s="302"/>
      <c r="I50" s="302"/>
      <c r="J50" s="302"/>
      <c r="K50" s="183"/>
    </row>
    <row r="51" spans="2:11" customFormat="1" ht="15" customHeight="1">
      <c r="B51" s="186"/>
      <c r="C51" s="187"/>
      <c r="D51" s="302" t="s">
        <v>583</v>
      </c>
      <c r="E51" s="302"/>
      <c r="F51" s="302"/>
      <c r="G51" s="302"/>
      <c r="H51" s="302"/>
      <c r="I51" s="302"/>
      <c r="J51" s="302"/>
      <c r="K51" s="183"/>
    </row>
    <row r="52" spans="2:11" customFormat="1" ht="25.5" customHeight="1">
      <c r="B52" s="182"/>
      <c r="C52" s="303" t="s">
        <v>584</v>
      </c>
      <c r="D52" s="303"/>
      <c r="E52" s="303"/>
      <c r="F52" s="303"/>
      <c r="G52" s="303"/>
      <c r="H52" s="303"/>
      <c r="I52" s="303"/>
      <c r="J52" s="303"/>
      <c r="K52" s="183"/>
    </row>
    <row r="53" spans="2:11" customFormat="1" ht="5.25" customHeight="1">
      <c r="B53" s="182"/>
      <c r="C53" s="184"/>
      <c r="D53" s="184"/>
      <c r="E53" s="184"/>
      <c r="F53" s="184"/>
      <c r="G53" s="184"/>
      <c r="H53" s="184"/>
      <c r="I53" s="184"/>
      <c r="J53" s="184"/>
      <c r="K53" s="183"/>
    </row>
    <row r="54" spans="2:11" customFormat="1" ht="15" customHeight="1">
      <c r="B54" s="182"/>
      <c r="C54" s="302" t="s">
        <v>585</v>
      </c>
      <c r="D54" s="302"/>
      <c r="E54" s="302"/>
      <c r="F54" s="302"/>
      <c r="G54" s="302"/>
      <c r="H54" s="302"/>
      <c r="I54" s="302"/>
      <c r="J54" s="302"/>
      <c r="K54" s="183"/>
    </row>
    <row r="55" spans="2:11" customFormat="1" ht="15" customHeight="1">
      <c r="B55" s="182"/>
      <c r="C55" s="302" t="s">
        <v>586</v>
      </c>
      <c r="D55" s="302"/>
      <c r="E55" s="302"/>
      <c r="F55" s="302"/>
      <c r="G55" s="302"/>
      <c r="H55" s="302"/>
      <c r="I55" s="302"/>
      <c r="J55" s="302"/>
      <c r="K55" s="183"/>
    </row>
    <row r="56" spans="2:11" customFormat="1" ht="12.75" customHeight="1">
      <c r="B56" s="182"/>
      <c r="C56" s="185"/>
      <c r="D56" s="185"/>
      <c r="E56" s="185"/>
      <c r="F56" s="185"/>
      <c r="G56" s="185"/>
      <c r="H56" s="185"/>
      <c r="I56" s="185"/>
      <c r="J56" s="185"/>
      <c r="K56" s="183"/>
    </row>
    <row r="57" spans="2:11" customFormat="1" ht="15" customHeight="1">
      <c r="B57" s="182"/>
      <c r="C57" s="302" t="s">
        <v>587</v>
      </c>
      <c r="D57" s="302"/>
      <c r="E57" s="302"/>
      <c r="F57" s="302"/>
      <c r="G57" s="302"/>
      <c r="H57" s="302"/>
      <c r="I57" s="302"/>
      <c r="J57" s="302"/>
      <c r="K57" s="183"/>
    </row>
    <row r="58" spans="2:11" customFormat="1" ht="15" customHeight="1">
      <c r="B58" s="182"/>
      <c r="C58" s="187"/>
      <c r="D58" s="302" t="s">
        <v>588</v>
      </c>
      <c r="E58" s="302"/>
      <c r="F58" s="302"/>
      <c r="G58" s="302"/>
      <c r="H58" s="302"/>
      <c r="I58" s="302"/>
      <c r="J58" s="302"/>
      <c r="K58" s="183"/>
    </row>
    <row r="59" spans="2:11" customFormat="1" ht="15" customHeight="1">
      <c r="B59" s="182"/>
      <c r="C59" s="187"/>
      <c r="D59" s="302" t="s">
        <v>589</v>
      </c>
      <c r="E59" s="302"/>
      <c r="F59" s="302"/>
      <c r="G59" s="302"/>
      <c r="H59" s="302"/>
      <c r="I59" s="302"/>
      <c r="J59" s="302"/>
      <c r="K59" s="183"/>
    </row>
    <row r="60" spans="2:11" customFormat="1" ht="15" customHeight="1">
      <c r="B60" s="182"/>
      <c r="C60" s="187"/>
      <c r="D60" s="302" t="s">
        <v>590</v>
      </c>
      <c r="E60" s="302"/>
      <c r="F60" s="302"/>
      <c r="G60" s="302"/>
      <c r="H60" s="302"/>
      <c r="I60" s="302"/>
      <c r="J60" s="302"/>
      <c r="K60" s="183"/>
    </row>
    <row r="61" spans="2:11" customFormat="1" ht="15" customHeight="1">
      <c r="B61" s="182"/>
      <c r="C61" s="187"/>
      <c r="D61" s="302" t="s">
        <v>591</v>
      </c>
      <c r="E61" s="302"/>
      <c r="F61" s="302"/>
      <c r="G61" s="302"/>
      <c r="H61" s="302"/>
      <c r="I61" s="302"/>
      <c r="J61" s="302"/>
      <c r="K61" s="183"/>
    </row>
    <row r="62" spans="2:11" customFormat="1" ht="15" customHeight="1">
      <c r="B62" s="182"/>
      <c r="C62" s="187"/>
      <c r="D62" s="305" t="s">
        <v>592</v>
      </c>
      <c r="E62" s="305"/>
      <c r="F62" s="305"/>
      <c r="G62" s="305"/>
      <c r="H62" s="305"/>
      <c r="I62" s="305"/>
      <c r="J62" s="305"/>
      <c r="K62" s="183"/>
    </row>
    <row r="63" spans="2:11" customFormat="1" ht="15" customHeight="1">
      <c r="B63" s="182"/>
      <c r="C63" s="187"/>
      <c r="D63" s="302" t="s">
        <v>593</v>
      </c>
      <c r="E63" s="302"/>
      <c r="F63" s="302"/>
      <c r="G63" s="302"/>
      <c r="H63" s="302"/>
      <c r="I63" s="302"/>
      <c r="J63" s="302"/>
      <c r="K63" s="183"/>
    </row>
    <row r="64" spans="2:11" customFormat="1" ht="12.75" customHeight="1">
      <c r="B64" s="182"/>
      <c r="C64" s="187"/>
      <c r="D64" s="187"/>
      <c r="E64" s="190"/>
      <c r="F64" s="187"/>
      <c r="G64" s="187"/>
      <c r="H64" s="187"/>
      <c r="I64" s="187"/>
      <c r="J64" s="187"/>
      <c r="K64" s="183"/>
    </row>
    <row r="65" spans="2:11" customFormat="1" ht="15" customHeight="1">
      <c r="B65" s="182"/>
      <c r="C65" s="187"/>
      <c r="D65" s="302" t="s">
        <v>594</v>
      </c>
      <c r="E65" s="302"/>
      <c r="F65" s="302"/>
      <c r="G65" s="302"/>
      <c r="H65" s="302"/>
      <c r="I65" s="302"/>
      <c r="J65" s="302"/>
      <c r="K65" s="183"/>
    </row>
    <row r="66" spans="2:11" customFormat="1" ht="15" customHeight="1">
      <c r="B66" s="182"/>
      <c r="C66" s="187"/>
      <c r="D66" s="305" t="s">
        <v>595</v>
      </c>
      <c r="E66" s="305"/>
      <c r="F66" s="305"/>
      <c r="G66" s="305"/>
      <c r="H66" s="305"/>
      <c r="I66" s="305"/>
      <c r="J66" s="305"/>
      <c r="K66" s="183"/>
    </row>
    <row r="67" spans="2:11" customFormat="1" ht="15" customHeight="1">
      <c r="B67" s="182"/>
      <c r="C67" s="187"/>
      <c r="D67" s="302" t="s">
        <v>596</v>
      </c>
      <c r="E67" s="302"/>
      <c r="F67" s="302"/>
      <c r="G67" s="302"/>
      <c r="H67" s="302"/>
      <c r="I67" s="302"/>
      <c r="J67" s="302"/>
      <c r="K67" s="183"/>
    </row>
    <row r="68" spans="2:11" customFormat="1" ht="15" customHeight="1">
      <c r="B68" s="182"/>
      <c r="C68" s="187"/>
      <c r="D68" s="302" t="s">
        <v>597</v>
      </c>
      <c r="E68" s="302"/>
      <c r="F68" s="302"/>
      <c r="G68" s="302"/>
      <c r="H68" s="302"/>
      <c r="I68" s="302"/>
      <c r="J68" s="302"/>
      <c r="K68" s="183"/>
    </row>
    <row r="69" spans="2:11" customFormat="1" ht="15" customHeight="1">
      <c r="B69" s="182"/>
      <c r="C69" s="187"/>
      <c r="D69" s="302" t="s">
        <v>598</v>
      </c>
      <c r="E69" s="302"/>
      <c r="F69" s="302"/>
      <c r="G69" s="302"/>
      <c r="H69" s="302"/>
      <c r="I69" s="302"/>
      <c r="J69" s="302"/>
      <c r="K69" s="183"/>
    </row>
    <row r="70" spans="2:11" customFormat="1" ht="15" customHeight="1">
      <c r="B70" s="182"/>
      <c r="C70" s="187"/>
      <c r="D70" s="302" t="s">
        <v>599</v>
      </c>
      <c r="E70" s="302"/>
      <c r="F70" s="302"/>
      <c r="G70" s="302"/>
      <c r="H70" s="302"/>
      <c r="I70" s="302"/>
      <c r="J70" s="302"/>
      <c r="K70" s="183"/>
    </row>
    <row r="71" spans="2:11" customFormat="1" ht="12.75" customHeight="1">
      <c r="B71" s="191"/>
      <c r="C71" s="192"/>
      <c r="D71" s="192"/>
      <c r="E71" s="192"/>
      <c r="F71" s="192"/>
      <c r="G71" s="192"/>
      <c r="H71" s="192"/>
      <c r="I71" s="192"/>
      <c r="J71" s="192"/>
      <c r="K71" s="193"/>
    </row>
    <row r="72" spans="2:11" customFormat="1" ht="18.75" customHeight="1">
      <c r="B72" s="194"/>
      <c r="C72" s="194"/>
      <c r="D72" s="194"/>
      <c r="E72" s="194"/>
      <c r="F72" s="194"/>
      <c r="G72" s="194"/>
      <c r="H72" s="194"/>
      <c r="I72" s="194"/>
      <c r="J72" s="194"/>
      <c r="K72" s="195"/>
    </row>
    <row r="73" spans="2:11" customFormat="1" ht="18.75" customHeight="1">
      <c r="B73" s="195"/>
      <c r="C73" s="195"/>
      <c r="D73" s="195"/>
      <c r="E73" s="195"/>
      <c r="F73" s="195"/>
      <c r="G73" s="195"/>
      <c r="H73" s="195"/>
      <c r="I73" s="195"/>
      <c r="J73" s="195"/>
      <c r="K73" s="195"/>
    </row>
    <row r="74" spans="2:11" customFormat="1" ht="7.5" customHeight="1">
      <c r="B74" s="196"/>
      <c r="C74" s="197"/>
      <c r="D74" s="197"/>
      <c r="E74" s="197"/>
      <c r="F74" s="197"/>
      <c r="G74" s="197"/>
      <c r="H74" s="197"/>
      <c r="I74" s="197"/>
      <c r="J74" s="197"/>
      <c r="K74" s="198"/>
    </row>
    <row r="75" spans="2:11" customFormat="1" ht="45" customHeight="1">
      <c r="B75" s="199"/>
      <c r="C75" s="306" t="s">
        <v>600</v>
      </c>
      <c r="D75" s="306"/>
      <c r="E75" s="306"/>
      <c r="F75" s="306"/>
      <c r="G75" s="306"/>
      <c r="H75" s="306"/>
      <c r="I75" s="306"/>
      <c r="J75" s="306"/>
      <c r="K75" s="200"/>
    </row>
    <row r="76" spans="2:11" customFormat="1" ht="17.25" customHeight="1">
      <c r="B76" s="199"/>
      <c r="C76" s="201" t="s">
        <v>601</v>
      </c>
      <c r="D76" s="201"/>
      <c r="E76" s="201"/>
      <c r="F76" s="201" t="s">
        <v>602</v>
      </c>
      <c r="G76" s="202"/>
      <c r="H76" s="201" t="s">
        <v>54</v>
      </c>
      <c r="I76" s="201" t="s">
        <v>57</v>
      </c>
      <c r="J76" s="201" t="s">
        <v>603</v>
      </c>
      <c r="K76" s="200"/>
    </row>
    <row r="77" spans="2:11" customFormat="1" ht="17.25" customHeight="1">
      <c r="B77" s="199"/>
      <c r="C77" s="203" t="s">
        <v>604</v>
      </c>
      <c r="D77" s="203"/>
      <c r="E77" s="203"/>
      <c r="F77" s="204" t="s">
        <v>605</v>
      </c>
      <c r="G77" s="205"/>
      <c r="H77" s="203"/>
      <c r="I77" s="203"/>
      <c r="J77" s="203" t="s">
        <v>606</v>
      </c>
      <c r="K77" s="200"/>
    </row>
    <row r="78" spans="2:11" customFormat="1" ht="5.25" customHeight="1">
      <c r="B78" s="199"/>
      <c r="C78" s="206"/>
      <c r="D78" s="206"/>
      <c r="E78" s="206"/>
      <c r="F78" s="206"/>
      <c r="G78" s="207"/>
      <c r="H78" s="206"/>
      <c r="I78" s="206"/>
      <c r="J78" s="206"/>
      <c r="K78" s="200"/>
    </row>
    <row r="79" spans="2:11" customFormat="1" ht="15" customHeight="1">
      <c r="B79" s="199"/>
      <c r="C79" s="188" t="s">
        <v>53</v>
      </c>
      <c r="D79" s="208"/>
      <c r="E79" s="208"/>
      <c r="F79" s="209" t="s">
        <v>607</v>
      </c>
      <c r="G79" s="210"/>
      <c r="H79" s="188" t="s">
        <v>608</v>
      </c>
      <c r="I79" s="188" t="s">
        <v>609</v>
      </c>
      <c r="J79" s="188">
        <v>20</v>
      </c>
      <c r="K79" s="200"/>
    </row>
    <row r="80" spans="2:11" customFormat="1" ht="15" customHeight="1">
      <c r="B80" s="199"/>
      <c r="C80" s="188" t="s">
        <v>610</v>
      </c>
      <c r="D80" s="188"/>
      <c r="E80" s="188"/>
      <c r="F80" s="209" t="s">
        <v>607</v>
      </c>
      <c r="G80" s="210"/>
      <c r="H80" s="188" t="s">
        <v>611</v>
      </c>
      <c r="I80" s="188" t="s">
        <v>609</v>
      </c>
      <c r="J80" s="188">
        <v>120</v>
      </c>
      <c r="K80" s="200"/>
    </row>
    <row r="81" spans="2:11" customFormat="1" ht="15" customHeight="1">
      <c r="B81" s="211"/>
      <c r="C81" s="188" t="s">
        <v>612</v>
      </c>
      <c r="D81" s="188"/>
      <c r="E81" s="188"/>
      <c r="F81" s="209" t="s">
        <v>613</v>
      </c>
      <c r="G81" s="210"/>
      <c r="H81" s="188" t="s">
        <v>614</v>
      </c>
      <c r="I81" s="188" t="s">
        <v>609</v>
      </c>
      <c r="J81" s="188">
        <v>50</v>
      </c>
      <c r="K81" s="200"/>
    </row>
    <row r="82" spans="2:11" customFormat="1" ht="15" customHeight="1">
      <c r="B82" s="211"/>
      <c r="C82" s="188" t="s">
        <v>615</v>
      </c>
      <c r="D82" s="188"/>
      <c r="E82" s="188"/>
      <c r="F82" s="209" t="s">
        <v>607</v>
      </c>
      <c r="G82" s="210"/>
      <c r="H82" s="188" t="s">
        <v>616</v>
      </c>
      <c r="I82" s="188" t="s">
        <v>617</v>
      </c>
      <c r="J82" s="188"/>
      <c r="K82" s="200"/>
    </row>
    <row r="83" spans="2:11" customFormat="1" ht="15" customHeight="1">
      <c r="B83" s="211"/>
      <c r="C83" s="188" t="s">
        <v>618</v>
      </c>
      <c r="D83" s="188"/>
      <c r="E83" s="188"/>
      <c r="F83" s="209" t="s">
        <v>613</v>
      </c>
      <c r="G83" s="188"/>
      <c r="H83" s="188" t="s">
        <v>619</v>
      </c>
      <c r="I83" s="188" t="s">
        <v>609</v>
      </c>
      <c r="J83" s="188">
        <v>15</v>
      </c>
      <c r="K83" s="200"/>
    </row>
    <row r="84" spans="2:11" customFormat="1" ht="15" customHeight="1">
      <c r="B84" s="211"/>
      <c r="C84" s="188" t="s">
        <v>620</v>
      </c>
      <c r="D84" s="188"/>
      <c r="E84" s="188"/>
      <c r="F84" s="209" t="s">
        <v>613</v>
      </c>
      <c r="G84" s="188"/>
      <c r="H84" s="188" t="s">
        <v>621</v>
      </c>
      <c r="I84" s="188" t="s">
        <v>609</v>
      </c>
      <c r="J84" s="188">
        <v>15</v>
      </c>
      <c r="K84" s="200"/>
    </row>
    <row r="85" spans="2:11" customFormat="1" ht="15" customHeight="1">
      <c r="B85" s="211"/>
      <c r="C85" s="188" t="s">
        <v>622</v>
      </c>
      <c r="D85" s="188"/>
      <c r="E85" s="188"/>
      <c r="F85" s="209" t="s">
        <v>613</v>
      </c>
      <c r="G85" s="188"/>
      <c r="H85" s="188" t="s">
        <v>623</v>
      </c>
      <c r="I85" s="188" t="s">
        <v>609</v>
      </c>
      <c r="J85" s="188">
        <v>20</v>
      </c>
      <c r="K85" s="200"/>
    </row>
    <row r="86" spans="2:11" customFormat="1" ht="15" customHeight="1">
      <c r="B86" s="211"/>
      <c r="C86" s="188" t="s">
        <v>624</v>
      </c>
      <c r="D86" s="188"/>
      <c r="E86" s="188"/>
      <c r="F86" s="209" t="s">
        <v>613</v>
      </c>
      <c r="G86" s="188"/>
      <c r="H86" s="188" t="s">
        <v>625</v>
      </c>
      <c r="I86" s="188" t="s">
        <v>609</v>
      </c>
      <c r="J86" s="188">
        <v>20</v>
      </c>
      <c r="K86" s="200"/>
    </row>
    <row r="87" spans="2:11" customFormat="1" ht="15" customHeight="1">
      <c r="B87" s="211"/>
      <c r="C87" s="188" t="s">
        <v>626</v>
      </c>
      <c r="D87" s="188"/>
      <c r="E87" s="188"/>
      <c r="F87" s="209" t="s">
        <v>613</v>
      </c>
      <c r="G87" s="210"/>
      <c r="H87" s="188" t="s">
        <v>627</v>
      </c>
      <c r="I87" s="188" t="s">
        <v>609</v>
      </c>
      <c r="J87" s="188">
        <v>50</v>
      </c>
      <c r="K87" s="200"/>
    </row>
    <row r="88" spans="2:11" customFormat="1" ht="15" customHeight="1">
      <c r="B88" s="211"/>
      <c r="C88" s="188" t="s">
        <v>628</v>
      </c>
      <c r="D88" s="188"/>
      <c r="E88" s="188"/>
      <c r="F88" s="209" t="s">
        <v>613</v>
      </c>
      <c r="G88" s="210"/>
      <c r="H88" s="188" t="s">
        <v>629</v>
      </c>
      <c r="I88" s="188" t="s">
        <v>609</v>
      </c>
      <c r="J88" s="188">
        <v>20</v>
      </c>
      <c r="K88" s="200"/>
    </row>
    <row r="89" spans="2:11" customFormat="1" ht="15" customHeight="1">
      <c r="B89" s="211"/>
      <c r="C89" s="188" t="s">
        <v>630</v>
      </c>
      <c r="D89" s="188"/>
      <c r="E89" s="188"/>
      <c r="F89" s="209" t="s">
        <v>613</v>
      </c>
      <c r="G89" s="210"/>
      <c r="H89" s="188" t="s">
        <v>631</v>
      </c>
      <c r="I89" s="188" t="s">
        <v>609</v>
      </c>
      <c r="J89" s="188">
        <v>20</v>
      </c>
      <c r="K89" s="200"/>
    </row>
    <row r="90" spans="2:11" customFormat="1" ht="15" customHeight="1">
      <c r="B90" s="211"/>
      <c r="C90" s="188" t="s">
        <v>632</v>
      </c>
      <c r="D90" s="188"/>
      <c r="E90" s="188"/>
      <c r="F90" s="209" t="s">
        <v>613</v>
      </c>
      <c r="G90" s="210"/>
      <c r="H90" s="188" t="s">
        <v>633</v>
      </c>
      <c r="I90" s="188" t="s">
        <v>609</v>
      </c>
      <c r="J90" s="188">
        <v>50</v>
      </c>
      <c r="K90" s="200"/>
    </row>
    <row r="91" spans="2:11" customFormat="1" ht="15" customHeight="1">
      <c r="B91" s="211"/>
      <c r="C91" s="188" t="s">
        <v>634</v>
      </c>
      <c r="D91" s="188"/>
      <c r="E91" s="188"/>
      <c r="F91" s="209" t="s">
        <v>613</v>
      </c>
      <c r="G91" s="210"/>
      <c r="H91" s="188" t="s">
        <v>634</v>
      </c>
      <c r="I91" s="188" t="s">
        <v>609</v>
      </c>
      <c r="J91" s="188">
        <v>50</v>
      </c>
      <c r="K91" s="200"/>
    </row>
    <row r="92" spans="2:11" customFormat="1" ht="15" customHeight="1">
      <c r="B92" s="211"/>
      <c r="C92" s="188" t="s">
        <v>635</v>
      </c>
      <c r="D92" s="188"/>
      <c r="E92" s="188"/>
      <c r="F92" s="209" t="s">
        <v>613</v>
      </c>
      <c r="G92" s="210"/>
      <c r="H92" s="188" t="s">
        <v>636</v>
      </c>
      <c r="I92" s="188" t="s">
        <v>609</v>
      </c>
      <c r="J92" s="188">
        <v>255</v>
      </c>
      <c r="K92" s="200"/>
    </row>
    <row r="93" spans="2:11" customFormat="1" ht="15" customHeight="1">
      <c r="B93" s="211"/>
      <c r="C93" s="188" t="s">
        <v>637</v>
      </c>
      <c r="D93" s="188"/>
      <c r="E93" s="188"/>
      <c r="F93" s="209" t="s">
        <v>607</v>
      </c>
      <c r="G93" s="210"/>
      <c r="H93" s="188" t="s">
        <v>638</v>
      </c>
      <c r="I93" s="188" t="s">
        <v>639</v>
      </c>
      <c r="J93" s="188"/>
      <c r="K93" s="200"/>
    </row>
    <row r="94" spans="2:11" customFormat="1" ht="15" customHeight="1">
      <c r="B94" s="211"/>
      <c r="C94" s="188" t="s">
        <v>640</v>
      </c>
      <c r="D94" s="188"/>
      <c r="E94" s="188"/>
      <c r="F94" s="209" t="s">
        <v>607</v>
      </c>
      <c r="G94" s="210"/>
      <c r="H94" s="188" t="s">
        <v>641</v>
      </c>
      <c r="I94" s="188" t="s">
        <v>642</v>
      </c>
      <c r="J94" s="188"/>
      <c r="K94" s="200"/>
    </row>
    <row r="95" spans="2:11" customFormat="1" ht="15" customHeight="1">
      <c r="B95" s="211"/>
      <c r="C95" s="188" t="s">
        <v>643</v>
      </c>
      <c r="D95" s="188"/>
      <c r="E95" s="188"/>
      <c r="F95" s="209" t="s">
        <v>607</v>
      </c>
      <c r="G95" s="210"/>
      <c r="H95" s="188" t="s">
        <v>643</v>
      </c>
      <c r="I95" s="188" t="s">
        <v>642</v>
      </c>
      <c r="J95" s="188"/>
      <c r="K95" s="200"/>
    </row>
    <row r="96" spans="2:11" customFormat="1" ht="15" customHeight="1">
      <c r="B96" s="211"/>
      <c r="C96" s="188" t="s">
        <v>38</v>
      </c>
      <c r="D96" s="188"/>
      <c r="E96" s="188"/>
      <c r="F96" s="209" t="s">
        <v>607</v>
      </c>
      <c r="G96" s="210"/>
      <c r="H96" s="188" t="s">
        <v>644</v>
      </c>
      <c r="I96" s="188" t="s">
        <v>642</v>
      </c>
      <c r="J96" s="188"/>
      <c r="K96" s="200"/>
    </row>
    <row r="97" spans="2:11" customFormat="1" ht="15" customHeight="1">
      <c r="B97" s="211"/>
      <c r="C97" s="188" t="s">
        <v>48</v>
      </c>
      <c r="D97" s="188"/>
      <c r="E97" s="188"/>
      <c r="F97" s="209" t="s">
        <v>607</v>
      </c>
      <c r="G97" s="210"/>
      <c r="H97" s="188" t="s">
        <v>645</v>
      </c>
      <c r="I97" s="188" t="s">
        <v>642</v>
      </c>
      <c r="J97" s="188"/>
      <c r="K97" s="200"/>
    </row>
    <row r="98" spans="2:11" customFormat="1" ht="15" customHeight="1">
      <c r="B98" s="212"/>
      <c r="C98" s="213"/>
      <c r="D98" s="213"/>
      <c r="E98" s="213"/>
      <c r="F98" s="213"/>
      <c r="G98" s="213"/>
      <c r="H98" s="213"/>
      <c r="I98" s="213"/>
      <c r="J98" s="213"/>
      <c r="K98" s="214"/>
    </row>
    <row r="99" spans="2:11" customFormat="1" ht="18.75" customHeight="1">
      <c r="B99" s="215"/>
      <c r="C99" s="216"/>
      <c r="D99" s="216"/>
      <c r="E99" s="216"/>
      <c r="F99" s="216"/>
      <c r="G99" s="216"/>
      <c r="H99" s="216"/>
      <c r="I99" s="216"/>
      <c r="J99" s="216"/>
      <c r="K99" s="215"/>
    </row>
    <row r="100" spans="2:11" customFormat="1" ht="18.75" customHeight="1">
      <c r="B100" s="195"/>
      <c r="C100" s="195"/>
      <c r="D100" s="195"/>
      <c r="E100" s="195"/>
      <c r="F100" s="195"/>
      <c r="G100" s="195"/>
      <c r="H100" s="195"/>
      <c r="I100" s="195"/>
      <c r="J100" s="195"/>
      <c r="K100" s="195"/>
    </row>
    <row r="101" spans="2:11" customFormat="1" ht="7.5" customHeight="1">
      <c r="B101" s="196"/>
      <c r="C101" s="197"/>
      <c r="D101" s="197"/>
      <c r="E101" s="197"/>
      <c r="F101" s="197"/>
      <c r="G101" s="197"/>
      <c r="H101" s="197"/>
      <c r="I101" s="197"/>
      <c r="J101" s="197"/>
      <c r="K101" s="198"/>
    </row>
    <row r="102" spans="2:11" customFormat="1" ht="45" customHeight="1">
      <c r="B102" s="199"/>
      <c r="C102" s="306" t="s">
        <v>646</v>
      </c>
      <c r="D102" s="306"/>
      <c r="E102" s="306"/>
      <c r="F102" s="306"/>
      <c r="G102" s="306"/>
      <c r="H102" s="306"/>
      <c r="I102" s="306"/>
      <c r="J102" s="306"/>
      <c r="K102" s="200"/>
    </row>
    <row r="103" spans="2:11" customFormat="1" ht="17.25" customHeight="1">
      <c r="B103" s="199"/>
      <c r="C103" s="201" t="s">
        <v>601</v>
      </c>
      <c r="D103" s="201"/>
      <c r="E103" s="201"/>
      <c r="F103" s="201" t="s">
        <v>602</v>
      </c>
      <c r="G103" s="202"/>
      <c r="H103" s="201" t="s">
        <v>54</v>
      </c>
      <c r="I103" s="201" t="s">
        <v>57</v>
      </c>
      <c r="J103" s="201" t="s">
        <v>603</v>
      </c>
      <c r="K103" s="200"/>
    </row>
    <row r="104" spans="2:11" customFormat="1" ht="17.25" customHeight="1">
      <c r="B104" s="199"/>
      <c r="C104" s="203" t="s">
        <v>604</v>
      </c>
      <c r="D104" s="203"/>
      <c r="E104" s="203"/>
      <c r="F104" s="204" t="s">
        <v>605</v>
      </c>
      <c r="G104" s="205"/>
      <c r="H104" s="203"/>
      <c r="I104" s="203"/>
      <c r="J104" s="203" t="s">
        <v>606</v>
      </c>
      <c r="K104" s="200"/>
    </row>
    <row r="105" spans="2:11" customFormat="1" ht="5.25" customHeight="1">
      <c r="B105" s="199"/>
      <c r="C105" s="201"/>
      <c r="D105" s="201"/>
      <c r="E105" s="201"/>
      <c r="F105" s="201"/>
      <c r="G105" s="217"/>
      <c r="H105" s="201"/>
      <c r="I105" s="201"/>
      <c r="J105" s="201"/>
      <c r="K105" s="200"/>
    </row>
    <row r="106" spans="2:11" customFormat="1" ht="15" customHeight="1">
      <c r="B106" s="199"/>
      <c r="C106" s="188" t="s">
        <v>53</v>
      </c>
      <c r="D106" s="208"/>
      <c r="E106" s="208"/>
      <c r="F106" s="209" t="s">
        <v>607</v>
      </c>
      <c r="G106" s="188"/>
      <c r="H106" s="188" t="s">
        <v>647</v>
      </c>
      <c r="I106" s="188" t="s">
        <v>609</v>
      </c>
      <c r="J106" s="188">
        <v>20</v>
      </c>
      <c r="K106" s="200"/>
    </row>
    <row r="107" spans="2:11" customFormat="1" ht="15" customHeight="1">
      <c r="B107" s="199"/>
      <c r="C107" s="188" t="s">
        <v>610</v>
      </c>
      <c r="D107" s="188"/>
      <c r="E107" s="188"/>
      <c r="F107" s="209" t="s">
        <v>607</v>
      </c>
      <c r="G107" s="188"/>
      <c r="H107" s="188" t="s">
        <v>647</v>
      </c>
      <c r="I107" s="188" t="s">
        <v>609</v>
      </c>
      <c r="J107" s="188">
        <v>120</v>
      </c>
      <c r="K107" s="200"/>
    </row>
    <row r="108" spans="2:11" customFormat="1" ht="15" customHeight="1">
      <c r="B108" s="211"/>
      <c r="C108" s="188" t="s">
        <v>612</v>
      </c>
      <c r="D108" s="188"/>
      <c r="E108" s="188"/>
      <c r="F108" s="209" t="s">
        <v>613</v>
      </c>
      <c r="G108" s="188"/>
      <c r="H108" s="188" t="s">
        <v>647</v>
      </c>
      <c r="I108" s="188" t="s">
        <v>609</v>
      </c>
      <c r="J108" s="188">
        <v>50</v>
      </c>
      <c r="K108" s="200"/>
    </row>
    <row r="109" spans="2:11" customFormat="1" ht="15" customHeight="1">
      <c r="B109" s="211"/>
      <c r="C109" s="188" t="s">
        <v>615</v>
      </c>
      <c r="D109" s="188"/>
      <c r="E109" s="188"/>
      <c r="F109" s="209" t="s">
        <v>607</v>
      </c>
      <c r="G109" s="188"/>
      <c r="H109" s="188" t="s">
        <v>647</v>
      </c>
      <c r="I109" s="188" t="s">
        <v>617</v>
      </c>
      <c r="J109" s="188"/>
      <c r="K109" s="200"/>
    </row>
    <row r="110" spans="2:11" customFormat="1" ht="15" customHeight="1">
      <c r="B110" s="211"/>
      <c r="C110" s="188" t="s">
        <v>626</v>
      </c>
      <c r="D110" s="188"/>
      <c r="E110" s="188"/>
      <c r="F110" s="209" t="s">
        <v>613</v>
      </c>
      <c r="G110" s="188"/>
      <c r="H110" s="188" t="s">
        <v>647</v>
      </c>
      <c r="I110" s="188" t="s">
        <v>609</v>
      </c>
      <c r="J110" s="188">
        <v>50</v>
      </c>
      <c r="K110" s="200"/>
    </row>
    <row r="111" spans="2:11" customFormat="1" ht="15" customHeight="1">
      <c r="B111" s="211"/>
      <c r="C111" s="188" t="s">
        <v>634</v>
      </c>
      <c r="D111" s="188"/>
      <c r="E111" s="188"/>
      <c r="F111" s="209" t="s">
        <v>613</v>
      </c>
      <c r="G111" s="188"/>
      <c r="H111" s="188" t="s">
        <v>647</v>
      </c>
      <c r="I111" s="188" t="s">
        <v>609</v>
      </c>
      <c r="J111" s="188">
        <v>50</v>
      </c>
      <c r="K111" s="200"/>
    </row>
    <row r="112" spans="2:11" customFormat="1" ht="15" customHeight="1">
      <c r="B112" s="211"/>
      <c r="C112" s="188" t="s">
        <v>632</v>
      </c>
      <c r="D112" s="188"/>
      <c r="E112" s="188"/>
      <c r="F112" s="209" t="s">
        <v>613</v>
      </c>
      <c r="G112" s="188"/>
      <c r="H112" s="188" t="s">
        <v>647</v>
      </c>
      <c r="I112" s="188" t="s">
        <v>609</v>
      </c>
      <c r="J112" s="188">
        <v>50</v>
      </c>
      <c r="K112" s="200"/>
    </row>
    <row r="113" spans="2:11" customFormat="1" ht="15" customHeight="1">
      <c r="B113" s="211"/>
      <c r="C113" s="188" t="s">
        <v>53</v>
      </c>
      <c r="D113" s="188"/>
      <c r="E113" s="188"/>
      <c r="F113" s="209" t="s">
        <v>607</v>
      </c>
      <c r="G113" s="188"/>
      <c r="H113" s="188" t="s">
        <v>648</v>
      </c>
      <c r="I113" s="188" t="s">
        <v>609</v>
      </c>
      <c r="J113" s="188">
        <v>20</v>
      </c>
      <c r="K113" s="200"/>
    </row>
    <row r="114" spans="2:11" customFormat="1" ht="15" customHeight="1">
      <c r="B114" s="211"/>
      <c r="C114" s="188" t="s">
        <v>649</v>
      </c>
      <c r="D114" s="188"/>
      <c r="E114" s="188"/>
      <c r="F114" s="209" t="s">
        <v>607</v>
      </c>
      <c r="G114" s="188"/>
      <c r="H114" s="188" t="s">
        <v>650</v>
      </c>
      <c r="I114" s="188" t="s">
        <v>609</v>
      </c>
      <c r="J114" s="188">
        <v>120</v>
      </c>
      <c r="K114" s="200"/>
    </row>
    <row r="115" spans="2:11" customFormat="1" ht="15" customHeight="1">
      <c r="B115" s="211"/>
      <c r="C115" s="188" t="s">
        <v>38</v>
      </c>
      <c r="D115" s="188"/>
      <c r="E115" s="188"/>
      <c r="F115" s="209" t="s">
        <v>607</v>
      </c>
      <c r="G115" s="188"/>
      <c r="H115" s="188" t="s">
        <v>651</v>
      </c>
      <c r="I115" s="188" t="s">
        <v>642</v>
      </c>
      <c r="J115" s="188"/>
      <c r="K115" s="200"/>
    </row>
    <row r="116" spans="2:11" customFormat="1" ht="15" customHeight="1">
      <c r="B116" s="211"/>
      <c r="C116" s="188" t="s">
        <v>48</v>
      </c>
      <c r="D116" s="188"/>
      <c r="E116" s="188"/>
      <c r="F116" s="209" t="s">
        <v>607</v>
      </c>
      <c r="G116" s="188"/>
      <c r="H116" s="188" t="s">
        <v>652</v>
      </c>
      <c r="I116" s="188" t="s">
        <v>642</v>
      </c>
      <c r="J116" s="188"/>
      <c r="K116" s="200"/>
    </row>
    <row r="117" spans="2:11" customFormat="1" ht="15" customHeight="1">
      <c r="B117" s="211"/>
      <c r="C117" s="188" t="s">
        <v>57</v>
      </c>
      <c r="D117" s="188"/>
      <c r="E117" s="188"/>
      <c r="F117" s="209" t="s">
        <v>607</v>
      </c>
      <c r="G117" s="188"/>
      <c r="H117" s="188" t="s">
        <v>653</v>
      </c>
      <c r="I117" s="188" t="s">
        <v>654</v>
      </c>
      <c r="J117" s="188"/>
      <c r="K117" s="200"/>
    </row>
    <row r="118" spans="2:11" customFormat="1" ht="15" customHeight="1">
      <c r="B118" s="212"/>
      <c r="C118" s="218"/>
      <c r="D118" s="218"/>
      <c r="E118" s="218"/>
      <c r="F118" s="218"/>
      <c r="G118" s="218"/>
      <c r="H118" s="218"/>
      <c r="I118" s="218"/>
      <c r="J118" s="218"/>
      <c r="K118" s="214"/>
    </row>
    <row r="119" spans="2:11" customFormat="1" ht="18.75" customHeight="1">
      <c r="B119" s="219"/>
      <c r="C119" s="220"/>
      <c r="D119" s="220"/>
      <c r="E119" s="220"/>
      <c r="F119" s="221"/>
      <c r="G119" s="220"/>
      <c r="H119" s="220"/>
      <c r="I119" s="220"/>
      <c r="J119" s="220"/>
      <c r="K119" s="219"/>
    </row>
    <row r="120" spans="2:11" customFormat="1" ht="18.75" customHeight="1"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</row>
    <row r="121" spans="2:11" customFormat="1" ht="7.5" customHeight="1">
      <c r="B121" s="222"/>
      <c r="C121" s="223"/>
      <c r="D121" s="223"/>
      <c r="E121" s="223"/>
      <c r="F121" s="223"/>
      <c r="G121" s="223"/>
      <c r="H121" s="223"/>
      <c r="I121" s="223"/>
      <c r="J121" s="223"/>
      <c r="K121" s="224"/>
    </row>
    <row r="122" spans="2:11" customFormat="1" ht="45" customHeight="1">
      <c r="B122" s="225"/>
      <c r="C122" s="304" t="s">
        <v>655</v>
      </c>
      <c r="D122" s="304"/>
      <c r="E122" s="304"/>
      <c r="F122" s="304"/>
      <c r="G122" s="304"/>
      <c r="H122" s="304"/>
      <c r="I122" s="304"/>
      <c r="J122" s="304"/>
      <c r="K122" s="226"/>
    </row>
    <row r="123" spans="2:11" customFormat="1" ht="17.25" customHeight="1">
      <c r="B123" s="227"/>
      <c r="C123" s="201" t="s">
        <v>601</v>
      </c>
      <c r="D123" s="201"/>
      <c r="E123" s="201"/>
      <c r="F123" s="201" t="s">
        <v>602</v>
      </c>
      <c r="G123" s="202"/>
      <c r="H123" s="201" t="s">
        <v>54</v>
      </c>
      <c r="I123" s="201" t="s">
        <v>57</v>
      </c>
      <c r="J123" s="201" t="s">
        <v>603</v>
      </c>
      <c r="K123" s="228"/>
    </row>
    <row r="124" spans="2:11" customFormat="1" ht="17.25" customHeight="1">
      <c r="B124" s="227"/>
      <c r="C124" s="203" t="s">
        <v>604</v>
      </c>
      <c r="D124" s="203"/>
      <c r="E124" s="203"/>
      <c r="F124" s="204" t="s">
        <v>605</v>
      </c>
      <c r="G124" s="205"/>
      <c r="H124" s="203"/>
      <c r="I124" s="203"/>
      <c r="J124" s="203" t="s">
        <v>606</v>
      </c>
      <c r="K124" s="228"/>
    </row>
    <row r="125" spans="2:11" customFormat="1" ht="5.25" customHeight="1">
      <c r="B125" s="229"/>
      <c r="C125" s="206"/>
      <c r="D125" s="206"/>
      <c r="E125" s="206"/>
      <c r="F125" s="206"/>
      <c r="G125" s="230"/>
      <c r="H125" s="206"/>
      <c r="I125" s="206"/>
      <c r="J125" s="206"/>
      <c r="K125" s="231"/>
    </row>
    <row r="126" spans="2:11" customFormat="1" ht="15" customHeight="1">
      <c r="B126" s="229"/>
      <c r="C126" s="188" t="s">
        <v>610</v>
      </c>
      <c r="D126" s="208"/>
      <c r="E126" s="208"/>
      <c r="F126" s="209" t="s">
        <v>607</v>
      </c>
      <c r="G126" s="188"/>
      <c r="H126" s="188" t="s">
        <v>647</v>
      </c>
      <c r="I126" s="188" t="s">
        <v>609</v>
      </c>
      <c r="J126" s="188">
        <v>120</v>
      </c>
      <c r="K126" s="232"/>
    </row>
    <row r="127" spans="2:11" customFormat="1" ht="15" customHeight="1">
      <c r="B127" s="229"/>
      <c r="C127" s="188" t="s">
        <v>656</v>
      </c>
      <c r="D127" s="188"/>
      <c r="E127" s="188"/>
      <c r="F127" s="209" t="s">
        <v>607</v>
      </c>
      <c r="G127" s="188"/>
      <c r="H127" s="188" t="s">
        <v>657</v>
      </c>
      <c r="I127" s="188" t="s">
        <v>609</v>
      </c>
      <c r="J127" s="188" t="s">
        <v>658</v>
      </c>
      <c r="K127" s="232"/>
    </row>
    <row r="128" spans="2:11" customFormat="1" ht="15" customHeight="1">
      <c r="B128" s="229"/>
      <c r="C128" s="188" t="s">
        <v>555</v>
      </c>
      <c r="D128" s="188"/>
      <c r="E128" s="188"/>
      <c r="F128" s="209" t="s">
        <v>607</v>
      </c>
      <c r="G128" s="188"/>
      <c r="H128" s="188" t="s">
        <v>659</v>
      </c>
      <c r="I128" s="188" t="s">
        <v>609</v>
      </c>
      <c r="J128" s="188" t="s">
        <v>658</v>
      </c>
      <c r="K128" s="232"/>
    </row>
    <row r="129" spans="2:11" customFormat="1" ht="15" customHeight="1">
      <c r="B129" s="229"/>
      <c r="C129" s="188" t="s">
        <v>618</v>
      </c>
      <c r="D129" s="188"/>
      <c r="E129" s="188"/>
      <c r="F129" s="209" t="s">
        <v>613</v>
      </c>
      <c r="G129" s="188"/>
      <c r="H129" s="188" t="s">
        <v>619</v>
      </c>
      <c r="I129" s="188" t="s">
        <v>609</v>
      </c>
      <c r="J129" s="188">
        <v>15</v>
      </c>
      <c r="K129" s="232"/>
    </row>
    <row r="130" spans="2:11" customFormat="1" ht="15" customHeight="1">
      <c r="B130" s="229"/>
      <c r="C130" s="188" t="s">
        <v>620</v>
      </c>
      <c r="D130" s="188"/>
      <c r="E130" s="188"/>
      <c r="F130" s="209" t="s">
        <v>613</v>
      </c>
      <c r="G130" s="188"/>
      <c r="H130" s="188" t="s">
        <v>621</v>
      </c>
      <c r="I130" s="188" t="s">
        <v>609</v>
      </c>
      <c r="J130" s="188">
        <v>15</v>
      </c>
      <c r="K130" s="232"/>
    </row>
    <row r="131" spans="2:11" customFormat="1" ht="15" customHeight="1">
      <c r="B131" s="229"/>
      <c r="C131" s="188" t="s">
        <v>622</v>
      </c>
      <c r="D131" s="188"/>
      <c r="E131" s="188"/>
      <c r="F131" s="209" t="s">
        <v>613</v>
      </c>
      <c r="G131" s="188"/>
      <c r="H131" s="188" t="s">
        <v>623</v>
      </c>
      <c r="I131" s="188" t="s">
        <v>609</v>
      </c>
      <c r="J131" s="188">
        <v>20</v>
      </c>
      <c r="K131" s="232"/>
    </row>
    <row r="132" spans="2:11" customFormat="1" ht="15" customHeight="1">
      <c r="B132" s="229"/>
      <c r="C132" s="188" t="s">
        <v>624</v>
      </c>
      <c r="D132" s="188"/>
      <c r="E132" s="188"/>
      <c r="F132" s="209" t="s">
        <v>613</v>
      </c>
      <c r="G132" s="188"/>
      <c r="H132" s="188" t="s">
        <v>625</v>
      </c>
      <c r="I132" s="188" t="s">
        <v>609</v>
      </c>
      <c r="J132" s="188">
        <v>20</v>
      </c>
      <c r="K132" s="232"/>
    </row>
    <row r="133" spans="2:11" customFormat="1" ht="15" customHeight="1">
      <c r="B133" s="229"/>
      <c r="C133" s="188" t="s">
        <v>612</v>
      </c>
      <c r="D133" s="188"/>
      <c r="E133" s="188"/>
      <c r="F133" s="209" t="s">
        <v>613</v>
      </c>
      <c r="G133" s="188"/>
      <c r="H133" s="188" t="s">
        <v>647</v>
      </c>
      <c r="I133" s="188" t="s">
        <v>609</v>
      </c>
      <c r="J133" s="188">
        <v>50</v>
      </c>
      <c r="K133" s="232"/>
    </row>
    <row r="134" spans="2:11" customFormat="1" ht="15" customHeight="1">
      <c r="B134" s="229"/>
      <c r="C134" s="188" t="s">
        <v>626</v>
      </c>
      <c r="D134" s="188"/>
      <c r="E134" s="188"/>
      <c r="F134" s="209" t="s">
        <v>613</v>
      </c>
      <c r="G134" s="188"/>
      <c r="H134" s="188" t="s">
        <v>647</v>
      </c>
      <c r="I134" s="188" t="s">
        <v>609</v>
      </c>
      <c r="J134" s="188">
        <v>50</v>
      </c>
      <c r="K134" s="232"/>
    </row>
    <row r="135" spans="2:11" customFormat="1" ht="15" customHeight="1">
      <c r="B135" s="229"/>
      <c r="C135" s="188" t="s">
        <v>632</v>
      </c>
      <c r="D135" s="188"/>
      <c r="E135" s="188"/>
      <c r="F135" s="209" t="s">
        <v>613</v>
      </c>
      <c r="G135" s="188"/>
      <c r="H135" s="188" t="s">
        <v>647</v>
      </c>
      <c r="I135" s="188" t="s">
        <v>609</v>
      </c>
      <c r="J135" s="188">
        <v>50</v>
      </c>
      <c r="K135" s="232"/>
    </row>
    <row r="136" spans="2:11" customFormat="1" ht="15" customHeight="1">
      <c r="B136" s="229"/>
      <c r="C136" s="188" t="s">
        <v>634</v>
      </c>
      <c r="D136" s="188"/>
      <c r="E136" s="188"/>
      <c r="F136" s="209" t="s">
        <v>613</v>
      </c>
      <c r="G136" s="188"/>
      <c r="H136" s="188" t="s">
        <v>647</v>
      </c>
      <c r="I136" s="188" t="s">
        <v>609</v>
      </c>
      <c r="J136" s="188">
        <v>50</v>
      </c>
      <c r="K136" s="232"/>
    </row>
    <row r="137" spans="2:11" customFormat="1" ht="15" customHeight="1">
      <c r="B137" s="229"/>
      <c r="C137" s="188" t="s">
        <v>635</v>
      </c>
      <c r="D137" s="188"/>
      <c r="E137" s="188"/>
      <c r="F137" s="209" t="s">
        <v>613</v>
      </c>
      <c r="G137" s="188"/>
      <c r="H137" s="188" t="s">
        <v>660</v>
      </c>
      <c r="I137" s="188" t="s">
        <v>609</v>
      </c>
      <c r="J137" s="188">
        <v>255</v>
      </c>
      <c r="K137" s="232"/>
    </row>
    <row r="138" spans="2:11" customFormat="1" ht="15" customHeight="1">
      <c r="B138" s="229"/>
      <c r="C138" s="188" t="s">
        <v>637</v>
      </c>
      <c r="D138" s="188"/>
      <c r="E138" s="188"/>
      <c r="F138" s="209" t="s">
        <v>607</v>
      </c>
      <c r="G138" s="188"/>
      <c r="H138" s="188" t="s">
        <v>661</v>
      </c>
      <c r="I138" s="188" t="s">
        <v>639</v>
      </c>
      <c r="J138" s="188"/>
      <c r="K138" s="232"/>
    </row>
    <row r="139" spans="2:11" customFormat="1" ht="15" customHeight="1">
      <c r="B139" s="229"/>
      <c r="C139" s="188" t="s">
        <v>640</v>
      </c>
      <c r="D139" s="188"/>
      <c r="E139" s="188"/>
      <c r="F139" s="209" t="s">
        <v>607</v>
      </c>
      <c r="G139" s="188"/>
      <c r="H139" s="188" t="s">
        <v>662</v>
      </c>
      <c r="I139" s="188" t="s">
        <v>642</v>
      </c>
      <c r="J139" s="188"/>
      <c r="K139" s="232"/>
    </row>
    <row r="140" spans="2:11" customFormat="1" ht="15" customHeight="1">
      <c r="B140" s="229"/>
      <c r="C140" s="188" t="s">
        <v>643</v>
      </c>
      <c r="D140" s="188"/>
      <c r="E140" s="188"/>
      <c r="F140" s="209" t="s">
        <v>607</v>
      </c>
      <c r="G140" s="188"/>
      <c r="H140" s="188" t="s">
        <v>643</v>
      </c>
      <c r="I140" s="188" t="s">
        <v>642</v>
      </c>
      <c r="J140" s="188"/>
      <c r="K140" s="232"/>
    </row>
    <row r="141" spans="2:11" customFormat="1" ht="15" customHeight="1">
      <c r="B141" s="229"/>
      <c r="C141" s="188" t="s">
        <v>38</v>
      </c>
      <c r="D141" s="188"/>
      <c r="E141" s="188"/>
      <c r="F141" s="209" t="s">
        <v>607</v>
      </c>
      <c r="G141" s="188"/>
      <c r="H141" s="188" t="s">
        <v>663</v>
      </c>
      <c r="I141" s="188" t="s">
        <v>642</v>
      </c>
      <c r="J141" s="188"/>
      <c r="K141" s="232"/>
    </row>
    <row r="142" spans="2:11" customFormat="1" ht="15" customHeight="1">
      <c r="B142" s="229"/>
      <c r="C142" s="188" t="s">
        <v>664</v>
      </c>
      <c r="D142" s="188"/>
      <c r="E142" s="188"/>
      <c r="F142" s="209" t="s">
        <v>607</v>
      </c>
      <c r="G142" s="188"/>
      <c r="H142" s="188" t="s">
        <v>665</v>
      </c>
      <c r="I142" s="188" t="s">
        <v>642</v>
      </c>
      <c r="J142" s="188"/>
      <c r="K142" s="232"/>
    </row>
    <row r="143" spans="2:11" customFormat="1" ht="15" customHeight="1">
      <c r="B143" s="233"/>
      <c r="C143" s="234"/>
      <c r="D143" s="234"/>
      <c r="E143" s="234"/>
      <c r="F143" s="234"/>
      <c r="G143" s="234"/>
      <c r="H143" s="234"/>
      <c r="I143" s="234"/>
      <c r="J143" s="234"/>
      <c r="K143" s="235"/>
    </row>
    <row r="144" spans="2:11" customFormat="1" ht="18.75" customHeight="1">
      <c r="B144" s="220"/>
      <c r="C144" s="220"/>
      <c r="D144" s="220"/>
      <c r="E144" s="220"/>
      <c r="F144" s="221"/>
      <c r="G144" s="220"/>
      <c r="H144" s="220"/>
      <c r="I144" s="220"/>
      <c r="J144" s="220"/>
      <c r="K144" s="220"/>
    </row>
    <row r="145" spans="2:11" customFormat="1" ht="18.75" customHeight="1">
      <c r="B145" s="195"/>
      <c r="C145" s="195"/>
      <c r="D145" s="195"/>
      <c r="E145" s="195"/>
      <c r="F145" s="195"/>
      <c r="G145" s="195"/>
      <c r="H145" s="195"/>
      <c r="I145" s="195"/>
      <c r="J145" s="195"/>
      <c r="K145" s="195"/>
    </row>
    <row r="146" spans="2:11" customFormat="1" ht="7.5" customHeight="1">
      <c r="B146" s="196"/>
      <c r="C146" s="197"/>
      <c r="D146" s="197"/>
      <c r="E146" s="197"/>
      <c r="F146" s="197"/>
      <c r="G146" s="197"/>
      <c r="H146" s="197"/>
      <c r="I146" s="197"/>
      <c r="J146" s="197"/>
      <c r="K146" s="198"/>
    </row>
    <row r="147" spans="2:11" customFormat="1" ht="45" customHeight="1">
      <c r="B147" s="199"/>
      <c r="C147" s="306" t="s">
        <v>666</v>
      </c>
      <c r="D147" s="306"/>
      <c r="E147" s="306"/>
      <c r="F147" s="306"/>
      <c r="G147" s="306"/>
      <c r="H147" s="306"/>
      <c r="I147" s="306"/>
      <c r="J147" s="306"/>
      <c r="K147" s="200"/>
    </row>
    <row r="148" spans="2:11" customFormat="1" ht="17.25" customHeight="1">
      <c r="B148" s="199"/>
      <c r="C148" s="201" t="s">
        <v>601</v>
      </c>
      <c r="D148" s="201"/>
      <c r="E148" s="201"/>
      <c r="F148" s="201" t="s">
        <v>602</v>
      </c>
      <c r="G148" s="202"/>
      <c r="H148" s="201" t="s">
        <v>54</v>
      </c>
      <c r="I148" s="201" t="s">
        <v>57</v>
      </c>
      <c r="J148" s="201" t="s">
        <v>603</v>
      </c>
      <c r="K148" s="200"/>
    </row>
    <row r="149" spans="2:11" customFormat="1" ht="17.25" customHeight="1">
      <c r="B149" s="199"/>
      <c r="C149" s="203" t="s">
        <v>604</v>
      </c>
      <c r="D149" s="203"/>
      <c r="E149" s="203"/>
      <c r="F149" s="204" t="s">
        <v>605</v>
      </c>
      <c r="G149" s="205"/>
      <c r="H149" s="203"/>
      <c r="I149" s="203"/>
      <c r="J149" s="203" t="s">
        <v>606</v>
      </c>
      <c r="K149" s="200"/>
    </row>
    <row r="150" spans="2:11" customFormat="1" ht="5.25" customHeight="1">
      <c r="B150" s="211"/>
      <c r="C150" s="206"/>
      <c r="D150" s="206"/>
      <c r="E150" s="206"/>
      <c r="F150" s="206"/>
      <c r="G150" s="207"/>
      <c r="H150" s="206"/>
      <c r="I150" s="206"/>
      <c r="J150" s="206"/>
      <c r="K150" s="232"/>
    </row>
    <row r="151" spans="2:11" customFormat="1" ht="15" customHeight="1">
      <c r="B151" s="211"/>
      <c r="C151" s="236" t="s">
        <v>610</v>
      </c>
      <c r="D151" s="188"/>
      <c r="E151" s="188"/>
      <c r="F151" s="237" t="s">
        <v>607</v>
      </c>
      <c r="G151" s="188"/>
      <c r="H151" s="236" t="s">
        <v>647</v>
      </c>
      <c r="I151" s="236" t="s">
        <v>609</v>
      </c>
      <c r="J151" s="236">
        <v>120</v>
      </c>
      <c r="K151" s="232"/>
    </row>
    <row r="152" spans="2:11" customFormat="1" ht="15" customHeight="1">
      <c r="B152" s="211"/>
      <c r="C152" s="236" t="s">
        <v>656</v>
      </c>
      <c r="D152" s="188"/>
      <c r="E152" s="188"/>
      <c r="F152" s="237" t="s">
        <v>607</v>
      </c>
      <c r="G152" s="188"/>
      <c r="H152" s="236" t="s">
        <v>667</v>
      </c>
      <c r="I152" s="236" t="s">
        <v>609</v>
      </c>
      <c r="J152" s="236" t="s">
        <v>658</v>
      </c>
      <c r="K152" s="232"/>
    </row>
    <row r="153" spans="2:11" customFormat="1" ht="15" customHeight="1">
      <c r="B153" s="211"/>
      <c r="C153" s="236" t="s">
        <v>555</v>
      </c>
      <c r="D153" s="188"/>
      <c r="E153" s="188"/>
      <c r="F153" s="237" t="s">
        <v>607</v>
      </c>
      <c r="G153" s="188"/>
      <c r="H153" s="236" t="s">
        <v>668</v>
      </c>
      <c r="I153" s="236" t="s">
        <v>609</v>
      </c>
      <c r="J153" s="236" t="s">
        <v>658</v>
      </c>
      <c r="K153" s="232"/>
    </row>
    <row r="154" spans="2:11" customFormat="1" ht="15" customHeight="1">
      <c r="B154" s="211"/>
      <c r="C154" s="236" t="s">
        <v>612</v>
      </c>
      <c r="D154" s="188"/>
      <c r="E154" s="188"/>
      <c r="F154" s="237" t="s">
        <v>613</v>
      </c>
      <c r="G154" s="188"/>
      <c r="H154" s="236" t="s">
        <v>647</v>
      </c>
      <c r="I154" s="236" t="s">
        <v>609</v>
      </c>
      <c r="J154" s="236">
        <v>50</v>
      </c>
      <c r="K154" s="232"/>
    </row>
    <row r="155" spans="2:11" customFormat="1" ht="15" customHeight="1">
      <c r="B155" s="211"/>
      <c r="C155" s="236" t="s">
        <v>615</v>
      </c>
      <c r="D155" s="188"/>
      <c r="E155" s="188"/>
      <c r="F155" s="237" t="s">
        <v>607</v>
      </c>
      <c r="G155" s="188"/>
      <c r="H155" s="236" t="s">
        <v>647</v>
      </c>
      <c r="I155" s="236" t="s">
        <v>617</v>
      </c>
      <c r="J155" s="236"/>
      <c r="K155" s="232"/>
    </row>
    <row r="156" spans="2:11" customFormat="1" ht="15" customHeight="1">
      <c r="B156" s="211"/>
      <c r="C156" s="236" t="s">
        <v>626</v>
      </c>
      <c r="D156" s="188"/>
      <c r="E156" s="188"/>
      <c r="F156" s="237" t="s">
        <v>613</v>
      </c>
      <c r="G156" s="188"/>
      <c r="H156" s="236" t="s">
        <v>647</v>
      </c>
      <c r="I156" s="236" t="s">
        <v>609</v>
      </c>
      <c r="J156" s="236">
        <v>50</v>
      </c>
      <c r="K156" s="232"/>
    </row>
    <row r="157" spans="2:11" customFormat="1" ht="15" customHeight="1">
      <c r="B157" s="211"/>
      <c r="C157" s="236" t="s">
        <v>634</v>
      </c>
      <c r="D157" s="188"/>
      <c r="E157" s="188"/>
      <c r="F157" s="237" t="s">
        <v>613</v>
      </c>
      <c r="G157" s="188"/>
      <c r="H157" s="236" t="s">
        <v>647</v>
      </c>
      <c r="I157" s="236" t="s">
        <v>609</v>
      </c>
      <c r="J157" s="236">
        <v>50</v>
      </c>
      <c r="K157" s="232"/>
    </row>
    <row r="158" spans="2:11" customFormat="1" ht="15" customHeight="1">
      <c r="B158" s="211"/>
      <c r="C158" s="236" t="s">
        <v>632</v>
      </c>
      <c r="D158" s="188"/>
      <c r="E158" s="188"/>
      <c r="F158" s="237" t="s">
        <v>613</v>
      </c>
      <c r="G158" s="188"/>
      <c r="H158" s="236" t="s">
        <v>647</v>
      </c>
      <c r="I158" s="236" t="s">
        <v>609</v>
      </c>
      <c r="J158" s="236">
        <v>50</v>
      </c>
      <c r="K158" s="232"/>
    </row>
    <row r="159" spans="2:11" customFormat="1" ht="15" customHeight="1">
      <c r="B159" s="211"/>
      <c r="C159" s="236" t="s">
        <v>112</v>
      </c>
      <c r="D159" s="188"/>
      <c r="E159" s="188"/>
      <c r="F159" s="237" t="s">
        <v>607</v>
      </c>
      <c r="G159" s="188"/>
      <c r="H159" s="236" t="s">
        <v>669</v>
      </c>
      <c r="I159" s="236" t="s">
        <v>609</v>
      </c>
      <c r="J159" s="236" t="s">
        <v>670</v>
      </c>
      <c r="K159" s="232"/>
    </row>
    <row r="160" spans="2:11" customFormat="1" ht="15" customHeight="1">
      <c r="B160" s="211"/>
      <c r="C160" s="236" t="s">
        <v>671</v>
      </c>
      <c r="D160" s="188"/>
      <c r="E160" s="188"/>
      <c r="F160" s="237" t="s">
        <v>607</v>
      </c>
      <c r="G160" s="188"/>
      <c r="H160" s="236" t="s">
        <v>672</v>
      </c>
      <c r="I160" s="236" t="s">
        <v>642</v>
      </c>
      <c r="J160" s="236"/>
      <c r="K160" s="232"/>
    </row>
    <row r="161" spans="2:11" customFormat="1" ht="15" customHeight="1">
      <c r="B161" s="238"/>
      <c r="C161" s="218"/>
      <c r="D161" s="218"/>
      <c r="E161" s="218"/>
      <c r="F161" s="218"/>
      <c r="G161" s="218"/>
      <c r="H161" s="218"/>
      <c r="I161" s="218"/>
      <c r="J161" s="218"/>
      <c r="K161" s="239"/>
    </row>
    <row r="162" spans="2:11" customFormat="1" ht="18.75" customHeight="1">
      <c r="B162" s="220"/>
      <c r="C162" s="230"/>
      <c r="D162" s="230"/>
      <c r="E162" s="230"/>
      <c r="F162" s="240"/>
      <c r="G162" s="230"/>
      <c r="H162" s="230"/>
      <c r="I162" s="230"/>
      <c r="J162" s="230"/>
      <c r="K162" s="220"/>
    </row>
    <row r="163" spans="2:11" customFormat="1" ht="18.75" customHeight="1">
      <c r="B163" s="195"/>
      <c r="C163" s="195"/>
      <c r="D163" s="195"/>
      <c r="E163" s="195"/>
      <c r="F163" s="195"/>
      <c r="G163" s="195"/>
      <c r="H163" s="195"/>
      <c r="I163" s="195"/>
      <c r="J163" s="195"/>
      <c r="K163" s="195"/>
    </row>
    <row r="164" spans="2:11" customFormat="1" ht="7.5" customHeight="1">
      <c r="B164" s="177"/>
      <c r="C164" s="178"/>
      <c r="D164" s="178"/>
      <c r="E164" s="178"/>
      <c r="F164" s="178"/>
      <c r="G164" s="178"/>
      <c r="H164" s="178"/>
      <c r="I164" s="178"/>
      <c r="J164" s="178"/>
      <c r="K164" s="179"/>
    </row>
    <row r="165" spans="2:11" customFormat="1" ht="45" customHeight="1">
      <c r="B165" s="180"/>
      <c r="C165" s="304" t="s">
        <v>673</v>
      </c>
      <c r="D165" s="304"/>
      <c r="E165" s="304"/>
      <c r="F165" s="304"/>
      <c r="G165" s="304"/>
      <c r="H165" s="304"/>
      <c r="I165" s="304"/>
      <c r="J165" s="304"/>
      <c r="K165" s="181"/>
    </row>
    <row r="166" spans="2:11" customFormat="1" ht="17.25" customHeight="1">
      <c r="B166" s="180"/>
      <c r="C166" s="201" t="s">
        <v>601</v>
      </c>
      <c r="D166" s="201"/>
      <c r="E166" s="201"/>
      <c r="F166" s="201" t="s">
        <v>602</v>
      </c>
      <c r="G166" s="241"/>
      <c r="H166" s="242" t="s">
        <v>54</v>
      </c>
      <c r="I166" s="242" t="s">
        <v>57</v>
      </c>
      <c r="J166" s="201" t="s">
        <v>603</v>
      </c>
      <c r="K166" s="181"/>
    </row>
    <row r="167" spans="2:11" customFormat="1" ht="17.25" customHeight="1">
      <c r="B167" s="182"/>
      <c r="C167" s="203" t="s">
        <v>604</v>
      </c>
      <c r="D167" s="203"/>
      <c r="E167" s="203"/>
      <c r="F167" s="204" t="s">
        <v>605</v>
      </c>
      <c r="G167" s="243"/>
      <c r="H167" s="244"/>
      <c r="I167" s="244"/>
      <c r="J167" s="203" t="s">
        <v>606</v>
      </c>
      <c r="K167" s="183"/>
    </row>
    <row r="168" spans="2:11" customFormat="1" ht="5.25" customHeight="1">
      <c r="B168" s="211"/>
      <c r="C168" s="206"/>
      <c r="D168" s="206"/>
      <c r="E168" s="206"/>
      <c r="F168" s="206"/>
      <c r="G168" s="207"/>
      <c r="H168" s="206"/>
      <c r="I168" s="206"/>
      <c r="J168" s="206"/>
      <c r="K168" s="232"/>
    </row>
    <row r="169" spans="2:11" customFormat="1" ht="15" customHeight="1">
      <c r="B169" s="211"/>
      <c r="C169" s="188" t="s">
        <v>610</v>
      </c>
      <c r="D169" s="188"/>
      <c r="E169" s="188"/>
      <c r="F169" s="209" t="s">
        <v>607</v>
      </c>
      <c r="G169" s="188"/>
      <c r="H169" s="188" t="s">
        <v>647</v>
      </c>
      <c r="I169" s="188" t="s">
        <v>609</v>
      </c>
      <c r="J169" s="188">
        <v>120</v>
      </c>
      <c r="K169" s="232"/>
    </row>
    <row r="170" spans="2:11" customFormat="1" ht="15" customHeight="1">
      <c r="B170" s="211"/>
      <c r="C170" s="188" t="s">
        <v>656</v>
      </c>
      <c r="D170" s="188"/>
      <c r="E170" s="188"/>
      <c r="F170" s="209" t="s">
        <v>607</v>
      </c>
      <c r="G170" s="188"/>
      <c r="H170" s="188" t="s">
        <v>657</v>
      </c>
      <c r="I170" s="188" t="s">
        <v>609</v>
      </c>
      <c r="J170" s="188" t="s">
        <v>658</v>
      </c>
      <c r="K170" s="232"/>
    </row>
    <row r="171" spans="2:11" customFormat="1" ht="15" customHeight="1">
      <c r="B171" s="211"/>
      <c r="C171" s="188" t="s">
        <v>555</v>
      </c>
      <c r="D171" s="188"/>
      <c r="E171" s="188"/>
      <c r="F171" s="209" t="s">
        <v>607</v>
      </c>
      <c r="G171" s="188"/>
      <c r="H171" s="188" t="s">
        <v>674</v>
      </c>
      <c r="I171" s="188" t="s">
        <v>609</v>
      </c>
      <c r="J171" s="188" t="s">
        <v>658</v>
      </c>
      <c r="K171" s="232"/>
    </row>
    <row r="172" spans="2:11" customFormat="1" ht="15" customHeight="1">
      <c r="B172" s="211"/>
      <c r="C172" s="188" t="s">
        <v>612</v>
      </c>
      <c r="D172" s="188"/>
      <c r="E172" s="188"/>
      <c r="F172" s="209" t="s">
        <v>613</v>
      </c>
      <c r="G172" s="188"/>
      <c r="H172" s="188" t="s">
        <v>674</v>
      </c>
      <c r="I172" s="188" t="s">
        <v>609</v>
      </c>
      <c r="J172" s="188">
        <v>50</v>
      </c>
      <c r="K172" s="232"/>
    </row>
    <row r="173" spans="2:11" customFormat="1" ht="15" customHeight="1">
      <c r="B173" s="211"/>
      <c r="C173" s="188" t="s">
        <v>615</v>
      </c>
      <c r="D173" s="188"/>
      <c r="E173" s="188"/>
      <c r="F173" s="209" t="s">
        <v>607</v>
      </c>
      <c r="G173" s="188"/>
      <c r="H173" s="188" t="s">
        <v>674</v>
      </c>
      <c r="I173" s="188" t="s">
        <v>617</v>
      </c>
      <c r="J173" s="188"/>
      <c r="K173" s="232"/>
    </row>
    <row r="174" spans="2:11" customFormat="1" ht="15" customHeight="1">
      <c r="B174" s="211"/>
      <c r="C174" s="188" t="s">
        <v>626</v>
      </c>
      <c r="D174" s="188"/>
      <c r="E174" s="188"/>
      <c r="F174" s="209" t="s">
        <v>613</v>
      </c>
      <c r="G174" s="188"/>
      <c r="H174" s="188" t="s">
        <v>674</v>
      </c>
      <c r="I174" s="188" t="s">
        <v>609</v>
      </c>
      <c r="J174" s="188">
        <v>50</v>
      </c>
      <c r="K174" s="232"/>
    </row>
    <row r="175" spans="2:11" customFormat="1" ht="15" customHeight="1">
      <c r="B175" s="211"/>
      <c r="C175" s="188" t="s">
        <v>634</v>
      </c>
      <c r="D175" s="188"/>
      <c r="E175" s="188"/>
      <c r="F175" s="209" t="s">
        <v>613</v>
      </c>
      <c r="G175" s="188"/>
      <c r="H175" s="188" t="s">
        <v>674</v>
      </c>
      <c r="I175" s="188" t="s">
        <v>609</v>
      </c>
      <c r="J175" s="188">
        <v>50</v>
      </c>
      <c r="K175" s="232"/>
    </row>
    <row r="176" spans="2:11" customFormat="1" ht="15" customHeight="1">
      <c r="B176" s="211"/>
      <c r="C176" s="188" t="s">
        <v>632</v>
      </c>
      <c r="D176" s="188"/>
      <c r="E176" s="188"/>
      <c r="F176" s="209" t="s">
        <v>613</v>
      </c>
      <c r="G176" s="188"/>
      <c r="H176" s="188" t="s">
        <v>674</v>
      </c>
      <c r="I176" s="188" t="s">
        <v>609</v>
      </c>
      <c r="J176" s="188">
        <v>50</v>
      </c>
      <c r="K176" s="232"/>
    </row>
    <row r="177" spans="2:11" customFormat="1" ht="15" customHeight="1">
      <c r="B177" s="211"/>
      <c r="C177" s="188" t="s">
        <v>127</v>
      </c>
      <c r="D177" s="188"/>
      <c r="E177" s="188"/>
      <c r="F177" s="209" t="s">
        <v>607</v>
      </c>
      <c r="G177" s="188"/>
      <c r="H177" s="188" t="s">
        <v>675</v>
      </c>
      <c r="I177" s="188" t="s">
        <v>676</v>
      </c>
      <c r="J177" s="188"/>
      <c r="K177" s="232"/>
    </row>
    <row r="178" spans="2:11" customFormat="1" ht="15" customHeight="1">
      <c r="B178" s="211"/>
      <c r="C178" s="188" t="s">
        <v>57</v>
      </c>
      <c r="D178" s="188"/>
      <c r="E178" s="188"/>
      <c r="F178" s="209" t="s">
        <v>607</v>
      </c>
      <c r="G178" s="188"/>
      <c r="H178" s="188" t="s">
        <v>677</v>
      </c>
      <c r="I178" s="188" t="s">
        <v>678</v>
      </c>
      <c r="J178" s="188">
        <v>1</v>
      </c>
      <c r="K178" s="232"/>
    </row>
    <row r="179" spans="2:11" customFormat="1" ht="15" customHeight="1">
      <c r="B179" s="211"/>
      <c r="C179" s="188" t="s">
        <v>53</v>
      </c>
      <c r="D179" s="188"/>
      <c r="E179" s="188"/>
      <c r="F179" s="209" t="s">
        <v>607</v>
      </c>
      <c r="G179" s="188"/>
      <c r="H179" s="188" t="s">
        <v>679</v>
      </c>
      <c r="I179" s="188" t="s">
        <v>609</v>
      </c>
      <c r="J179" s="188">
        <v>20</v>
      </c>
      <c r="K179" s="232"/>
    </row>
    <row r="180" spans="2:11" customFormat="1" ht="15" customHeight="1">
      <c r="B180" s="211"/>
      <c r="C180" s="188" t="s">
        <v>54</v>
      </c>
      <c r="D180" s="188"/>
      <c r="E180" s="188"/>
      <c r="F180" s="209" t="s">
        <v>607</v>
      </c>
      <c r="G180" s="188"/>
      <c r="H180" s="188" t="s">
        <v>680</v>
      </c>
      <c r="I180" s="188" t="s">
        <v>609</v>
      </c>
      <c r="J180" s="188">
        <v>255</v>
      </c>
      <c r="K180" s="232"/>
    </row>
    <row r="181" spans="2:11" customFormat="1" ht="15" customHeight="1">
      <c r="B181" s="211"/>
      <c r="C181" s="188" t="s">
        <v>128</v>
      </c>
      <c r="D181" s="188"/>
      <c r="E181" s="188"/>
      <c r="F181" s="209" t="s">
        <v>607</v>
      </c>
      <c r="G181" s="188"/>
      <c r="H181" s="188" t="s">
        <v>571</v>
      </c>
      <c r="I181" s="188" t="s">
        <v>609</v>
      </c>
      <c r="J181" s="188">
        <v>10</v>
      </c>
      <c r="K181" s="232"/>
    </row>
    <row r="182" spans="2:11" customFormat="1" ht="15" customHeight="1">
      <c r="B182" s="211"/>
      <c r="C182" s="188" t="s">
        <v>129</v>
      </c>
      <c r="D182" s="188"/>
      <c r="E182" s="188"/>
      <c r="F182" s="209" t="s">
        <v>607</v>
      </c>
      <c r="G182" s="188"/>
      <c r="H182" s="188" t="s">
        <v>681</v>
      </c>
      <c r="I182" s="188" t="s">
        <v>642</v>
      </c>
      <c r="J182" s="188"/>
      <c r="K182" s="232"/>
    </row>
    <row r="183" spans="2:11" customFormat="1" ht="15" customHeight="1">
      <c r="B183" s="211"/>
      <c r="C183" s="188" t="s">
        <v>682</v>
      </c>
      <c r="D183" s="188"/>
      <c r="E183" s="188"/>
      <c r="F183" s="209" t="s">
        <v>607</v>
      </c>
      <c r="G183" s="188"/>
      <c r="H183" s="188" t="s">
        <v>683</v>
      </c>
      <c r="I183" s="188" t="s">
        <v>642</v>
      </c>
      <c r="J183" s="188"/>
      <c r="K183" s="232"/>
    </row>
    <row r="184" spans="2:11" customFormat="1" ht="15" customHeight="1">
      <c r="B184" s="211"/>
      <c r="C184" s="188" t="s">
        <v>671</v>
      </c>
      <c r="D184" s="188"/>
      <c r="E184" s="188"/>
      <c r="F184" s="209" t="s">
        <v>607</v>
      </c>
      <c r="G184" s="188"/>
      <c r="H184" s="188" t="s">
        <v>684</v>
      </c>
      <c r="I184" s="188" t="s">
        <v>642</v>
      </c>
      <c r="J184" s="188"/>
      <c r="K184" s="232"/>
    </row>
    <row r="185" spans="2:11" customFormat="1" ht="15" customHeight="1">
      <c r="B185" s="211"/>
      <c r="C185" s="188" t="s">
        <v>131</v>
      </c>
      <c r="D185" s="188"/>
      <c r="E185" s="188"/>
      <c r="F185" s="209" t="s">
        <v>613</v>
      </c>
      <c r="G185" s="188"/>
      <c r="H185" s="188" t="s">
        <v>685</v>
      </c>
      <c r="I185" s="188" t="s">
        <v>609</v>
      </c>
      <c r="J185" s="188">
        <v>50</v>
      </c>
      <c r="K185" s="232"/>
    </row>
    <row r="186" spans="2:11" customFormat="1" ht="15" customHeight="1">
      <c r="B186" s="211"/>
      <c r="C186" s="188" t="s">
        <v>686</v>
      </c>
      <c r="D186" s="188"/>
      <c r="E186" s="188"/>
      <c r="F186" s="209" t="s">
        <v>613</v>
      </c>
      <c r="G186" s="188"/>
      <c r="H186" s="188" t="s">
        <v>687</v>
      </c>
      <c r="I186" s="188" t="s">
        <v>688</v>
      </c>
      <c r="J186" s="188"/>
      <c r="K186" s="232"/>
    </row>
    <row r="187" spans="2:11" customFormat="1" ht="15" customHeight="1">
      <c r="B187" s="211"/>
      <c r="C187" s="188" t="s">
        <v>689</v>
      </c>
      <c r="D187" s="188"/>
      <c r="E187" s="188"/>
      <c r="F187" s="209" t="s">
        <v>613</v>
      </c>
      <c r="G187" s="188"/>
      <c r="H187" s="188" t="s">
        <v>690</v>
      </c>
      <c r="I187" s="188" t="s">
        <v>688</v>
      </c>
      <c r="J187" s="188"/>
      <c r="K187" s="232"/>
    </row>
    <row r="188" spans="2:11" customFormat="1" ht="15" customHeight="1">
      <c r="B188" s="211"/>
      <c r="C188" s="188" t="s">
        <v>691</v>
      </c>
      <c r="D188" s="188"/>
      <c r="E188" s="188"/>
      <c r="F188" s="209" t="s">
        <v>613</v>
      </c>
      <c r="G188" s="188"/>
      <c r="H188" s="188" t="s">
        <v>692</v>
      </c>
      <c r="I188" s="188" t="s">
        <v>688</v>
      </c>
      <c r="J188" s="188"/>
      <c r="K188" s="232"/>
    </row>
    <row r="189" spans="2:11" customFormat="1" ht="15" customHeight="1">
      <c r="B189" s="211"/>
      <c r="C189" s="245" t="s">
        <v>693</v>
      </c>
      <c r="D189" s="188"/>
      <c r="E189" s="188"/>
      <c r="F189" s="209" t="s">
        <v>613</v>
      </c>
      <c r="G189" s="188"/>
      <c r="H189" s="188" t="s">
        <v>694</v>
      </c>
      <c r="I189" s="188" t="s">
        <v>695</v>
      </c>
      <c r="J189" s="246" t="s">
        <v>696</v>
      </c>
      <c r="K189" s="232"/>
    </row>
    <row r="190" spans="2:11" customFormat="1" ht="15" customHeight="1">
      <c r="B190" s="247"/>
      <c r="C190" s="248" t="s">
        <v>697</v>
      </c>
      <c r="D190" s="249"/>
      <c r="E190" s="249"/>
      <c r="F190" s="250" t="s">
        <v>613</v>
      </c>
      <c r="G190" s="249"/>
      <c r="H190" s="249" t="s">
        <v>698</v>
      </c>
      <c r="I190" s="249" t="s">
        <v>695</v>
      </c>
      <c r="J190" s="251" t="s">
        <v>696</v>
      </c>
      <c r="K190" s="252"/>
    </row>
    <row r="191" spans="2:11" customFormat="1" ht="15" customHeight="1">
      <c r="B191" s="211"/>
      <c r="C191" s="245" t="s">
        <v>42</v>
      </c>
      <c r="D191" s="188"/>
      <c r="E191" s="188"/>
      <c r="F191" s="209" t="s">
        <v>607</v>
      </c>
      <c r="G191" s="188"/>
      <c r="H191" s="185" t="s">
        <v>699</v>
      </c>
      <c r="I191" s="188" t="s">
        <v>700</v>
      </c>
      <c r="J191" s="188"/>
      <c r="K191" s="232"/>
    </row>
    <row r="192" spans="2:11" customFormat="1" ht="15" customHeight="1">
      <c r="B192" s="211"/>
      <c r="C192" s="245" t="s">
        <v>701</v>
      </c>
      <c r="D192" s="188"/>
      <c r="E192" s="188"/>
      <c r="F192" s="209" t="s">
        <v>607</v>
      </c>
      <c r="G192" s="188"/>
      <c r="H192" s="188" t="s">
        <v>702</v>
      </c>
      <c r="I192" s="188" t="s">
        <v>642</v>
      </c>
      <c r="J192" s="188"/>
      <c r="K192" s="232"/>
    </row>
    <row r="193" spans="2:11" customFormat="1" ht="15" customHeight="1">
      <c r="B193" s="211"/>
      <c r="C193" s="245" t="s">
        <v>703</v>
      </c>
      <c r="D193" s="188"/>
      <c r="E193" s="188"/>
      <c r="F193" s="209" t="s">
        <v>607</v>
      </c>
      <c r="G193" s="188"/>
      <c r="H193" s="188" t="s">
        <v>704</v>
      </c>
      <c r="I193" s="188" t="s">
        <v>642</v>
      </c>
      <c r="J193" s="188"/>
      <c r="K193" s="232"/>
    </row>
    <row r="194" spans="2:11" customFormat="1" ht="15" customHeight="1">
      <c r="B194" s="211"/>
      <c r="C194" s="245" t="s">
        <v>705</v>
      </c>
      <c r="D194" s="188"/>
      <c r="E194" s="188"/>
      <c r="F194" s="209" t="s">
        <v>613</v>
      </c>
      <c r="G194" s="188"/>
      <c r="H194" s="188" t="s">
        <v>706</v>
      </c>
      <c r="I194" s="188" t="s">
        <v>642</v>
      </c>
      <c r="J194" s="188"/>
      <c r="K194" s="232"/>
    </row>
    <row r="195" spans="2:11" customFormat="1" ht="15" customHeight="1">
      <c r="B195" s="238"/>
      <c r="C195" s="253"/>
      <c r="D195" s="218"/>
      <c r="E195" s="218"/>
      <c r="F195" s="218"/>
      <c r="G195" s="218"/>
      <c r="H195" s="218"/>
      <c r="I195" s="218"/>
      <c r="J195" s="218"/>
      <c r="K195" s="239"/>
    </row>
    <row r="196" spans="2:11" customFormat="1" ht="18.75" customHeight="1">
      <c r="B196" s="220"/>
      <c r="C196" s="230"/>
      <c r="D196" s="230"/>
      <c r="E196" s="230"/>
      <c r="F196" s="240"/>
      <c r="G196" s="230"/>
      <c r="H196" s="230"/>
      <c r="I196" s="230"/>
      <c r="J196" s="230"/>
      <c r="K196" s="220"/>
    </row>
    <row r="197" spans="2:11" customFormat="1" ht="18.75" customHeight="1">
      <c r="B197" s="220"/>
      <c r="C197" s="230"/>
      <c r="D197" s="230"/>
      <c r="E197" s="230"/>
      <c r="F197" s="240"/>
      <c r="G197" s="230"/>
      <c r="H197" s="230"/>
      <c r="I197" s="230"/>
      <c r="J197" s="230"/>
      <c r="K197" s="220"/>
    </row>
    <row r="198" spans="2:11" customFormat="1" ht="18.75" customHeight="1">
      <c r="B198" s="195"/>
      <c r="C198" s="195"/>
      <c r="D198" s="195"/>
      <c r="E198" s="195"/>
      <c r="F198" s="195"/>
      <c r="G198" s="195"/>
      <c r="H198" s="195"/>
      <c r="I198" s="195"/>
      <c r="J198" s="195"/>
      <c r="K198" s="195"/>
    </row>
    <row r="199" spans="2:11" customFormat="1" ht="13.5">
      <c r="B199" s="177"/>
      <c r="C199" s="178"/>
      <c r="D199" s="178"/>
      <c r="E199" s="178"/>
      <c r="F199" s="178"/>
      <c r="G199" s="178"/>
      <c r="H199" s="178"/>
      <c r="I199" s="178"/>
      <c r="J199" s="178"/>
      <c r="K199" s="179"/>
    </row>
    <row r="200" spans="2:11" customFormat="1" ht="21">
      <c r="B200" s="180"/>
      <c r="C200" s="304" t="s">
        <v>707</v>
      </c>
      <c r="D200" s="304"/>
      <c r="E200" s="304"/>
      <c r="F200" s="304"/>
      <c r="G200" s="304"/>
      <c r="H200" s="304"/>
      <c r="I200" s="304"/>
      <c r="J200" s="304"/>
      <c r="K200" s="181"/>
    </row>
    <row r="201" spans="2:11" customFormat="1" ht="25.5" customHeight="1">
      <c r="B201" s="180"/>
      <c r="C201" s="254" t="s">
        <v>708</v>
      </c>
      <c r="D201" s="254"/>
      <c r="E201" s="254"/>
      <c r="F201" s="254" t="s">
        <v>709</v>
      </c>
      <c r="G201" s="255"/>
      <c r="H201" s="307" t="s">
        <v>710</v>
      </c>
      <c r="I201" s="307"/>
      <c r="J201" s="307"/>
      <c r="K201" s="181"/>
    </row>
    <row r="202" spans="2:11" customFormat="1" ht="5.25" customHeight="1">
      <c r="B202" s="211"/>
      <c r="C202" s="206"/>
      <c r="D202" s="206"/>
      <c r="E202" s="206"/>
      <c r="F202" s="206"/>
      <c r="G202" s="230"/>
      <c r="H202" s="206"/>
      <c r="I202" s="206"/>
      <c r="J202" s="206"/>
      <c r="K202" s="232"/>
    </row>
    <row r="203" spans="2:11" customFormat="1" ht="15" customHeight="1">
      <c r="B203" s="211"/>
      <c r="C203" s="188" t="s">
        <v>700</v>
      </c>
      <c r="D203" s="188"/>
      <c r="E203" s="188"/>
      <c r="F203" s="209" t="s">
        <v>43</v>
      </c>
      <c r="G203" s="188"/>
      <c r="H203" s="308" t="s">
        <v>711</v>
      </c>
      <c r="I203" s="308"/>
      <c r="J203" s="308"/>
      <c r="K203" s="232"/>
    </row>
    <row r="204" spans="2:11" customFormat="1" ht="15" customHeight="1">
      <c r="B204" s="211"/>
      <c r="C204" s="188"/>
      <c r="D204" s="188"/>
      <c r="E204" s="188"/>
      <c r="F204" s="209" t="s">
        <v>44</v>
      </c>
      <c r="G204" s="188"/>
      <c r="H204" s="308" t="s">
        <v>712</v>
      </c>
      <c r="I204" s="308"/>
      <c r="J204" s="308"/>
      <c r="K204" s="232"/>
    </row>
    <row r="205" spans="2:11" customFormat="1" ht="15" customHeight="1">
      <c r="B205" s="211"/>
      <c r="C205" s="188"/>
      <c r="D205" s="188"/>
      <c r="E205" s="188"/>
      <c r="F205" s="209" t="s">
        <v>47</v>
      </c>
      <c r="G205" s="188"/>
      <c r="H205" s="308" t="s">
        <v>713</v>
      </c>
      <c r="I205" s="308"/>
      <c r="J205" s="308"/>
      <c r="K205" s="232"/>
    </row>
    <row r="206" spans="2:11" customFormat="1" ht="15" customHeight="1">
      <c r="B206" s="211"/>
      <c r="C206" s="188"/>
      <c r="D206" s="188"/>
      <c r="E206" s="188"/>
      <c r="F206" s="209" t="s">
        <v>45</v>
      </c>
      <c r="G206" s="188"/>
      <c r="H206" s="308" t="s">
        <v>714</v>
      </c>
      <c r="I206" s="308"/>
      <c r="J206" s="308"/>
      <c r="K206" s="232"/>
    </row>
    <row r="207" spans="2:11" customFormat="1" ht="15" customHeight="1">
      <c r="B207" s="211"/>
      <c r="C207" s="188"/>
      <c r="D207" s="188"/>
      <c r="E207" s="188"/>
      <c r="F207" s="209" t="s">
        <v>46</v>
      </c>
      <c r="G207" s="188"/>
      <c r="H207" s="308" t="s">
        <v>715</v>
      </c>
      <c r="I207" s="308"/>
      <c r="J207" s="308"/>
      <c r="K207" s="232"/>
    </row>
    <row r="208" spans="2:11" customFormat="1" ht="15" customHeight="1">
      <c r="B208" s="211"/>
      <c r="C208" s="188"/>
      <c r="D208" s="188"/>
      <c r="E208" s="188"/>
      <c r="F208" s="209"/>
      <c r="G208" s="188"/>
      <c r="H208" s="188"/>
      <c r="I208" s="188"/>
      <c r="J208" s="188"/>
      <c r="K208" s="232"/>
    </row>
    <row r="209" spans="2:11" customFormat="1" ht="15" customHeight="1">
      <c r="B209" s="211"/>
      <c r="C209" s="188" t="s">
        <v>654</v>
      </c>
      <c r="D209" s="188"/>
      <c r="E209" s="188"/>
      <c r="F209" s="209" t="s">
        <v>79</v>
      </c>
      <c r="G209" s="188"/>
      <c r="H209" s="308" t="s">
        <v>716</v>
      </c>
      <c r="I209" s="308"/>
      <c r="J209" s="308"/>
      <c r="K209" s="232"/>
    </row>
    <row r="210" spans="2:11" customFormat="1" ht="15" customHeight="1">
      <c r="B210" s="211"/>
      <c r="C210" s="188"/>
      <c r="D210" s="188"/>
      <c r="E210" s="188"/>
      <c r="F210" s="209" t="s">
        <v>549</v>
      </c>
      <c r="G210" s="188"/>
      <c r="H210" s="308" t="s">
        <v>550</v>
      </c>
      <c r="I210" s="308"/>
      <c r="J210" s="308"/>
      <c r="K210" s="232"/>
    </row>
    <row r="211" spans="2:11" customFormat="1" ht="15" customHeight="1">
      <c r="B211" s="211"/>
      <c r="C211" s="188"/>
      <c r="D211" s="188"/>
      <c r="E211" s="188"/>
      <c r="F211" s="209" t="s">
        <v>547</v>
      </c>
      <c r="G211" s="188"/>
      <c r="H211" s="308" t="s">
        <v>717</v>
      </c>
      <c r="I211" s="308"/>
      <c r="J211" s="308"/>
      <c r="K211" s="232"/>
    </row>
    <row r="212" spans="2:11" customFormat="1" ht="15" customHeight="1">
      <c r="B212" s="256"/>
      <c r="C212" s="188"/>
      <c r="D212" s="188"/>
      <c r="E212" s="188"/>
      <c r="F212" s="209" t="s">
        <v>551</v>
      </c>
      <c r="G212" s="245"/>
      <c r="H212" s="309" t="s">
        <v>552</v>
      </c>
      <c r="I212" s="309"/>
      <c r="J212" s="309"/>
      <c r="K212" s="257"/>
    </row>
    <row r="213" spans="2:11" customFormat="1" ht="15" customHeight="1">
      <c r="B213" s="256"/>
      <c r="C213" s="188"/>
      <c r="D213" s="188"/>
      <c r="E213" s="188"/>
      <c r="F213" s="209" t="s">
        <v>553</v>
      </c>
      <c r="G213" s="245"/>
      <c r="H213" s="309" t="s">
        <v>718</v>
      </c>
      <c r="I213" s="309"/>
      <c r="J213" s="309"/>
      <c r="K213" s="257"/>
    </row>
    <row r="214" spans="2:11" customFormat="1" ht="15" customHeight="1">
      <c r="B214" s="256"/>
      <c r="C214" s="188"/>
      <c r="D214" s="188"/>
      <c r="E214" s="188"/>
      <c r="F214" s="209"/>
      <c r="G214" s="245"/>
      <c r="H214" s="236"/>
      <c r="I214" s="236"/>
      <c r="J214" s="236"/>
      <c r="K214" s="257"/>
    </row>
    <row r="215" spans="2:11" customFormat="1" ht="15" customHeight="1">
      <c r="B215" s="256"/>
      <c r="C215" s="188" t="s">
        <v>678</v>
      </c>
      <c r="D215" s="188"/>
      <c r="E215" s="188"/>
      <c r="F215" s="209">
        <v>1</v>
      </c>
      <c r="G215" s="245"/>
      <c r="H215" s="309" t="s">
        <v>719</v>
      </c>
      <c r="I215" s="309"/>
      <c r="J215" s="309"/>
      <c r="K215" s="257"/>
    </row>
    <row r="216" spans="2:11" customFormat="1" ht="15" customHeight="1">
      <c r="B216" s="256"/>
      <c r="C216" s="188"/>
      <c r="D216" s="188"/>
      <c r="E216" s="188"/>
      <c r="F216" s="209">
        <v>2</v>
      </c>
      <c r="G216" s="245"/>
      <c r="H216" s="309" t="s">
        <v>720</v>
      </c>
      <c r="I216" s="309"/>
      <c r="J216" s="309"/>
      <c r="K216" s="257"/>
    </row>
    <row r="217" spans="2:11" customFormat="1" ht="15" customHeight="1">
      <c r="B217" s="256"/>
      <c r="C217" s="188"/>
      <c r="D217" s="188"/>
      <c r="E217" s="188"/>
      <c r="F217" s="209">
        <v>3</v>
      </c>
      <c r="G217" s="245"/>
      <c r="H217" s="309" t="s">
        <v>721</v>
      </c>
      <c r="I217" s="309"/>
      <c r="J217" s="309"/>
      <c r="K217" s="257"/>
    </row>
    <row r="218" spans="2:11" customFormat="1" ht="15" customHeight="1">
      <c r="B218" s="256"/>
      <c r="C218" s="188"/>
      <c r="D218" s="188"/>
      <c r="E218" s="188"/>
      <c r="F218" s="209">
        <v>4</v>
      </c>
      <c r="G218" s="245"/>
      <c r="H218" s="309" t="s">
        <v>722</v>
      </c>
      <c r="I218" s="309"/>
      <c r="J218" s="309"/>
      <c r="K218" s="257"/>
    </row>
    <row r="219" spans="2:11" customFormat="1" ht="12.75" customHeight="1">
      <c r="B219" s="258"/>
      <c r="C219" s="259"/>
      <c r="D219" s="259"/>
      <c r="E219" s="259"/>
      <c r="F219" s="259"/>
      <c r="G219" s="259"/>
      <c r="H219" s="259"/>
      <c r="I219" s="259"/>
      <c r="J219" s="259"/>
      <c r="K219" s="260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6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16.5" customHeight="1">
      <c r="B9" s="33"/>
      <c r="E9" s="261" t="s">
        <v>109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110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ROUND(J90,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ROUND((SUM(BE90:BE266)),  1)</f>
        <v>0</v>
      </c>
      <c r="I33" s="90">
        <v>0.21</v>
      </c>
      <c r="J33" s="89">
        <f>ROUND(((SUM(BE90:BE266))*I33),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ROUND((SUM(BF90:BF266)),  1)</f>
        <v>0</v>
      </c>
      <c r="I34" s="90">
        <v>0.12</v>
      </c>
      <c r="J34" s="89">
        <f>ROUND(((SUM(BF90:BF266))*I34),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ROUND((SUM(BG90:BG266)),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ROUND((SUM(BH90:BH266)),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ROUND((SUM(BI90:BI266)),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16.5" customHeight="1">
      <c r="B50" s="33"/>
      <c r="E50" s="261" t="str">
        <f>E9</f>
        <v>000 - HLINĚNÁ část p.p.č. 659/1, p.p.č. 35/7 a 659/3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k.ú. HLINĚNÁ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J90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J91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J92</f>
        <v>0</v>
      </c>
      <c r="L61" s="104"/>
    </row>
    <row r="62" spans="2:47" s="9" customFormat="1" ht="14.85" customHeight="1">
      <c r="B62" s="104"/>
      <c r="D62" s="105" t="s">
        <v>117</v>
      </c>
      <c r="E62" s="106"/>
      <c r="F62" s="106"/>
      <c r="G62" s="106"/>
      <c r="H62" s="106"/>
      <c r="I62" s="106"/>
      <c r="J62" s="107">
        <f>J93</f>
        <v>0</v>
      </c>
      <c r="L62" s="104"/>
    </row>
    <row r="63" spans="2:47" s="9" customFormat="1" ht="14.85" customHeight="1">
      <c r="B63" s="104"/>
      <c r="D63" s="105" t="s">
        <v>118</v>
      </c>
      <c r="E63" s="106"/>
      <c r="F63" s="106"/>
      <c r="G63" s="106"/>
      <c r="H63" s="106"/>
      <c r="I63" s="106"/>
      <c r="J63" s="107">
        <f>J130</f>
        <v>0</v>
      </c>
      <c r="L63" s="104"/>
    </row>
    <row r="64" spans="2:47" s="9" customFormat="1" ht="14.85" customHeight="1">
      <c r="B64" s="104"/>
      <c r="D64" s="105" t="s">
        <v>119</v>
      </c>
      <c r="E64" s="106"/>
      <c r="F64" s="106"/>
      <c r="G64" s="106"/>
      <c r="H64" s="106"/>
      <c r="I64" s="106"/>
      <c r="J64" s="107">
        <f>J155</f>
        <v>0</v>
      </c>
      <c r="L64" s="104"/>
    </row>
    <row r="65" spans="2:12" s="9" customFormat="1" ht="19.899999999999999" customHeight="1">
      <c r="B65" s="104"/>
      <c r="D65" s="105" t="s">
        <v>120</v>
      </c>
      <c r="E65" s="106"/>
      <c r="F65" s="106"/>
      <c r="G65" s="106"/>
      <c r="H65" s="106"/>
      <c r="I65" s="106"/>
      <c r="J65" s="107">
        <f>J197</f>
        <v>0</v>
      </c>
      <c r="L65" s="104"/>
    </row>
    <row r="66" spans="2:12" s="9" customFormat="1" ht="14.85" customHeight="1">
      <c r="B66" s="104"/>
      <c r="D66" s="105" t="s">
        <v>121</v>
      </c>
      <c r="E66" s="106"/>
      <c r="F66" s="106"/>
      <c r="G66" s="106"/>
      <c r="H66" s="106"/>
      <c r="I66" s="106"/>
      <c r="J66" s="107">
        <f>J198</f>
        <v>0</v>
      </c>
      <c r="L66" s="104"/>
    </row>
    <row r="67" spans="2:12" s="9" customFormat="1" ht="14.85" customHeight="1">
      <c r="B67" s="104"/>
      <c r="D67" s="105" t="s">
        <v>122</v>
      </c>
      <c r="E67" s="106"/>
      <c r="F67" s="106"/>
      <c r="G67" s="106"/>
      <c r="H67" s="106"/>
      <c r="I67" s="106"/>
      <c r="J67" s="107">
        <f>J203</f>
        <v>0</v>
      </c>
      <c r="L67" s="104"/>
    </row>
    <row r="68" spans="2:12" s="9" customFormat="1" ht="19.899999999999999" customHeight="1">
      <c r="B68" s="104"/>
      <c r="D68" s="105" t="s">
        <v>123</v>
      </c>
      <c r="E68" s="106"/>
      <c r="F68" s="106"/>
      <c r="G68" s="106"/>
      <c r="H68" s="106"/>
      <c r="I68" s="106"/>
      <c r="J68" s="107">
        <f>J236</f>
        <v>0</v>
      </c>
      <c r="L68" s="104"/>
    </row>
    <row r="69" spans="2:12" s="9" customFormat="1" ht="19.899999999999999" customHeight="1">
      <c r="B69" s="104"/>
      <c r="D69" s="105" t="s">
        <v>124</v>
      </c>
      <c r="E69" s="106"/>
      <c r="F69" s="106"/>
      <c r="G69" s="106"/>
      <c r="H69" s="106"/>
      <c r="I69" s="106"/>
      <c r="J69" s="107">
        <f>J249</f>
        <v>0</v>
      </c>
      <c r="L69" s="104"/>
    </row>
    <row r="70" spans="2:12" s="8" customFormat="1" ht="24.95" customHeight="1">
      <c r="B70" s="100"/>
      <c r="D70" s="101" t="s">
        <v>125</v>
      </c>
      <c r="E70" s="102"/>
      <c r="F70" s="102"/>
      <c r="G70" s="102"/>
      <c r="H70" s="102"/>
      <c r="I70" s="102"/>
      <c r="J70" s="103">
        <f>J252</f>
        <v>0</v>
      </c>
      <c r="L70" s="100"/>
    </row>
    <row r="71" spans="2:12" s="1" customFormat="1" ht="21.75" customHeight="1">
      <c r="B71" s="33"/>
      <c r="L71" s="33"/>
    </row>
    <row r="72" spans="2:12" s="1" customFormat="1" ht="6.95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5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5" customHeight="1">
      <c r="B77" s="33"/>
      <c r="C77" s="22" t="s">
        <v>126</v>
      </c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298" t="str">
        <f>E7</f>
        <v>OPRAVA KOMUNIKACÍ - HLINĚNÁ, CHORATICE A STARÁ BOHYNĚ</v>
      </c>
      <c r="F80" s="299"/>
      <c r="G80" s="299"/>
      <c r="H80" s="299"/>
      <c r="L80" s="33"/>
    </row>
    <row r="81" spans="2:65" s="1" customFormat="1" ht="12" customHeight="1">
      <c r="B81" s="33"/>
      <c r="C81" s="28" t="s">
        <v>108</v>
      </c>
      <c r="L81" s="33"/>
    </row>
    <row r="82" spans="2:65" s="1" customFormat="1" ht="16.5" customHeight="1">
      <c r="B82" s="33"/>
      <c r="E82" s="261" t="str">
        <f>E9</f>
        <v>000 - HLINĚNÁ část p.p.č. 659/1, p.p.č. 35/7 a 659/3</v>
      </c>
      <c r="F82" s="300"/>
      <c r="G82" s="300"/>
      <c r="H82" s="300"/>
      <c r="L82" s="33"/>
    </row>
    <row r="83" spans="2:65" s="1" customFormat="1" ht="6.95" customHeight="1">
      <c r="B83" s="33"/>
      <c r="L83" s="33"/>
    </row>
    <row r="84" spans="2:65" s="1" customFormat="1" ht="12" customHeight="1">
      <c r="B84" s="33"/>
      <c r="C84" s="28" t="s">
        <v>21</v>
      </c>
      <c r="F84" s="26" t="str">
        <f>F12</f>
        <v>k.ú. HLINĚNÁ</v>
      </c>
      <c r="I84" s="28" t="s">
        <v>23</v>
      </c>
      <c r="J84" s="50" t="str">
        <f>IF(J12="","",J12)</f>
        <v>7. 4. 2026</v>
      </c>
      <c r="L84" s="33"/>
    </row>
    <row r="85" spans="2:65" s="1" customFormat="1" ht="6.95" customHeight="1">
      <c r="B85" s="33"/>
      <c r="L85" s="33"/>
    </row>
    <row r="86" spans="2:65" s="1" customFormat="1" ht="15.2" customHeight="1">
      <c r="B86" s="33"/>
      <c r="C86" s="28" t="s">
        <v>25</v>
      </c>
      <c r="F86" s="26" t="str">
        <f>E15</f>
        <v>OBEC MALŠOVICE</v>
      </c>
      <c r="I86" s="28" t="s">
        <v>31</v>
      </c>
      <c r="J86" s="31" t="str">
        <f>E21</f>
        <v>bez PD</v>
      </c>
      <c r="L86" s="33"/>
    </row>
    <row r="87" spans="2:65" s="1" customFormat="1" ht="15.2" customHeight="1">
      <c r="B87" s="33"/>
      <c r="C87" s="28" t="s">
        <v>29</v>
      </c>
      <c r="F87" s="26" t="str">
        <f>IF(E18="","",E18)</f>
        <v>Vyplň údaj</v>
      </c>
      <c r="I87" s="28" t="s">
        <v>34</v>
      </c>
      <c r="J87" s="31" t="str">
        <f>E24</f>
        <v>Nina Blavková Děčín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08"/>
      <c r="C89" s="109" t="s">
        <v>127</v>
      </c>
      <c r="D89" s="110" t="s">
        <v>57</v>
      </c>
      <c r="E89" s="110" t="s">
        <v>53</v>
      </c>
      <c r="F89" s="110" t="s">
        <v>54</v>
      </c>
      <c r="G89" s="110" t="s">
        <v>128</v>
      </c>
      <c r="H89" s="110" t="s">
        <v>129</v>
      </c>
      <c r="I89" s="110" t="s">
        <v>130</v>
      </c>
      <c r="J89" s="110" t="s">
        <v>113</v>
      </c>
      <c r="K89" s="111" t="s">
        <v>131</v>
      </c>
      <c r="L89" s="108"/>
      <c r="M89" s="57" t="s">
        <v>19</v>
      </c>
      <c r="N89" s="58" t="s">
        <v>42</v>
      </c>
      <c r="O89" s="58" t="s">
        <v>132</v>
      </c>
      <c r="P89" s="58" t="s">
        <v>133</v>
      </c>
      <c r="Q89" s="58" t="s">
        <v>134</v>
      </c>
      <c r="R89" s="58" t="s">
        <v>135</v>
      </c>
      <c r="S89" s="58" t="s">
        <v>136</v>
      </c>
      <c r="T89" s="59" t="s">
        <v>137</v>
      </c>
    </row>
    <row r="90" spans="2:65" s="1" customFormat="1" ht="22.9" customHeight="1">
      <c r="B90" s="33"/>
      <c r="C90" s="62" t="s">
        <v>138</v>
      </c>
      <c r="J90" s="112">
        <f>BK90</f>
        <v>0</v>
      </c>
      <c r="L90" s="33"/>
      <c r="M90" s="60"/>
      <c r="N90" s="51"/>
      <c r="O90" s="51"/>
      <c r="P90" s="113">
        <f>P91+P252</f>
        <v>0</v>
      </c>
      <c r="Q90" s="51"/>
      <c r="R90" s="113">
        <f>R91+R252</f>
        <v>0.1602384</v>
      </c>
      <c r="S90" s="51"/>
      <c r="T90" s="114">
        <f>T91+T252</f>
        <v>72.848560000000006</v>
      </c>
      <c r="AT90" s="18" t="s">
        <v>71</v>
      </c>
      <c r="AU90" s="18" t="s">
        <v>114</v>
      </c>
      <c r="BK90" s="115">
        <f>BK91+BK252</f>
        <v>0</v>
      </c>
    </row>
    <row r="91" spans="2:65" s="11" customFormat="1" ht="25.9" customHeight="1">
      <c r="B91" s="116"/>
      <c r="D91" s="117" t="s">
        <v>71</v>
      </c>
      <c r="E91" s="118" t="s">
        <v>139</v>
      </c>
      <c r="F91" s="118" t="s">
        <v>140</v>
      </c>
      <c r="I91" s="119"/>
      <c r="J91" s="120">
        <f>BK91</f>
        <v>0</v>
      </c>
      <c r="L91" s="116"/>
      <c r="M91" s="121"/>
      <c r="P91" s="122">
        <f>P92+P197+P236+P249</f>
        <v>0</v>
      </c>
      <c r="R91" s="122">
        <f>R92+R197+R236+R249</f>
        <v>0.1602384</v>
      </c>
      <c r="T91" s="123">
        <f>T92+T197+T236+T249</f>
        <v>72.848560000000006</v>
      </c>
      <c r="AR91" s="117" t="s">
        <v>80</v>
      </c>
      <c r="AT91" s="124" t="s">
        <v>71</v>
      </c>
      <c r="AU91" s="124" t="s">
        <v>72</v>
      </c>
      <c r="AY91" s="117" t="s">
        <v>141</v>
      </c>
      <c r="BK91" s="125">
        <f>BK92+BK197+BK236+BK249</f>
        <v>0</v>
      </c>
    </row>
    <row r="92" spans="2:65" s="11" customFormat="1" ht="22.9" customHeight="1">
      <c r="B92" s="116"/>
      <c r="D92" s="117" t="s">
        <v>71</v>
      </c>
      <c r="E92" s="126" t="s">
        <v>142</v>
      </c>
      <c r="F92" s="126" t="s">
        <v>143</v>
      </c>
      <c r="I92" s="119"/>
      <c r="J92" s="127">
        <f>BK92</f>
        <v>0</v>
      </c>
      <c r="L92" s="116"/>
      <c r="M92" s="121"/>
      <c r="P92" s="122">
        <f>P93+P130+P155</f>
        <v>0</v>
      </c>
      <c r="R92" s="122">
        <f>R93+R130+R155</f>
        <v>1.5022000000000001E-2</v>
      </c>
      <c r="T92" s="123">
        <f>T93+T130+T155</f>
        <v>8.76</v>
      </c>
      <c r="AR92" s="117" t="s">
        <v>80</v>
      </c>
      <c r="AT92" s="124" t="s">
        <v>71</v>
      </c>
      <c r="AU92" s="124" t="s">
        <v>80</v>
      </c>
      <c r="AY92" s="117" t="s">
        <v>141</v>
      </c>
      <c r="BK92" s="125">
        <f>BK93+BK130+BK155</f>
        <v>0</v>
      </c>
    </row>
    <row r="93" spans="2:65" s="11" customFormat="1" ht="20.85" customHeight="1">
      <c r="B93" s="116"/>
      <c r="D93" s="117" t="s">
        <v>71</v>
      </c>
      <c r="E93" s="126" t="s">
        <v>144</v>
      </c>
      <c r="F93" s="126" t="s">
        <v>145</v>
      </c>
      <c r="I93" s="119"/>
      <c r="J93" s="127">
        <f>BK93</f>
        <v>0</v>
      </c>
      <c r="L93" s="116"/>
      <c r="M93" s="121"/>
      <c r="P93" s="122">
        <f>SUM(P94:P129)</f>
        <v>0</v>
      </c>
      <c r="R93" s="122">
        <f>SUM(R94:R129)</f>
        <v>1.5022000000000001E-2</v>
      </c>
      <c r="T93" s="123">
        <f>SUM(T94:T129)</f>
        <v>0</v>
      </c>
      <c r="AR93" s="117" t="s">
        <v>80</v>
      </c>
      <c r="AT93" s="124" t="s">
        <v>71</v>
      </c>
      <c r="AU93" s="124" t="s">
        <v>82</v>
      </c>
      <c r="AY93" s="117" t="s">
        <v>141</v>
      </c>
      <c r="BK93" s="125">
        <f>SUM(BK94:BK129)</f>
        <v>0</v>
      </c>
    </row>
    <row r="94" spans="2:65" s="1" customFormat="1" ht="16.5" customHeight="1">
      <c r="B94" s="33"/>
      <c r="C94" s="128" t="s">
        <v>80</v>
      </c>
      <c r="D94" s="128" t="s">
        <v>146</v>
      </c>
      <c r="E94" s="129" t="s">
        <v>147</v>
      </c>
      <c r="F94" s="130" t="s">
        <v>148</v>
      </c>
      <c r="G94" s="131" t="s">
        <v>149</v>
      </c>
      <c r="H94" s="132">
        <v>521.64</v>
      </c>
      <c r="I94" s="133"/>
      <c r="J94" s="134">
        <f>ROUND(I94*H94,1)</f>
        <v>0</v>
      </c>
      <c r="K94" s="130" t="s">
        <v>150</v>
      </c>
      <c r="L94" s="33"/>
      <c r="M94" s="135" t="s">
        <v>19</v>
      </c>
      <c r="N94" s="136" t="s">
        <v>43</v>
      </c>
      <c r="P94" s="137">
        <f>O94*H94</f>
        <v>0</v>
      </c>
      <c r="Q94" s="137">
        <v>0</v>
      </c>
      <c r="R94" s="137">
        <f>Q94*H94</f>
        <v>0</v>
      </c>
      <c r="S94" s="137">
        <v>0</v>
      </c>
      <c r="T94" s="138">
        <f>S94*H94</f>
        <v>0</v>
      </c>
      <c r="AR94" s="139" t="s">
        <v>151</v>
      </c>
      <c r="AT94" s="139" t="s">
        <v>146</v>
      </c>
      <c r="AU94" s="139" t="s">
        <v>152</v>
      </c>
      <c r="AY94" s="18" t="s">
        <v>141</v>
      </c>
      <c r="BE94" s="140">
        <f>IF(N94="základní",J94,0)</f>
        <v>0</v>
      </c>
      <c r="BF94" s="140">
        <f>IF(N94="snížená",J94,0)</f>
        <v>0</v>
      </c>
      <c r="BG94" s="140">
        <f>IF(N94="zákl. přenesená",J94,0)</f>
        <v>0</v>
      </c>
      <c r="BH94" s="140">
        <f>IF(N94="sníž. přenesená",J94,0)</f>
        <v>0</v>
      </c>
      <c r="BI94" s="140">
        <f>IF(N94="nulová",J94,0)</f>
        <v>0</v>
      </c>
      <c r="BJ94" s="18" t="s">
        <v>80</v>
      </c>
      <c r="BK94" s="140">
        <f>ROUND(I94*H94,1)</f>
        <v>0</v>
      </c>
      <c r="BL94" s="18" t="s">
        <v>151</v>
      </c>
      <c r="BM94" s="139" t="s">
        <v>153</v>
      </c>
    </row>
    <row r="95" spans="2:65" s="1" customFormat="1" ht="11.25">
      <c r="B95" s="33"/>
      <c r="D95" s="141" t="s">
        <v>154</v>
      </c>
      <c r="F95" s="142" t="s">
        <v>155</v>
      </c>
      <c r="I95" s="143"/>
      <c r="L95" s="33"/>
      <c r="M95" s="144"/>
      <c r="T95" s="54"/>
      <c r="AT95" s="18" t="s">
        <v>154</v>
      </c>
      <c r="AU95" s="18" t="s">
        <v>152</v>
      </c>
    </row>
    <row r="96" spans="2:65" s="12" customFormat="1" ht="11.25">
      <c r="B96" s="145"/>
      <c r="D96" s="146" t="s">
        <v>156</v>
      </c>
      <c r="E96" s="147" t="s">
        <v>19</v>
      </c>
      <c r="F96" s="148" t="s">
        <v>157</v>
      </c>
      <c r="H96" s="149">
        <v>65</v>
      </c>
      <c r="I96" s="150"/>
      <c r="L96" s="145"/>
      <c r="M96" s="151"/>
      <c r="T96" s="152"/>
      <c r="AT96" s="147" t="s">
        <v>156</v>
      </c>
      <c r="AU96" s="147" t="s">
        <v>152</v>
      </c>
      <c r="AV96" s="12" t="s">
        <v>82</v>
      </c>
      <c r="AW96" s="12" t="s">
        <v>33</v>
      </c>
      <c r="AX96" s="12" t="s">
        <v>72</v>
      </c>
      <c r="AY96" s="147" t="s">
        <v>141</v>
      </c>
    </row>
    <row r="97" spans="2:65" s="13" customFormat="1" ht="11.25">
      <c r="B97" s="153"/>
      <c r="D97" s="146" t="s">
        <v>156</v>
      </c>
      <c r="E97" s="154" t="s">
        <v>19</v>
      </c>
      <c r="F97" s="155" t="s">
        <v>158</v>
      </c>
      <c r="H97" s="156">
        <v>65</v>
      </c>
      <c r="I97" s="157"/>
      <c r="L97" s="153"/>
      <c r="M97" s="158"/>
      <c r="T97" s="159"/>
      <c r="AT97" s="154" t="s">
        <v>156</v>
      </c>
      <c r="AU97" s="154" t="s">
        <v>152</v>
      </c>
      <c r="AV97" s="13" t="s">
        <v>152</v>
      </c>
      <c r="AW97" s="13" t="s">
        <v>33</v>
      </c>
      <c r="AX97" s="13" t="s">
        <v>72</v>
      </c>
      <c r="AY97" s="154" t="s">
        <v>141</v>
      </c>
    </row>
    <row r="98" spans="2:65" s="12" customFormat="1" ht="11.25">
      <c r="B98" s="145"/>
      <c r="D98" s="146" t="s">
        <v>156</v>
      </c>
      <c r="E98" s="147" t="s">
        <v>19</v>
      </c>
      <c r="F98" s="148" t="s">
        <v>159</v>
      </c>
      <c r="H98" s="149">
        <v>186</v>
      </c>
      <c r="I98" s="150"/>
      <c r="L98" s="145"/>
      <c r="M98" s="151"/>
      <c r="T98" s="152"/>
      <c r="AT98" s="147" t="s">
        <v>156</v>
      </c>
      <c r="AU98" s="147" t="s">
        <v>152</v>
      </c>
      <c r="AV98" s="12" t="s">
        <v>82</v>
      </c>
      <c r="AW98" s="12" t="s">
        <v>33</v>
      </c>
      <c r="AX98" s="12" t="s">
        <v>72</v>
      </c>
      <c r="AY98" s="147" t="s">
        <v>141</v>
      </c>
    </row>
    <row r="99" spans="2:65" s="12" customFormat="1" ht="11.25">
      <c r="B99" s="145"/>
      <c r="D99" s="146" t="s">
        <v>156</v>
      </c>
      <c r="E99" s="147" t="s">
        <v>19</v>
      </c>
      <c r="F99" s="148" t="s">
        <v>160</v>
      </c>
      <c r="H99" s="149">
        <v>-86.36</v>
      </c>
      <c r="I99" s="150"/>
      <c r="L99" s="145"/>
      <c r="M99" s="151"/>
      <c r="T99" s="152"/>
      <c r="AT99" s="147" t="s">
        <v>156</v>
      </c>
      <c r="AU99" s="147" t="s">
        <v>152</v>
      </c>
      <c r="AV99" s="12" t="s">
        <v>82</v>
      </c>
      <c r="AW99" s="12" t="s">
        <v>33</v>
      </c>
      <c r="AX99" s="12" t="s">
        <v>72</v>
      </c>
      <c r="AY99" s="147" t="s">
        <v>141</v>
      </c>
    </row>
    <row r="100" spans="2:65" s="13" customFormat="1" ht="11.25">
      <c r="B100" s="153"/>
      <c r="D100" s="146" t="s">
        <v>156</v>
      </c>
      <c r="E100" s="154" t="s">
        <v>19</v>
      </c>
      <c r="F100" s="155" t="s">
        <v>161</v>
      </c>
      <c r="H100" s="156">
        <v>99.64</v>
      </c>
      <c r="I100" s="157"/>
      <c r="L100" s="153"/>
      <c r="M100" s="158"/>
      <c r="T100" s="159"/>
      <c r="AT100" s="154" t="s">
        <v>156</v>
      </c>
      <c r="AU100" s="154" t="s">
        <v>152</v>
      </c>
      <c r="AV100" s="13" t="s">
        <v>152</v>
      </c>
      <c r="AW100" s="13" t="s">
        <v>33</v>
      </c>
      <c r="AX100" s="13" t="s">
        <v>72</v>
      </c>
      <c r="AY100" s="154" t="s">
        <v>141</v>
      </c>
    </row>
    <row r="101" spans="2:65" s="12" customFormat="1" ht="11.25">
      <c r="B101" s="145"/>
      <c r="D101" s="146" t="s">
        <v>156</v>
      </c>
      <c r="E101" s="147" t="s">
        <v>19</v>
      </c>
      <c r="F101" s="148" t="s">
        <v>162</v>
      </c>
      <c r="H101" s="149">
        <v>148</v>
      </c>
      <c r="I101" s="150"/>
      <c r="L101" s="145"/>
      <c r="M101" s="151"/>
      <c r="T101" s="152"/>
      <c r="AT101" s="147" t="s">
        <v>156</v>
      </c>
      <c r="AU101" s="147" t="s">
        <v>152</v>
      </c>
      <c r="AV101" s="12" t="s">
        <v>82</v>
      </c>
      <c r="AW101" s="12" t="s">
        <v>33</v>
      </c>
      <c r="AX101" s="12" t="s">
        <v>72</v>
      </c>
      <c r="AY101" s="147" t="s">
        <v>141</v>
      </c>
    </row>
    <row r="102" spans="2:65" s="13" customFormat="1" ht="11.25">
      <c r="B102" s="153"/>
      <c r="D102" s="146" t="s">
        <v>156</v>
      </c>
      <c r="E102" s="154" t="s">
        <v>19</v>
      </c>
      <c r="F102" s="155" t="s">
        <v>163</v>
      </c>
      <c r="H102" s="156">
        <v>148</v>
      </c>
      <c r="I102" s="157"/>
      <c r="L102" s="153"/>
      <c r="M102" s="158"/>
      <c r="T102" s="159"/>
      <c r="AT102" s="154" t="s">
        <v>156</v>
      </c>
      <c r="AU102" s="154" t="s">
        <v>152</v>
      </c>
      <c r="AV102" s="13" t="s">
        <v>152</v>
      </c>
      <c r="AW102" s="13" t="s">
        <v>33</v>
      </c>
      <c r="AX102" s="13" t="s">
        <v>72</v>
      </c>
      <c r="AY102" s="154" t="s">
        <v>141</v>
      </c>
    </row>
    <row r="103" spans="2:65" s="12" customFormat="1" ht="11.25">
      <c r="B103" s="145"/>
      <c r="D103" s="146" t="s">
        <v>156</v>
      </c>
      <c r="E103" s="147" t="s">
        <v>19</v>
      </c>
      <c r="F103" s="148" t="s">
        <v>164</v>
      </c>
      <c r="H103" s="149">
        <v>189</v>
      </c>
      <c r="I103" s="150"/>
      <c r="L103" s="145"/>
      <c r="M103" s="151"/>
      <c r="T103" s="152"/>
      <c r="AT103" s="147" t="s">
        <v>156</v>
      </c>
      <c r="AU103" s="147" t="s">
        <v>152</v>
      </c>
      <c r="AV103" s="12" t="s">
        <v>82</v>
      </c>
      <c r="AW103" s="12" t="s">
        <v>33</v>
      </c>
      <c r="AX103" s="12" t="s">
        <v>72</v>
      </c>
      <c r="AY103" s="147" t="s">
        <v>141</v>
      </c>
    </row>
    <row r="104" spans="2:65" s="13" customFormat="1" ht="11.25">
      <c r="B104" s="153"/>
      <c r="D104" s="146" t="s">
        <v>156</v>
      </c>
      <c r="E104" s="154" t="s">
        <v>19</v>
      </c>
      <c r="F104" s="155" t="s">
        <v>165</v>
      </c>
      <c r="H104" s="156">
        <v>189</v>
      </c>
      <c r="I104" s="157"/>
      <c r="L104" s="153"/>
      <c r="M104" s="158"/>
      <c r="T104" s="159"/>
      <c r="AT104" s="154" t="s">
        <v>156</v>
      </c>
      <c r="AU104" s="154" t="s">
        <v>152</v>
      </c>
      <c r="AV104" s="13" t="s">
        <v>152</v>
      </c>
      <c r="AW104" s="13" t="s">
        <v>33</v>
      </c>
      <c r="AX104" s="13" t="s">
        <v>72</v>
      </c>
      <c r="AY104" s="154" t="s">
        <v>141</v>
      </c>
    </row>
    <row r="105" spans="2:65" s="14" customFormat="1" ht="11.25">
      <c r="B105" s="160"/>
      <c r="D105" s="146" t="s">
        <v>156</v>
      </c>
      <c r="E105" s="161" t="s">
        <v>19</v>
      </c>
      <c r="F105" s="162" t="s">
        <v>166</v>
      </c>
      <c r="H105" s="161" t="s">
        <v>19</v>
      </c>
      <c r="I105" s="163"/>
      <c r="L105" s="160"/>
      <c r="M105" s="164"/>
      <c r="T105" s="165"/>
      <c r="AT105" s="161" t="s">
        <v>156</v>
      </c>
      <c r="AU105" s="161" t="s">
        <v>152</v>
      </c>
      <c r="AV105" s="14" t="s">
        <v>80</v>
      </c>
      <c r="AW105" s="14" t="s">
        <v>33</v>
      </c>
      <c r="AX105" s="14" t="s">
        <v>72</v>
      </c>
      <c r="AY105" s="161" t="s">
        <v>141</v>
      </c>
    </row>
    <row r="106" spans="2:65" s="12" customFormat="1" ht="11.25">
      <c r="B106" s="145"/>
      <c r="D106" s="146" t="s">
        <v>156</v>
      </c>
      <c r="E106" s="147" t="s">
        <v>19</v>
      </c>
      <c r="F106" s="148" t="s">
        <v>167</v>
      </c>
      <c r="H106" s="149">
        <v>20</v>
      </c>
      <c r="I106" s="150"/>
      <c r="L106" s="145"/>
      <c r="M106" s="151"/>
      <c r="T106" s="152"/>
      <c r="AT106" s="147" t="s">
        <v>156</v>
      </c>
      <c r="AU106" s="147" t="s">
        <v>152</v>
      </c>
      <c r="AV106" s="12" t="s">
        <v>82</v>
      </c>
      <c r="AW106" s="12" t="s">
        <v>33</v>
      </c>
      <c r="AX106" s="12" t="s">
        <v>72</v>
      </c>
      <c r="AY106" s="147" t="s">
        <v>141</v>
      </c>
    </row>
    <row r="107" spans="2:65" s="13" customFormat="1" ht="11.25">
      <c r="B107" s="153"/>
      <c r="D107" s="146" t="s">
        <v>156</v>
      </c>
      <c r="E107" s="154" t="s">
        <v>19</v>
      </c>
      <c r="F107" s="155" t="s">
        <v>168</v>
      </c>
      <c r="H107" s="156">
        <v>20</v>
      </c>
      <c r="I107" s="157"/>
      <c r="L107" s="153"/>
      <c r="M107" s="158"/>
      <c r="T107" s="159"/>
      <c r="AT107" s="154" t="s">
        <v>156</v>
      </c>
      <c r="AU107" s="154" t="s">
        <v>152</v>
      </c>
      <c r="AV107" s="13" t="s">
        <v>152</v>
      </c>
      <c r="AW107" s="13" t="s">
        <v>33</v>
      </c>
      <c r="AX107" s="13" t="s">
        <v>72</v>
      </c>
      <c r="AY107" s="154" t="s">
        <v>141</v>
      </c>
    </row>
    <row r="108" spans="2:65" s="15" customFormat="1" ht="11.25">
      <c r="B108" s="166"/>
      <c r="D108" s="146" t="s">
        <v>156</v>
      </c>
      <c r="E108" s="167" t="s">
        <v>19</v>
      </c>
      <c r="F108" s="168" t="s">
        <v>169</v>
      </c>
      <c r="H108" s="169">
        <v>521.64</v>
      </c>
      <c r="I108" s="170"/>
      <c r="L108" s="166"/>
      <c r="M108" s="171"/>
      <c r="T108" s="172"/>
      <c r="AT108" s="167" t="s">
        <v>156</v>
      </c>
      <c r="AU108" s="167" t="s">
        <v>152</v>
      </c>
      <c r="AV108" s="15" t="s">
        <v>151</v>
      </c>
      <c r="AW108" s="15" t="s">
        <v>33</v>
      </c>
      <c r="AX108" s="15" t="s">
        <v>80</v>
      </c>
      <c r="AY108" s="167" t="s">
        <v>141</v>
      </c>
    </row>
    <row r="109" spans="2:65" s="1" customFormat="1" ht="24.2" customHeight="1">
      <c r="B109" s="33"/>
      <c r="C109" s="128" t="s">
        <v>82</v>
      </c>
      <c r="D109" s="128" t="s">
        <v>146</v>
      </c>
      <c r="E109" s="129" t="s">
        <v>170</v>
      </c>
      <c r="F109" s="130" t="s">
        <v>171</v>
      </c>
      <c r="G109" s="131" t="s">
        <v>149</v>
      </c>
      <c r="H109" s="132">
        <v>501.64</v>
      </c>
      <c r="I109" s="133"/>
      <c r="J109" s="134">
        <f>ROUND(I109*H109,1)</f>
        <v>0</v>
      </c>
      <c r="K109" s="130" t="s">
        <v>150</v>
      </c>
      <c r="L109" s="33"/>
      <c r="M109" s="135" t="s">
        <v>19</v>
      </c>
      <c r="N109" s="136" t="s">
        <v>43</v>
      </c>
      <c r="P109" s="137">
        <f>O109*H109</f>
        <v>0</v>
      </c>
      <c r="Q109" s="137">
        <v>0</v>
      </c>
      <c r="R109" s="137">
        <f>Q109*H109</f>
        <v>0</v>
      </c>
      <c r="S109" s="137">
        <v>0</v>
      </c>
      <c r="T109" s="138">
        <f>S109*H109</f>
        <v>0</v>
      </c>
      <c r="AR109" s="139" t="s">
        <v>151</v>
      </c>
      <c r="AT109" s="139" t="s">
        <v>146</v>
      </c>
      <c r="AU109" s="139" t="s">
        <v>152</v>
      </c>
      <c r="AY109" s="18" t="s">
        <v>141</v>
      </c>
      <c r="BE109" s="140">
        <f>IF(N109="základní",J109,0)</f>
        <v>0</v>
      </c>
      <c r="BF109" s="140">
        <f>IF(N109="snížená",J109,0)</f>
        <v>0</v>
      </c>
      <c r="BG109" s="140">
        <f>IF(N109="zákl. přenesená",J109,0)</f>
        <v>0</v>
      </c>
      <c r="BH109" s="140">
        <f>IF(N109="sníž. přenesená",J109,0)</f>
        <v>0</v>
      </c>
      <c r="BI109" s="140">
        <f>IF(N109="nulová",J109,0)</f>
        <v>0</v>
      </c>
      <c r="BJ109" s="18" t="s">
        <v>80</v>
      </c>
      <c r="BK109" s="140">
        <f>ROUND(I109*H109,1)</f>
        <v>0</v>
      </c>
      <c r="BL109" s="18" t="s">
        <v>151</v>
      </c>
      <c r="BM109" s="139" t="s">
        <v>172</v>
      </c>
    </row>
    <row r="110" spans="2:65" s="1" customFormat="1" ht="11.25">
      <c r="B110" s="33"/>
      <c r="D110" s="141" t="s">
        <v>154</v>
      </c>
      <c r="F110" s="142" t="s">
        <v>173</v>
      </c>
      <c r="I110" s="143"/>
      <c r="L110" s="33"/>
      <c r="M110" s="144"/>
      <c r="T110" s="54"/>
      <c r="AT110" s="18" t="s">
        <v>154</v>
      </c>
      <c r="AU110" s="18" t="s">
        <v>152</v>
      </c>
    </row>
    <row r="111" spans="2:65" s="12" customFormat="1" ht="11.25">
      <c r="B111" s="145"/>
      <c r="D111" s="146" t="s">
        <v>156</v>
      </c>
      <c r="E111" s="147" t="s">
        <v>19</v>
      </c>
      <c r="F111" s="148" t="s">
        <v>157</v>
      </c>
      <c r="H111" s="149">
        <v>65</v>
      </c>
      <c r="I111" s="150"/>
      <c r="L111" s="145"/>
      <c r="M111" s="151"/>
      <c r="T111" s="152"/>
      <c r="AT111" s="147" t="s">
        <v>156</v>
      </c>
      <c r="AU111" s="147" t="s">
        <v>152</v>
      </c>
      <c r="AV111" s="12" t="s">
        <v>82</v>
      </c>
      <c r="AW111" s="12" t="s">
        <v>33</v>
      </c>
      <c r="AX111" s="12" t="s">
        <v>72</v>
      </c>
      <c r="AY111" s="147" t="s">
        <v>141</v>
      </c>
    </row>
    <row r="112" spans="2:65" s="13" customFormat="1" ht="11.25">
      <c r="B112" s="153"/>
      <c r="D112" s="146" t="s">
        <v>156</v>
      </c>
      <c r="E112" s="154" t="s">
        <v>19</v>
      </c>
      <c r="F112" s="155" t="s">
        <v>158</v>
      </c>
      <c r="H112" s="156">
        <v>65</v>
      </c>
      <c r="I112" s="157"/>
      <c r="L112" s="153"/>
      <c r="M112" s="158"/>
      <c r="T112" s="159"/>
      <c r="AT112" s="154" t="s">
        <v>156</v>
      </c>
      <c r="AU112" s="154" t="s">
        <v>152</v>
      </c>
      <c r="AV112" s="13" t="s">
        <v>152</v>
      </c>
      <c r="AW112" s="13" t="s">
        <v>33</v>
      </c>
      <c r="AX112" s="13" t="s">
        <v>72</v>
      </c>
      <c r="AY112" s="154" t="s">
        <v>141</v>
      </c>
    </row>
    <row r="113" spans="2:65" s="12" customFormat="1" ht="11.25">
      <c r="B113" s="145"/>
      <c r="D113" s="146" t="s">
        <v>156</v>
      </c>
      <c r="E113" s="147" t="s">
        <v>19</v>
      </c>
      <c r="F113" s="148" t="s">
        <v>159</v>
      </c>
      <c r="H113" s="149">
        <v>186</v>
      </c>
      <c r="I113" s="150"/>
      <c r="L113" s="145"/>
      <c r="M113" s="151"/>
      <c r="T113" s="152"/>
      <c r="AT113" s="147" t="s">
        <v>156</v>
      </c>
      <c r="AU113" s="147" t="s">
        <v>152</v>
      </c>
      <c r="AV113" s="12" t="s">
        <v>82</v>
      </c>
      <c r="AW113" s="12" t="s">
        <v>33</v>
      </c>
      <c r="AX113" s="12" t="s">
        <v>72</v>
      </c>
      <c r="AY113" s="147" t="s">
        <v>141</v>
      </c>
    </row>
    <row r="114" spans="2:65" s="12" customFormat="1" ht="11.25">
      <c r="B114" s="145"/>
      <c r="D114" s="146" t="s">
        <v>156</v>
      </c>
      <c r="E114" s="147" t="s">
        <v>19</v>
      </c>
      <c r="F114" s="148" t="s">
        <v>160</v>
      </c>
      <c r="H114" s="149">
        <v>-86.36</v>
      </c>
      <c r="I114" s="150"/>
      <c r="L114" s="145"/>
      <c r="M114" s="151"/>
      <c r="T114" s="152"/>
      <c r="AT114" s="147" t="s">
        <v>156</v>
      </c>
      <c r="AU114" s="147" t="s">
        <v>152</v>
      </c>
      <c r="AV114" s="12" t="s">
        <v>82</v>
      </c>
      <c r="AW114" s="12" t="s">
        <v>33</v>
      </c>
      <c r="AX114" s="12" t="s">
        <v>72</v>
      </c>
      <c r="AY114" s="147" t="s">
        <v>141</v>
      </c>
    </row>
    <row r="115" spans="2:65" s="13" customFormat="1" ht="11.25">
      <c r="B115" s="153"/>
      <c r="D115" s="146" t="s">
        <v>156</v>
      </c>
      <c r="E115" s="154" t="s">
        <v>19</v>
      </c>
      <c r="F115" s="155" t="s">
        <v>161</v>
      </c>
      <c r="H115" s="156">
        <v>99.64</v>
      </c>
      <c r="I115" s="157"/>
      <c r="L115" s="153"/>
      <c r="M115" s="158"/>
      <c r="T115" s="159"/>
      <c r="AT115" s="154" t="s">
        <v>156</v>
      </c>
      <c r="AU115" s="154" t="s">
        <v>152</v>
      </c>
      <c r="AV115" s="13" t="s">
        <v>152</v>
      </c>
      <c r="AW115" s="13" t="s">
        <v>33</v>
      </c>
      <c r="AX115" s="13" t="s">
        <v>72</v>
      </c>
      <c r="AY115" s="154" t="s">
        <v>141</v>
      </c>
    </row>
    <row r="116" spans="2:65" s="12" customFormat="1" ht="11.25">
      <c r="B116" s="145"/>
      <c r="D116" s="146" t="s">
        <v>156</v>
      </c>
      <c r="E116" s="147" t="s">
        <v>19</v>
      </c>
      <c r="F116" s="148" t="s">
        <v>162</v>
      </c>
      <c r="H116" s="149">
        <v>148</v>
      </c>
      <c r="I116" s="150"/>
      <c r="L116" s="145"/>
      <c r="M116" s="151"/>
      <c r="T116" s="152"/>
      <c r="AT116" s="147" t="s">
        <v>156</v>
      </c>
      <c r="AU116" s="147" t="s">
        <v>152</v>
      </c>
      <c r="AV116" s="12" t="s">
        <v>82</v>
      </c>
      <c r="AW116" s="12" t="s">
        <v>33</v>
      </c>
      <c r="AX116" s="12" t="s">
        <v>72</v>
      </c>
      <c r="AY116" s="147" t="s">
        <v>141</v>
      </c>
    </row>
    <row r="117" spans="2:65" s="13" customFormat="1" ht="11.25">
      <c r="B117" s="153"/>
      <c r="D117" s="146" t="s">
        <v>156</v>
      </c>
      <c r="E117" s="154" t="s">
        <v>19</v>
      </c>
      <c r="F117" s="155" t="s">
        <v>163</v>
      </c>
      <c r="H117" s="156">
        <v>148</v>
      </c>
      <c r="I117" s="157"/>
      <c r="L117" s="153"/>
      <c r="M117" s="158"/>
      <c r="T117" s="159"/>
      <c r="AT117" s="154" t="s">
        <v>156</v>
      </c>
      <c r="AU117" s="154" t="s">
        <v>152</v>
      </c>
      <c r="AV117" s="13" t="s">
        <v>152</v>
      </c>
      <c r="AW117" s="13" t="s">
        <v>33</v>
      </c>
      <c r="AX117" s="13" t="s">
        <v>72</v>
      </c>
      <c r="AY117" s="154" t="s">
        <v>141</v>
      </c>
    </row>
    <row r="118" spans="2:65" s="12" customFormat="1" ht="11.25">
      <c r="B118" s="145"/>
      <c r="D118" s="146" t="s">
        <v>156</v>
      </c>
      <c r="E118" s="147" t="s">
        <v>19</v>
      </c>
      <c r="F118" s="148" t="s">
        <v>164</v>
      </c>
      <c r="H118" s="149">
        <v>189</v>
      </c>
      <c r="I118" s="150"/>
      <c r="L118" s="145"/>
      <c r="M118" s="151"/>
      <c r="T118" s="152"/>
      <c r="AT118" s="147" t="s">
        <v>156</v>
      </c>
      <c r="AU118" s="147" t="s">
        <v>152</v>
      </c>
      <c r="AV118" s="12" t="s">
        <v>82</v>
      </c>
      <c r="AW118" s="12" t="s">
        <v>33</v>
      </c>
      <c r="AX118" s="12" t="s">
        <v>72</v>
      </c>
      <c r="AY118" s="147" t="s">
        <v>141</v>
      </c>
    </row>
    <row r="119" spans="2:65" s="13" customFormat="1" ht="11.25">
      <c r="B119" s="153"/>
      <c r="D119" s="146" t="s">
        <v>156</v>
      </c>
      <c r="E119" s="154" t="s">
        <v>19</v>
      </c>
      <c r="F119" s="155" t="s">
        <v>165</v>
      </c>
      <c r="H119" s="156">
        <v>189</v>
      </c>
      <c r="I119" s="157"/>
      <c r="L119" s="153"/>
      <c r="M119" s="158"/>
      <c r="T119" s="159"/>
      <c r="AT119" s="154" t="s">
        <v>156</v>
      </c>
      <c r="AU119" s="154" t="s">
        <v>152</v>
      </c>
      <c r="AV119" s="13" t="s">
        <v>152</v>
      </c>
      <c r="AW119" s="13" t="s">
        <v>33</v>
      </c>
      <c r="AX119" s="13" t="s">
        <v>72</v>
      </c>
      <c r="AY119" s="154" t="s">
        <v>141</v>
      </c>
    </row>
    <row r="120" spans="2:65" s="15" customFormat="1" ht="11.25">
      <c r="B120" s="166"/>
      <c r="D120" s="146" t="s">
        <v>156</v>
      </c>
      <c r="E120" s="167" t="s">
        <v>19</v>
      </c>
      <c r="F120" s="168" t="s">
        <v>169</v>
      </c>
      <c r="H120" s="169">
        <v>501.64</v>
      </c>
      <c r="I120" s="170"/>
      <c r="L120" s="166"/>
      <c r="M120" s="171"/>
      <c r="T120" s="172"/>
      <c r="AT120" s="167" t="s">
        <v>156</v>
      </c>
      <c r="AU120" s="167" t="s">
        <v>152</v>
      </c>
      <c r="AV120" s="15" t="s">
        <v>151</v>
      </c>
      <c r="AW120" s="15" t="s">
        <v>33</v>
      </c>
      <c r="AX120" s="15" t="s">
        <v>80</v>
      </c>
      <c r="AY120" s="167" t="s">
        <v>141</v>
      </c>
    </row>
    <row r="121" spans="2:65" s="1" customFormat="1" ht="24.2" customHeight="1">
      <c r="B121" s="33"/>
      <c r="C121" s="128" t="s">
        <v>152</v>
      </c>
      <c r="D121" s="128" t="s">
        <v>146</v>
      </c>
      <c r="E121" s="129" t="s">
        <v>174</v>
      </c>
      <c r="F121" s="130" t="s">
        <v>175</v>
      </c>
      <c r="G121" s="131" t="s">
        <v>149</v>
      </c>
      <c r="H121" s="132">
        <v>20</v>
      </c>
      <c r="I121" s="133"/>
      <c r="J121" s="134">
        <f>ROUND(I121*H121,1)</f>
        <v>0</v>
      </c>
      <c r="K121" s="130" t="s">
        <v>150</v>
      </c>
      <c r="L121" s="33"/>
      <c r="M121" s="135" t="s">
        <v>19</v>
      </c>
      <c r="N121" s="136" t="s">
        <v>43</v>
      </c>
      <c r="P121" s="137">
        <f>O121*H121</f>
        <v>0</v>
      </c>
      <c r="Q121" s="137">
        <v>0</v>
      </c>
      <c r="R121" s="137">
        <f>Q121*H121</f>
        <v>0</v>
      </c>
      <c r="S121" s="137">
        <v>0</v>
      </c>
      <c r="T121" s="138">
        <f>S121*H121</f>
        <v>0</v>
      </c>
      <c r="AR121" s="139" t="s">
        <v>151</v>
      </c>
      <c r="AT121" s="139" t="s">
        <v>146</v>
      </c>
      <c r="AU121" s="139" t="s">
        <v>152</v>
      </c>
      <c r="AY121" s="18" t="s">
        <v>141</v>
      </c>
      <c r="BE121" s="140">
        <f>IF(N121="základní",J121,0)</f>
        <v>0</v>
      </c>
      <c r="BF121" s="140">
        <f>IF(N121="snížená",J121,0)</f>
        <v>0</v>
      </c>
      <c r="BG121" s="140">
        <f>IF(N121="zákl. přenesená",J121,0)</f>
        <v>0</v>
      </c>
      <c r="BH121" s="140">
        <f>IF(N121="sníž. přenesená",J121,0)</f>
        <v>0</v>
      </c>
      <c r="BI121" s="140">
        <f>IF(N121="nulová",J121,0)</f>
        <v>0</v>
      </c>
      <c r="BJ121" s="18" t="s">
        <v>80</v>
      </c>
      <c r="BK121" s="140">
        <f>ROUND(I121*H121,1)</f>
        <v>0</v>
      </c>
      <c r="BL121" s="18" t="s">
        <v>151</v>
      </c>
      <c r="BM121" s="139" t="s">
        <v>176</v>
      </c>
    </row>
    <row r="122" spans="2:65" s="1" customFormat="1" ht="11.25">
      <c r="B122" s="33"/>
      <c r="D122" s="141" t="s">
        <v>154</v>
      </c>
      <c r="F122" s="142" t="s">
        <v>177</v>
      </c>
      <c r="I122" s="143"/>
      <c r="L122" s="33"/>
      <c r="M122" s="144"/>
      <c r="T122" s="54"/>
      <c r="AT122" s="18" t="s">
        <v>154</v>
      </c>
      <c r="AU122" s="18" t="s">
        <v>152</v>
      </c>
    </row>
    <row r="123" spans="2:65" s="14" customFormat="1" ht="11.25">
      <c r="B123" s="160"/>
      <c r="D123" s="146" t="s">
        <v>156</v>
      </c>
      <c r="E123" s="161" t="s">
        <v>19</v>
      </c>
      <c r="F123" s="162" t="s">
        <v>166</v>
      </c>
      <c r="H123" s="161" t="s">
        <v>19</v>
      </c>
      <c r="I123" s="163"/>
      <c r="L123" s="160"/>
      <c r="M123" s="164"/>
      <c r="T123" s="165"/>
      <c r="AT123" s="161" t="s">
        <v>156</v>
      </c>
      <c r="AU123" s="161" t="s">
        <v>152</v>
      </c>
      <c r="AV123" s="14" t="s">
        <v>80</v>
      </c>
      <c r="AW123" s="14" t="s">
        <v>33</v>
      </c>
      <c r="AX123" s="14" t="s">
        <v>72</v>
      </c>
      <c r="AY123" s="161" t="s">
        <v>141</v>
      </c>
    </row>
    <row r="124" spans="2:65" s="12" customFormat="1" ht="11.25">
      <c r="B124" s="145"/>
      <c r="D124" s="146" t="s">
        <v>156</v>
      </c>
      <c r="E124" s="147" t="s">
        <v>19</v>
      </c>
      <c r="F124" s="148" t="s">
        <v>167</v>
      </c>
      <c r="H124" s="149">
        <v>20</v>
      </c>
      <c r="I124" s="150"/>
      <c r="L124" s="145"/>
      <c r="M124" s="151"/>
      <c r="T124" s="152"/>
      <c r="AT124" s="147" t="s">
        <v>156</v>
      </c>
      <c r="AU124" s="147" t="s">
        <v>152</v>
      </c>
      <c r="AV124" s="12" t="s">
        <v>82</v>
      </c>
      <c r="AW124" s="12" t="s">
        <v>33</v>
      </c>
      <c r="AX124" s="12" t="s">
        <v>72</v>
      </c>
      <c r="AY124" s="147" t="s">
        <v>141</v>
      </c>
    </row>
    <row r="125" spans="2:65" s="13" customFormat="1" ht="11.25">
      <c r="B125" s="153"/>
      <c r="D125" s="146" t="s">
        <v>156</v>
      </c>
      <c r="E125" s="154" t="s">
        <v>19</v>
      </c>
      <c r="F125" s="155" t="s">
        <v>168</v>
      </c>
      <c r="H125" s="156">
        <v>20</v>
      </c>
      <c r="I125" s="157"/>
      <c r="L125" s="153"/>
      <c r="M125" s="158"/>
      <c r="T125" s="159"/>
      <c r="AT125" s="154" t="s">
        <v>156</v>
      </c>
      <c r="AU125" s="154" t="s">
        <v>152</v>
      </c>
      <c r="AV125" s="13" t="s">
        <v>152</v>
      </c>
      <c r="AW125" s="13" t="s">
        <v>33</v>
      </c>
      <c r="AX125" s="13" t="s">
        <v>72</v>
      </c>
      <c r="AY125" s="154" t="s">
        <v>141</v>
      </c>
    </row>
    <row r="126" spans="2:65" s="15" customFormat="1" ht="11.25">
      <c r="B126" s="166"/>
      <c r="D126" s="146" t="s">
        <v>156</v>
      </c>
      <c r="E126" s="167" t="s">
        <v>19</v>
      </c>
      <c r="F126" s="168" t="s">
        <v>169</v>
      </c>
      <c r="H126" s="169">
        <v>20</v>
      </c>
      <c r="I126" s="170"/>
      <c r="L126" s="166"/>
      <c r="M126" s="171"/>
      <c r="T126" s="172"/>
      <c r="AT126" s="167" t="s">
        <v>156</v>
      </c>
      <c r="AU126" s="167" t="s">
        <v>152</v>
      </c>
      <c r="AV126" s="15" t="s">
        <v>151</v>
      </c>
      <c r="AW126" s="15" t="s">
        <v>33</v>
      </c>
      <c r="AX126" s="15" t="s">
        <v>80</v>
      </c>
      <c r="AY126" s="167" t="s">
        <v>141</v>
      </c>
    </row>
    <row r="127" spans="2:65" s="1" customFormat="1" ht="16.5" customHeight="1">
      <c r="B127" s="33"/>
      <c r="C127" s="128" t="s">
        <v>151</v>
      </c>
      <c r="D127" s="128" t="s">
        <v>146</v>
      </c>
      <c r="E127" s="129" t="s">
        <v>178</v>
      </c>
      <c r="F127" s="130" t="s">
        <v>179</v>
      </c>
      <c r="G127" s="131" t="s">
        <v>180</v>
      </c>
      <c r="H127" s="132">
        <v>40.6</v>
      </c>
      <c r="I127" s="133"/>
      <c r="J127" s="134">
        <f>ROUND(I127*H127,1)</f>
        <v>0</v>
      </c>
      <c r="K127" s="130" t="s">
        <v>150</v>
      </c>
      <c r="L127" s="33"/>
      <c r="M127" s="135" t="s">
        <v>19</v>
      </c>
      <c r="N127" s="136" t="s">
        <v>43</v>
      </c>
      <c r="P127" s="137">
        <f>O127*H127</f>
        <v>0</v>
      </c>
      <c r="Q127" s="137">
        <v>3.6999999999999999E-4</v>
      </c>
      <c r="R127" s="137">
        <f>Q127*H127</f>
        <v>1.5022000000000001E-2</v>
      </c>
      <c r="S127" s="137">
        <v>0</v>
      </c>
      <c r="T127" s="138">
        <f>S127*H127</f>
        <v>0</v>
      </c>
      <c r="AR127" s="139" t="s">
        <v>151</v>
      </c>
      <c r="AT127" s="139" t="s">
        <v>146</v>
      </c>
      <c r="AU127" s="139" t="s">
        <v>152</v>
      </c>
      <c r="AY127" s="18" t="s">
        <v>141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8" t="s">
        <v>80</v>
      </c>
      <c r="BK127" s="140">
        <f>ROUND(I127*H127,1)</f>
        <v>0</v>
      </c>
      <c r="BL127" s="18" t="s">
        <v>151</v>
      </c>
      <c r="BM127" s="139" t="s">
        <v>181</v>
      </c>
    </row>
    <row r="128" spans="2:65" s="1" customFormat="1" ht="11.25">
      <c r="B128" s="33"/>
      <c r="D128" s="141" t="s">
        <v>154</v>
      </c>
      <c r="F128" s="142" t="s">
        <v>182</v>
      </c>
      <c r="I128" s="143"/>
      <c r="L128" s="33"/>
      <c r="M128" s="144"/>
      <c r="T128" s="54"/>
      <c r="AT128" s="18" t="s">
        <v>154</v>
      </c>
      <c r="AU128" s="18" t="s">
        <v>152</v>
      </c>
    </row>
    <row r="129" spans="2:65" s="12" customFormat="1" ht="11.25">
      <c r="B129" s="145"/>
      <c r="D129" s="146" t="s">
        <v>156</v>
      </c>
      <c r="E129" s="147" t="s">
        <v>19</v>
      </c>
      <c r="F129" s="148" t="s">
        <v>183</v>
      </c>
      <c r="H129" s="149">
        <v>40.6</v>
      </c>
      <c r="I129" s="150"/>
      <c r="L129" s="145"/>
      <c r="M129" s="151"/>
      <c r="T129" s="152"/>
      <c r="AT129" s="147" t="s">
        <v>156</v>
      </c>
      <c r="AU129" s="147" t="s">
        <v>152</v>
      </c>
      <c r="AV129" s="12" t="s">
        <v>82</v>
      </c>
      <c r="AW129" s="12" t="s">
        <v>33</v>
      </c>
      <c r="AX129" s="12" t="s">
        <v>80</v>
      </c>
      <c r="AY129" s="147" t="s">
        <v>141</v>
      </c>
    </row>
    <row r="130" spans="2:65" s="11" customFormat="1" ht="20.85" customHeight="1">
      <c r="B130" s="116"/>
      <c r="D130" s="117" t="s">
        <v>71</v>
      </c>
      <c r="E130" s="126" t="s">
        <v>184</v>
      </c>
      <c r="F130" s="126" t="s">
        <v>185</v>
      </c>
      <c r="I130" s="119"/>
      <c r="J130" s="127">
        <f>BK130</f>
        <v>0</v>
      </c>
      <c r="L130" s="116"/>
      <c r="M130" s="121"/>
      <c r="P130" s="122">
        <f>SUM(P131:P154)</f>
        <v>0</v>
      </c>
      <c r="R130" s="122">
        <f>SUM(R131:R154)</f>
        <v>0</v>
      </c>
      <c r="T130" s="123">
        <f>SUM(T131:T154)</f>
        <v>8.76</v>
      </c>
      <c r="AR130" s="117" t="s">
        <v>80</v>
      </c>
      <c r="AT130" s="124" t="s">
        <v>71</v>
      </c>
      <c r="AU130" s="124" t="s">
        <v>82</v>
      </c>
      <c r="AY130" s="117" t="s">
        <v>141</v>
      </c>
      <c r="BK130" s="125">
        <f>SUM(BK131:BK154)</f>
        <v>0</v>
      </c>
    </row>
    <row r="131" spans="2:65" s="1" customFormat="1" ht="33" customHeight="1">
      <c r="B131" s="33"/>
      <c r="C131" s="128" t="s">
        <v>142</v>
      </c>
      <c r="D131" s="128" t="s">
        <v>146</v>
      </c>
      <c r="E131" s="129" t="s">
        <v>186</v>
      </c>
      <c r="F131" s="130" t="s">
        <v>187</v>
      </c>
      <c r="G131" s="131" t="s">
        <v>149</v>
      </c>
      <c r="H131" s="132">
        <v>292</v>
      </c>
      <c r="I131" s="133"/>
      <c r="J131" s="134">
        <f>ROUND(I131*H131,1)</f>
        <v>0</v>
      </c>
      <c r="K131" s="130" t="s">
        <v>150</v>
      </c>
      <c r="L131" s="33"/>
      <c r="M131" s="135" t="s">
        <v>19</v>
      </c>
      <c r="N131" s="136" t="s">
        <v>43</v>
      </c>
      <c r="P131" s="137">
        <f>O131*H131</f>
        <v>0</v>
      </c>
      <c r="Q131" s="137">
        <v>0</v>
      </c>
      <c r="R131" s="137">
        <f>Q131*H131</f>
        <v>0</v>
      </c>
      <c r="S131" s="137">
        <v>0.02</v>
      </c>
      <c r="T131" s="138">
        <f>S131*H131</f>
        <v>5.84</v>
      </c>
      <c r="AR131" s="139" t="s">
        <v>151</v>
      </c>
      <c r="AT131" s="139" t="s">
        <v>146</v>
      </c>
      <c r="AU131" s="139" t="s">
        <v>152</v>
      </c>
      <c r="AY131" s="18" t="s">
        <v>141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8" t="s">
        <v>80</v>
      </c>
      <c r="BK131" s="140">
        <f>ROUND(I131*H131,1)</f>
        <v>0</v>
      </c>
      <c r="BL131" s="18" t="s">
        <v>151</v>
      </c>
      <c r="BM131" s="139" t="s">
        <v>188</v>
      </c>
    </row>
    <row r="132" spans="2:65" s="1" customFormat="1" ht="11.25">
      <c r="B132" s="33"/>
      <c r="D132" s="141" t="s">
        <v>154</v>
      </c>
      <c r="F132" s="142" t="s">
        <v>189</v>
      </c>
      <c r="I132" s="143"/>
      <c r="L132" s="33"/>
      <c r="M132" s="144"/>
      <c r="T132" s="54"/>
      <c r="AT132" s="18" t="s">
        <v>154</v>
      </c>
      <c r="AU132" s="18" t="s">
        <v>152</v>
      </c>
    </row>
    <row r="133" spans="2:65" s="12" customFormat="1" ht="11.25">
      <c r="B133" s="145"/>
      <c r="D133" s="146" t="s">
        <v>156</v>
      </c>
      <c r="E133" s="147" t="s">
        <v>19</v>
      </c>
      <c r="F133" s="148" t="s">
        <v>190</v>
      </c>
      <c r="H133" s="149">
        <v>312</v>
      </c>
      <c r="I133" s="150"/>
      <c r="L133" s="145"/>
      <c r="M133" s="151"/>
      <c r="T133" s="152"/>
      <c r="AT133" s="147" t="s">
        <v>156</v>
      </c>
      <c r="AU133" s="147" t="s">
        <v>152</v>
      </c>
      <c r="AV133" s="12" t="s">
        <v>82</v>
      </c>
      <c r="AW133" s="12" t="s">
        <v>33</v>
      </c>
      <c r="AX133" s="12" t="s">
        <v>72</v>
      </c>
      <c r="AY133" s="147" t="s">
        <v>141</v>
      </c>
    </row>
    <row r="134" spans="2:65" s="12" customFormat="1" ht="11.25">
      <c r="B134" s="145"/>
      <c r="D134" s="146" t="s">
        <v>156</v>
      </c>
      <c r="E134" s="147" t="s">
        <v>19</v>
      </c>
      <c r="F134" s="148" t="s">
        <v>191</v>
      </c>
      <c r="H134" s="149">
        <v>-20</v>
      </c>
      <c r="I134" s="150"/>
      <c r="L134" s="145"/>
      <c r="M134" s="151"/>
      <c r="T134" s="152"/>
      <c r="AT134" s="147" t="s">
        <v>156</v>
      </c>
      <c r="AU134" s="147" t="s">
        <v>152</v>
      </c>
      <c r="AV134" s="12" t="s">
        <v>82</v>
      </c>
      <c r="AW134" s="12" t="s">
        <v>33</v>
      </c>
      <c r="AX134" s="12" t="s">
        <v>72</v>
      </c>
      <c r="AY134" s="147" t="s">
        <v>141</v>
      </c>
    </row>
    <row r="135" spans="2:65" s="13" customFormat="1" ht="11.25">
      <c r="B135" s="153"/>
      <c r="D135" s="146" t="s">
        <v>156</v>
      </c>
      <c r="E135" s="154" t="s">
        <v>19</v>
      </c>
      <c r="F135" s="155" t="s">
        <v>192</v>
      </c>
      <c r="H135" s="156">
        <v>292</v>
      </c>
      <c r="I135" s="157"/>
      <c r="L135" s="153"/>
      <c r="M135" s="158"/>
      <c r="T135" s="159"/>
      <c r="AT135" s="154" t="s">
        <v>156</v>
      </c>
      <c r="AU135" s="154" t="s">
        <v>152</v>
      </c>
      <c r="AV135" s="13" t="s">
        <v>152</v>
      </c>
      <c r="AW135" s="13" t="s">
        <v>33</v>
      </c>
      <c r="AX135" s="13" t="s">
        <v>72</v>
      </c>
      <c r="AY135" s="154" t="s">
        <v>141</v>
      </c>
    </row>
    <row r="136" spans="2:65" s="15" customFormat="1" ht="11.25">
      <c r="B136" s="166"/>
      <c r="D136" s="146" t="s">
        <v>156</v>
      </c>
      <c r="E136" s="167" t="s">
        <v>19</v>
      </c>
      <c r="F136" s="168" t="s">
        <v>193</v>
      </c>
      <c r="H136" s="169">
        <v>292</v>
      </c>
      <c r="I136" s="170"/>
      <c r="L136" s="166"/>
      <c r="M136" s="171"/>
      <c r="T136" s="172"/>
      <c r="AT136" s="167" t="s">
        <v>156</v>
      </c>
      <c r="AU136" s="167" t="s">
        <v>152</v>
      </c>
      <c r="AV136" s="15" t="s">
        <v>151</v>
      </c>
      <c r="AW136" s="15" t="s">
        <v>33</v>
      </c>
      <c r="AX136" s="15" t="s">
        <v>80</v>
      </c>
      <c r="AY136" s="167" t="s">
        <v>141</v>
      </c>
    </row>
    <row r="137" spans="2:65" s="1" customFormat="1" ht="24.2" customHeight="1">
      <c r="B137" s="33"/>
      <c r="C137" s="128" t="s">
        <v>194</v>
      </c>
      <c r="D137" s="128" t="s">
        <v>146</v>
      </c>
      <c r="E137" s="129" t="s">
        <v>195</v>
      </c>
      <c r="F137" s="130" t="s">
        <v>196</v>
      </c>
      <c r="G137" s="131" t="s">
        <v>149</v>
      </c>
      <c r="H137" s="132">
        <v>292</v>
      </c>
      <c r="I137" s="133"/>
      <c r="J137" s="134">
        <f>ROUND(I137*H137,1)</f>
        <v>0</v>
      </c>
      <c r="K137" s="130" t="s">
        <v>150</v>
      </c>
      <c r="L137" s="33"/>
      <c r="M137" s="135" t="s">
        <v>19</v>
      </c>
      <c r="N137" s="136" t="s">
        <v>43</v>
      </c>
      <c r="P137" s="137">
        <f>O137*H137</f>
        <v>0</v>
      </c>
      <c r="Q137" s="137">
        <v>0</v>
      </c>
      <c r="R137" s="137">
        <f>Q137*H137</f>
        <v>0</v>
      </c>
      <c r="S137" s="137">
        <v>0.01</v>
      </c>
      <c r="T137" s="138">
        <f>S137*H137</f>
        <v>2.92</v>
      </c>
      <c r="AR137" s="139" t="s">
        <v>151</v>
      </c>
      <c r="AT137" s="139" t="s">
        <v>146</v>
      </c>
      <c r="AU137" s="139" t="s">
        <v>152</v>
      </c>
      <c r="AY137" s="18" t="s">
        <v>141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8" t="s">
        <v>80</v>
      </c>
      <c r="BK137" s="140">
        <f>ROUND(I137*H137,1)</f>
        <v>0</v>
      </c>
      <c r="BL137" s="18" t="s">
        <v>151</v>
      </c>
      <c r="BM137" s="139" t="s">
        <v>197</v>
      </c>
    </row>
    <row r="138" spans="2:65" s="1" customFormat="1" ht="11.25">
      <c r="B138" s="33"/>
      <c r="D138" s="141" t="s">
        <v>154</v>
      </c>
      <c r="F138" s="142" t="s">
        <v>198</v>
      </c>
      <c r="I138" s="143"/>
      <c r="L138" s="33"/>
      <c r="M138" s="144"/>
      <c r="T138" s="54"/>
      <c r="AT138" s="18" t="s">
        <v>154</v>
      </c>
      <c r="AU138" s="18" t="s">
        <v>152</v>
      </c>
    </row>
    <row r="139" spans="2:65" s="12" customFormat="1" ht="11.25">
      <c r="B139" s="145"/>
      <c r="D139" s="146" t="s">
        <v>156</v>
      </c>
      <c r="E139" s="147" t="s">
        <v>19</v>
      </c>
      <c r="F139" s="148" t="s">
        <v>190</v>
      </c>
      <c r="H139" s="149">
        <v>312</v>
      </c>
      <c r="I139" s="150"/>
      <c r="L139" s="145"/>
      <c r="M139" s="151"/>
      <c r="T139" s="152"/>
      <c r="AT139" s="147" t="s">
        <v>156</v>
      </c>
      <c r="AU139" s="147" t="s">
        <v>152</v>
      </c>
      <c r="AV139" s="12" t="s">
        <v>82</v>
      </c>
      <c r="AW139" s="12" t="s">
        <v>33</v>
      </c>
      <c r="AX139" s="12" t="s">
        <v>72</v>
      </c>
      <c r="AY139" s="147" t="s">
        <v>141</v>
      </c>
    </row>
    <row r="140" spans="2:65" s="12" customFormat="1" ht="11.25">
      <c r="B140" s="145"/>
      <c r="D140" s="146" t="s">
        <v>156</v>
      </c>
      <c r="E140" s="147" t="s">
        <v>19</v>
      </c>
      <c r="F140" s="148" t="s">
        <v>191</v>
      </c>
      <c r="H140" s="149">
        <v>-20</v>
      </c>
      <c r="I140" s="150"/>
      <c r="L140" s="145"/>
      <c r="M140" s="151"/>
      <c r="T140" s="152"/>
      <c r="AT140" s="147" t="s">
        <v>156</v>
      </c>
      <c r="AU140" s="147" t="s">
        <v>152</v>
      </c>
      <c r="AV140" s="12" t="s">
        <v>82</v>
      </c>
      <c r="AW140" s="12" t="s">
        <v>33</v>
      </c>
      <c r="AX140" s="12" t="s">
        <v>72</v>
      </c>
      <c r="AY140" s="147" t="s">
        <v>141</v>
      </c>
    </row>
    <row r="141" spans="2:65" s="13" customFormat="1" ht="11.25">
      <c r="B141" s="153"/>
      <c r="D141" s="146" t="s">
        <v>156</v>
      </c>
      <c r="E141" s="154" t="s">
        <v>19</v>
      </c>
      <c r="F141" s="155" t="s">
        <v>192</v>
      </c>
      <c r="H141" s="156">
        <v>292</v>
      </c>
      <c r="I141" s="157"/>
      <c r="L141" s="153"/>
      <c r="M141" s="158"/>
      <c r="T141" s="159"/>
      <c r="AT141" s="154" t="s">
        <v>156</v>
      </c>
      <c r="AU141" s="154" t="s">
        <v>152</v>
      </c>
      <c r="AV141" s="13" t="s">
        <v>152</v>
      </c>
      <c r="AW141" s="13" t="s">
        <v>33</v>
      </c>
      <c r="AX141" s="13" t="s">
        <v>72</v>
      </c>
      <c r="AY141" s="154" t="s">
        <v>141</v>
      </c>
    </row>
    <row r="142" spans="2:65" s="15" customFormat="1" ht="11.25">
      <c r="B142" s="166"/>
      <c r="D142" s="146" t="s">
        <v>156</v>
      </c>
      <c r="E142" s="167" t="s">
        <v>19</v>
      </c>
      <c r="F142" s="168" t="s">
        <v>193</v>
      </c>
      <c r="H142" s="169">
        <v>292</v>
      </c>
      <c r="I142" s="170"/>
      <c r="L142" s="166"/>
      <c r="M142" s="171"/>
      <c r="T142" s="172"/>
      <c r="AT142" s="167" t="s">
        <v>156</v>
      </c>
      <c r="AU142" s="167" t="s">
        <v>152</v>
      </c>
      <c r="AV142" s="15" t="s">
        <v>151</v>
      </c>
      <c r="AW142" s="15" t="s">
        <v>33</v>
      </c>
      <c r="AX142" s="15" t="s">
        <v>80</v>
      </c>
      <c r="AY142" s="167" t="s">
        <v>141</v>
      </c>
    </row>
    <row r="143" spans="2:65" s="1" customFormat="1" ht="16.5" customHeight="1">
      <c r="B143" s="33"/>
      <c r="C143" s="128" t="s">
        <v>199</v>
      </c>
      <c r="D143" s="128" t="s">
        <v>146</v>
      </c>
      <c r="E143" s="129" t="s">
        <v>147</v>
      </c>
      <c r="F143" s="130" t="s">
        <v>148</v>
      </c>
      <c r="G143" s="131" t="s">
        <v>149</v>
      </c>
      <c r="H143" s="132">
        <v>292</v>
      </c>
      <c r="I143" s="133"/>
      <c r="J143" s="134">
        <f>ROUND(I143*H143,1)</f>
        <v>0</v>
      </c>
      <c r="K143" s="130" t="s">
        <v>150</v>
      </c>
      <c r="L143" s="33"/>
      <c r="M143" s="135" t="s">
        <v>19</v>
      </c>
      <c r="N143" s="136" t="s">
        <v>43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151</v>
      </c>
      <c r="AT143" s="139" t="s">
        <v>146</v>
      </c>
      <c r="AU143" s="139" t="s">
        <v>152</v>
      </c>
      <c r="AY143" s="18" t="s">
        <v>141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8" t="s">
        <v>80</v>
      </c>
      <c r="BK143" s="140">
        <f>ROUND(I143*H143,1)</f>
        <v>0</v>
      </c>
      <c r="BL143" s="18" t="s">
        <v>151</v>
      </c>
      <c r="BM143" s="139" t="s">
        <v>200</v>
      </c>
    </row>
    <row r="144" spans="2:65" s="1" customFormat="1" ht="11.25">
      <c r="B144" s="33"/>
      <c r="D144" s="141" t="s">
        <v>154</v>
      </c>
      <c r="F144" s="142" t="s">
        <v>155</v>
      </c>
      <c r="I144" s="143"/>
      <c r="L144" s="33"/>
      <c r="M144" s="144"/>
      <c r="T144" s="54"/>
      <c r="AT144" s="18" t="s">
        <v>154</v>
      </c>
      <c r="AU144" s="18" t="s">
        <v>152</v>
      </c>
    </row>
    <row r="145" spans="2:65" s="12" customFormat="1" ht="11.25">
      <c r="B145" s="145"/>
      <c r="D145" s="146" t="s">
        <v>156</v>
      </c>
      <c r="E145" s="147" t="s">
        <v>19</v>
      </c>
      <c r="F145" s="148" t="s">
        <v>190</v>
      </c>
      <c r="H145" s="149">
        <v>312</v>
      </c>
      <c r="I145" s="150"/>
      <c r="L145" s="145"/>
      <c r="M145" s="151"/>
      <c r="T145" s="152"/>
      <c r="AT145" s="147" t="s">
        <v>156</v>
      </c>
      <c r="AU145" s="147" t="s">
        <v>152</v>
      </c>
      <c r="AV145" s="12" t="s">
        <v>82</v>
      </c>
      <c r="AW145" s="12" t="s">
        <v>33</v>
      </c>
      <c r="AX145" s="12" t="s">
        <v>72</v>
      </c>
      <c r="AY145" s="147" t="s">
        <v>141</v>
      </c>
    </row>
    <row r="146" spans="2:65" s="12" customFormat="1" ht="11.25">
      <c r="B146" s="145"/>
      <c r="D146" s="146" t="s">
        <v>156</v>
      </c>
      <c r="E146" s="147" t="s">
        <v>19</v>
      </c>
      <c r="F146" s="148" t="s">
        <v>191</v>
      </c>
      <c r="H146" s="149">
        <v>-20</v>
      </c>
      <c r="I146" s="150"/>
      <c r="L146" s="145"/>
      <c r="M146" s="151"/>
      <c r="T146" s="152"/>
      <c r="AT146" s="147" t="s">
        <v>156</v>
      </c>
      <c r="AU146" s="147" t="s">
        <v>152</v>
      </c>
      <c r="AV146" s="12" t="s">
        <v>82</v>
      </c>
      <c r="AW146" s="12" t="s">
        <v>33</v>
      </c>
      <c r="AX146" s="12" t="s">
        <v>72</v>
      </c>
      <c r="AY146" s="147" t="s">
        <v>141</v>
      </c>
    </row>
    <row r="147" spans="2:65" s="13" customFormat="1" ht="11.25">
      <c r="B147" s="153"/>
      <c r="D147" s="146" t="s">
        <v>156</v>
      </c>
      <c r="E147" s="154" t="s">
        <v>19</v>
      </c>
      <c r="F147" s="155" t="s">
        <v>192</v>
      </c>
      <c r="H147" s="156">
        <v>292</v>
      </c>
      <c r="I147" s="157"/>
      <c r="L147" s="153"/>
      <c r="M147" s="158"/>
      <c r="T147" s="159"/>
      <c r="AT147" s="154" t="s">
        <v>156</v>
      </c>
      <c r="AU147" s="154" t="s">
        <v>152</v>
      </c>
      <c r="AV147" s="13" t="s">
        <v>152</v>
      </c>
      <c r="AW147" s="13" t="s">
        <v>33</v>
      </c>
      <c r="AX147" s="13" t="s">
        <v>72</v>
      </c>
      <c r="AY147" s="154" t="s">
        <v>141</v>
      </c>
    </row>
    <row r="148" spans="2:65" s="15" customFormat="1" ht="11.25">
      <c r="B148" s="166"/>
      <c r="D148" s="146" t="s">
        <v>156</v>
      </c>
      <c r="E148" s="167" t="s">
        <v>19</v>
      </c>
      <c r="F148" s="168" t="s">
        <v>193</v>
      </c>
      <c r="H148" s="169">
        <v>292</v>
      </c>
      <c r="I148" s="170"/>
      <c r="L148" s="166"/>
      <c r="M148" s="171"/>
      <c r="T148" s="172"/>
      <c r="AT148" s="167" t="s">
        <v>156</v>
      </c>
      <c r="AU148" s="167" t="s">
        <v>152</v>
      </c>
      <c r="AV148" s="15" t="s">
        <v>151</v>
      </c>
      <c r="AW148" s="15" t="s">
        <v>33</v>
      </c>
      <c r="AX148" s="15" t="s">
        <v>80</v>
      </c>
      <c r="AY148" s="167" t="s">
        <v>141</v>
      </c>
    </row>
    <row r="149" spans="2:65" s="1" customFormat="1" ht="24.2" customHeight="1">
      <c r="B149" s="33"/>
      <c r="C149" s="128" t="s">
        <v>201</v>
      </c>
      <c r="D149" s="128" t="s">
        <v>146</v>
      </c>
      <c r="E149" s="129" t="s">
        <v>202</v>
      </c>
      <c r="F149" s="130" t="s">
        <v>203</v>
      </c>
      <c r="G149" s="131" t="s">
        <v>149</v>
      </c>
      <c r="H149" s="132">
        <v>292</v>
      </c>
      <c r="I149" s="133"/>
      <c r="J149" s="134">
        <f>ROUND(I149*H149,1)</f>
        <v>0</v>
      </c>
      <c r="K149" s="130" t="s">
        <v>150</v>
      </c>
      <c r="L149" s="33"/>
      <c r="M149" s="135" t="s">
        <v>19</v>
      </c>
      <c r="N149" s="136" t="s">
        <v>43</v>
      </c>
      <c r="P149" s="137">
        <f>O149*H149</f>
        <v>0</v>
      </c>
      <c r="Q149" s="137">
        <v>0</v>
      </c>
      <c r="R149" s="137">
        <f>Q149*H149</f>
        <v>0</v>
      </c>
      <c r="S149" s="137">
        <v>0</v>
      </c>
      <c r="T149" s="138">
        <f>S149*H149</f>
        <v>0</v>
      </c>
      <c r="AR149" s="139" t="s">
        <v>151</v>
      </c>
      <c r="AT149" s="139" t="s">
        <v>146</v>
      </c>
      <c r="AU149" s="139" t="s">
        <v>152</v>
      </c>
      <c r="AY149" s="18" t="s">
        <v>141</v>
      </c>
      <c r="BE149" s="140">
        <f>IF(N149="základní",J149,0)</f>
        <v>0</v>
      </c>
      <c r="BF149" s="140">
        <f>IF(N149="snížená",J149,0)</f>
        <v>0</v>
      </c>
      <c r="BG149" s="140">
        <f>IF(N149="zákl. přenesená",J149,0)</f>
        <v>0</v>
      </c>
      <c r="BH149" s="140">
        <f>IF(N149="sníž. přenesená",J149,0)</f>
        <v>0</v>
      </c>
      <c r="BI149" s="140">
        <f>IF(N149="nulová",J149,0)</f>
        <v>0</v>
      </c>
      <c r="BJ149" s="18" t="s">
        <v>80</v>
      </c>
      <c r="BK149" s="140">
        <f>ROUND(I149*H149,1)</f>
        <v>0</v>
      </c>
      <c r="BL149" s="18" t="s">
        <v>151</v>
      </c>
      <c r="BM149" s="139" t="s">
        <v>204</v>
      </c>
    </row>
    <row r="150" spans="2:65" s="1" customFormat="1" ht="11.25">
      <c r="B150" s="33"/>
      <c r="D150" s="141" t="s">
        <v>154</v>
      </c>
      <c r="F150" s="142" t="s">
        <v>205</v>
      </c>
      <c r="I150" s="143"/>
      <c r="L150" s="33"/>
      <c r="M150" s="144"/>
      <c r="T150" s="54"/>
      <c r="AT150" s="18" t="s">
        <v>154</v>
      </c>
      <c r="AU150" s="18" t="s">
        <v>152</v>
      </c>
    </row>
    <row r="151" spans="2:65" s="12" customFormat="1" ht="11.25">
      <c r="B151" s="145"/>
      <c r="D151" s="146" t="s">
        <v>156</v>
      </c>
      <c r="E151" s="147" t="s">
        <v>19</v>
      </c>
      <c r="F151" s="148" t="s">
        <v>190</v>
      </c>
      <c r="H151" s="149">
        <v>312</v>
      </c>
      <c r="I151" s="150"/>
      <c r="L151" s="145"/>
      <c r="M151" s="151"/>
      <c r="T151" s="152"/>
      <c r="AT151" s="147" t="s">
        <v>156</v>
      </c>
      <c r="AU151" s="147" t="s">
        <v>152</v>
      </c>
      <c r="AV151" s="12" t="s">
        <v>82</v>
      </c>
      <c r="AW151" s="12" t="s">
        <v>33</v>
      </c>
      <c r="AX151" s="12" t="s">
        <v>72</v>
      </c>
      <c r="AY151" s="147" t="s">
        <v>141</v>
      </c>
    </row>
    <row r="152" spans="2:65" s="12" customFormat="1" ht="11.25">
      <c r="B152" s="145"/>
      <c r="D152" s="146" t="s">
        <v>156</v>
      </c>
      <c r="E152" s="147" t="s">
        <v>19</v>
      </c>
      <c r="F152" s="148" t="s">
        <v>191</v>
      </c>
      <c r="H152" s="149">
        <v>-20</v>
      </c>
      <c r="I152" s="150"/>
      <c r="L152" s="145"/>
      <c r="M152" s="151"/>
      <c r="T152" s="152"/>
      <c r="AT152" s="147" t="s">
        <v>156</v>
      </c>
      <c r="AU152" s="147" t="s">
        <v>152</v>
      </c>
      <c r="AV152" s="12" t="s">
        <v>82</v>
      </c>
      <c r="AW152" s="12" t="s">
        <v>33</v>
      </c>
      <c r="AX152" s="12" t="s">
        <v>72</v>
      </c>
      <c r="AY152" s="147" t="s">
        <v>141</v>
      </c>
    </row>
    <row r="153" spans="2:65" s="13" customFormat="1" ht="11.25">
      <c r="B153" s="153"/>
      <c r="D153" s="146" t="s">
        <v>156</v>
      </c>
      <c r="E153" s="154" t="s">
        <v>19</v>
      </c>
      <c r="F153" s="155" t="s">
        <v>192</v>
      </c>
      <c r="H153" s="156">
        <v>292</v>
      </c>
      <c r="I153" s="157"/>
      <c r="L153" s="153"/>
      <c r="M153" s="158"/>
      <c r="T153" s="159"/>
      <c r="AT153" s="154" t="s">
        <v>156</v>
      </c>
      <c r="AU153" s="154" t="s">
        <v>152</v>
      </c>
      <c r="AV153" s="13" t="s">
        <v>152</v>
      </c>
      <c r="AW153" s="13" t="s">
        <v>33</v>
      </c>
      <c r="AX153" s="13" t="s">
        <v>72</v>
      </c>
      <c r="AY153" s="154" t="s">
        <v>141</v>
      </c>
    </row>
    <row r="154" spans="2:65" s="15" customFormat="1" ht="11.25">
      <c r="B154" s="166"/>
      <c r="D154" s="146" t="s">
        <v>156</v>
      </c>
      <c r="E154" s="167" t="s">
        <v>19</v>
      </c>
      <c r="F154" s="168" t="s">
        <v>193</v>
      </c>
      <c r="H154" s="169">
        <v>292</v>
      </c>
      <c r="I154" s="170"/>
      <c r="L154" s="166"/>
      <c r="M154" s="171"/>
      <c r="T154" s="172"/>
      <c r="AT154" s="167" t="s">
        <v>156</v>
      </c>
      <c r="AU154" s="167" t="s">
        <v>152</v>
      </c>
      <c r="AV154" s="15" t="s">
        <v>151</v>
      </c>
      <c r="AW154" s="15" t="s">
        <v>33</v>
      </c>
      <c r="AX154" s="15" t="s">
        <v>80</v>
      </c>
      <c r="AY154" s="167" t="s">
        <v>141</v>
      </c>
    </row>
    <row r="155" spans="2:65" s="11" customFormat="1" ht="20.85" customHeight="1">
      <c r="B155" s="116"/>
      <c r="D155" s="117" t="s">
        <v>71</v>
      </c>
      <c r="E155" s="126" t="s">
        <v>206</v>
      </c>
      <c r="F155" s="126" t="s">
        <v>207</v>
      </c>
      <c r="I155" s="119"/>
      <c r="J155" s="127">
        <f>BK155</f>
        <v>0</v>
      </c>
      <c r="L155" s="116"/>
      <c r="M155" s="121"/>
      <c r="P155" s="122">
        <f>SUM(P156:P196)</f>
        <v>0</v>
      </c>
      <c r="R155" s="122">
        <f>SUM(R156:R196)</f>
        <v>0</v>
      </c>
      <c r="T155" s="123">
        <f>SUM(T156:T196)</f>
        <v>0</v>
      </c>
      <c r="AR155" s="117" t="s">
        <v>80</v>
      </c>
      <c r="AT155" s="124" t="s">
        <v>71</v>
      </c>
      <c r="AU155" s="124" t="s">
        <v>82</v>
      </c>
      <c r="AY155" s="117" t="s">
        <v>141</v>
      </c>
      <c r="BK155" s="125">
        <f>SUM(BK156:BK196)</f>
        <v>0</v>
      </c>
    </row>
    <row r="156" spans="2:65" s="1" customFormat="1" ht="21.75" customHeight="1">
      <c r="B156" s="33"/>
      <c r="C156" s="128" t="s">
        <v>208</v>
      </c>
      <c r="D156" s="128" t="s">
        <v>146</v>
      </c>
      <c r="E156" s="129" t="s">
        <v>209</v>
      </c>
      <c r="F156" s="130" t="s">
        <v>210</v>
      </c>
      <c r="G156" s="131" t="s">
        <v>149</v>
      </c>
      <c r="H156" s="132">
        <v>94.76</v>
      </c>
      <c r="I156" s="133"/>
      <c r="J156" s="134">
        <f>ROUND(I156*H156,1)</f>
        <v>0</v>
      </c>
      <c r="K156" s="130" t="s">
        <v>150</v>
      </c>
      <c r="L156" s="33"/>
      <c r="M156" s="135" t="s">
        <v>19</v>
      </c>
      <c r="N156" s="136" t="s">
        <v>43</v>
      </c>
      <c r="P156" s="137">
        <f>O156*H156</f>
        <v>0</v>
      </c>
      <c r="Q156" s="137">
        <v>0</v>
      </c>
      <c r="R156" s="137">
        <f>Q156*H156</f>
        <v>0</v>
      </c>
      <c r="S156" s="137">
        <v>0</v>
      </c>
      <c r="T156" s="138">
        <f>S156*H156</f>
        <v>0</v>
      </c>
      <c r="AR156" s="139" t="s">
        <v>151</v>
      </c>
      <c r="AT156" s="139" t="s">
        <v>146</v>
      </c>
      <c r="AU156" s="139" t="s">
        <v>152</v>
      </c>
      <c r="AY156" s="18" t="s">
        <v>141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8" t="s">
        <v>80</v>
      </c>
      <c r="BK156" s="140">
        <f>ROUND(I156*H156,1)</f>
        <v>0</v>
      </c>
      <c r="BL156" s="18" t="s">
        <v>151</v>
      </c>
      <c r="BM156" s="139" t="s">
        <v>211</v>
      </c>
    </row>
    <row r="157" spans="2:65" s="1" customFormat="1" ht="11.25">
      <c r="B157" s="33"/>
      <c r="D157" s="141" t="s">
        <v>154</v>
      </c>
      <c r="F157" s="142" t="s">
        <v>212</v>
      </c>
      <c r="I157" s="143"/>
      <c r="L157" s="33"/>
      <c r="M157" s="144"/>
      <c r="T157" s="54"/>
      <c r="AT157" s="18" t="s">
        <v>154</v>
      </c>
      <c r="AU157" s="18" t="s">
        <v>152</v>
      </c>
    </row>
    <row r="158" spans="2:65" s="12" customFormat="1" ht="11.25">
      <c r="B158" s="145"/>
      <c r="D158" s="146" t="s">
        <v>156</v>
      </c>
      <c r="E158" s="147" t="s">
        <v>19</v>
      </c>
      <c r="F158" s="148" t="s">
        <v>213</v>
      </c>
      <c r="H158" s="149">
        <v>86.36</v>
      </c>
      <c r="I158" s="150"/>
      <c r="L158" s="145"/>
      <c r="M158" s="151"/>
      <c r="T158" s="152"/>
      <c r="AT158" s="147" t="s">
        <v>156</v>
      </c>
      <c r="AU158" s="147" t="s">
        <v>152</v>
      </c>
      <c r="AV158" s="12" t="s">
        <v>82</v>
      </c>
      <c r="AW158" s="12" t="s">
        <v>33</v>
      </c>
      <c r="AX158" s="12" t="s">
        <v>72</v>
      </c>
      <c r="AY158" s="147" t="s">
        <v>141</v>
      </c>
    </row>
    <row r="159" spans="2:65" s="13" customFormat="1" ht="11.25">
      <c r="B159" s="153"/>
      <c r="D159" s="146" t="s">
        <v>156</v>
      </c>
      <c r="E159" s="154" t="s">
        <v>19</v>
      </c>
      <c r="F159" s="155" t="s">
        <v>161</v>
      </c>
      <c r="H159" s="156">
        <v>86.36</v>
      </c>
      <c r="I159" s="157"/>
      <c r="L159" s="153"/>
      <c r="M159" s="158"/>
      <c r="T159" s="159"/>
      <c r="AT159" s="154" t="s">
        <v>156</v>
      </c>
      <c r="AU159" s="154" t="s">
        <v>152</v>
      </c>
      <c r="AV159" s="13" t="s">
        <v>152</v>
      </c>
      <c r="AW159" s="13" t="s">
        <v>33</v>
      </c>
      <c r="AX159" s="13" t="s">
        <v>72</v>
      </c>
      <c r="AY159" s="154" t="s">
        <v>141</v>
      </c>
    </row>
    <row r="160" spans="2:65" s="12" customFormat="1" ht="11.25">
      <c r="B160" s="145"/>
      <c r="D160" s="146" t="s">
        <v>156</v>
      </c>
      <c r="E160" s="147" t="s">
        <v>19</v>
      </c>
      <c r="F160" s="148" t="s">
        <v>214</v>
      </c>
      <c r="H160" s="149">
        <v>8.4</v>
      </c>
      <c r="I160" s="150"/>
      <c r="L160" s="145"/>
      <c r="M160" s="151"/>
      <c r="T160" s="152"/>
      <c r="AT160" s="147" t="s">
        <v>156</v>
      </c>
      <c r="AU160" s="147" t="s">
        <v>152</v>
      </c>
      <c r="AV160" s="12" t="s">
        <v>82</v>
      </c>
      <c r="AW160" s="12" t="s">
        <v>33</v>
      </c>
      <c r="AX160" s="12" t="s">
        <v>72</v>
      </c>
      <c r="AY160" s="147" t="s">
        <v>141</v>
      </c>
    </row>
    <row r="161" spans="2:65" s="13" customFormat="1" ht="11.25">
      <c r="B161" s="153"/>
      <c r="D161" s="146" t="s">
        <v>156</v>
      </c>
      <c r="E161" s="154" t="s">
        <v>19</v>
      </c>
      <c r="F161" s="155" t="s">
        <v>215</v>
      </c>
      <c r="H161" s="156">
        <v>8.4</v>
      </c>
      <c r="I161" s="157"/>
      <c r="L161" s="153"/>
      <c r="M161" s="158"/>
      <c r="T161" s="159"/>
      <c r="AT161" s="154" t="s">
        <v>156</v>
      </c>
      <c r="AU161" s="154" t="s">
        <v>152</v>
      </c>
      <c r="AV161" s="13" t="s">
        <v>152</v>
      </c>
      <c r="AW161" s="13" t="s">
        <v>33</v>
      </c>
      <c r="AX161" s="13" t="s">
        <v>72</v>
      </c>
      <c r="AY161" s="154" t="s">
        <v>141</v>
      </c>
    </row>
    <row r="162" spans="2:65" s="15" customFormat="1" ht="11.25">
      <c r="B162" s="166"/>
      <c r="D162" s="146" t="s">
        <v>156</v>
      </c>
      <c r="E162" s="167" t="s">
        <v>19</v>
      </c>
      <c r="F162" s="168" t="s">
        <v>193</v>
      </c>
      <c r="H162" s="169">
        <v>94.76</v>
      </c>
      <c r="I162" s="170"/>
      <c r="L162" s="166"/>
      <c r="M162" s="171"/>
      <c r="T162" s="172"/>
      <c r="AT162" s="167" t="s">
        <v>156</v>
      </c>
      <c r="AU162" s="167" t="s">
        <v>152</v>
      </c>
      <c r="AV162" s="15" t="s">
        <v>151</v>
      </c>
      <c r="AW162" s="15" t="s">
        <v>33</v>
      </c>
      <c r="AX162" s="15" t="s">
        <v>80</v>
      </c>
      <c r="AY162" s="167" t="s">
        <v>141</v>
      </c>
    </row>
    <row r="163" spans="2:65" s="1" customFormat="1" ht="16.5" customHeight="1">
      <c r="B163" s="33"/>
      <c r="C163" s="128" t="s">
        <v>216</v>
      </c>
      <c r="D163" s="128" t="s">
        <v>146</v>
      </c>
      <c r="E163" s="129" t="s">
        <v>217</v>
      </c>
      <c r="F163" s="130" t="s">
        <v>218</v>
      </c>
      <c r="G163" s="131" t="s">
        <v>149</v>
      </c>
      <c r="H163" s="132">
        <v>94.76</v>
      </c>
      <c r="I163" s="133"/>
      <c r="J163" s="134">
        <f>ROUND(I163*H163,1)</f>
        <v>0</v>
      </c>
      <c r="K163" s="130" t="s">
        <v>150</v>
      </c>
      <c r="L163" s="33"/>
      <c r="M163" s="135" t="s">
        <v>19</v>
      </c>
      <c r="N163" s="136" t="s">
        <v>43</v>
      </c>
      <c r="P163" s="137">
        <f>O163*H163</f>
        <v>0</v>
      </c>
      <c r="Q163" s="137">
        <v>0</v>
      </c>
      <c r="R163" s="137">
        <f>Q163*H163</f>
        <v>0</v>
      </c>
      <c r="S163" s="137">
        <v>0</v>
      </c>
      <c r="T163" s="138">
        <f>S163*H163</f>
        <v>0</v>
      </c>
      <c r="AR163" s="139" t="s">
        <v>151</v>
      </c>
      <c r="AT163" s="139" t="s">
        <v>146</v>
      </c>
      <c r="AU163" s="139" t="s">
        <v>152</v>
      </c>
      <c r="AY163" s="18" t="s">
        <v>141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8" t="s">
        <v>80</v>
      </c>
      <c r="BK163" s="140">
        <f>ROUND(I163*H163,1)</f>
        <v>0</v>
      </c>
      <c r="BL163" s="18" t="s">
        <v>151</v>
      </c>
      <c r="BM163" s="139" t="s">
        <v>219</v>
      </c>
    </row>
    <row r="164" spans="2:65" s="1" customFormat="1" ht="11.25">
      <c r="B164" s="33"/>
      <c r="D164" s="141" t="s">
        <v>154</v>
      </c>
      <c r="F164" s="142" t="s">
        <v>220</v>
      </c>
      <c r="I164" s="143"/>
      <c r="L164" s="33"/>
      <c r="M164" s="144"/>
      <c r="T164" s="54"/>
      <c r="AT164" s="18" t="s">
        <v>154</v>
      </c>
      <c r="AU164" s="18" t="s">
        <v>152</v>
      </c>
    </row>
    <row r="165" spans="2:65" s="12" customFormat="1" ht="11.25">
      <c r="B165" s="145"/>
      <c r="D165" s="146" t="s">
        <v>156</v>
      </c>
      <c r="E165" s="147" t="s">
        <v>19</v>
      </c>
      <c r="F165" s="148" t="s">
        <v>213</v>
      </c>
      <c r="H165" s="149">
        <v>86.36</v>
      </c>
      <c r="I165" s="150"/>
      <c r="L165" s="145"/>
      <c r="M165" s="151"/>
      <c r="T165" s="152"/>
      <c r="AT165" s="147" t="s">
        <v>156</v>
      </c>
      <c r="AU165" s="147" t="s">
        <v>152</v>
      </c>
      <c r="AV165" s="12" t="s">
        <v>82</v>
      </c>
      <c r="AW165" s="12" t="s">
        <v>33</v>
      </c>
      <c r="AX165" s="12" t="s">
        <v>72</v>
      </c>
      <c r="AY165" s="147" t="s">
        <v>141</v>
      </c>
    </row>
    <row r="166" spans="2:65" s="13" customFormat="1" ht="11.25">
      <c r="B166" s="153"/>
      <c r="D166" s="146" t="s">
        <v>156</v>
      </c>
      <c r="E166" s="154" t="s">
        <v>19</v>
      </c>
      <c r="F166" s="155" t="s">
        <v>161</v>
      </c>
      <c r="H166" s="156">
        <v>86.36</v>
      </c>
      <c r="I166" s="157"/>
      <c r="L166" s="153"/>
      <c r="M166" s="158"/>
      <c r="T166" s="159"/>
      <c r="AT166" s="154" t="s">
        <v>156</v>
      </c>
      <c r="AU166" s="154" t="s">
        <v>152</v>
      </c>
      <c r="AV166" s="13" t="s">
        <v>152</v>
      </c>
      <c r="AW166" s="13" t="s">
        <v>33</v>
      </c>
      <c r="AX166" s="13" t="s">
        <v>72</v>
      </c>
      <c r="AY166" s="154" t="s">
        <v>141</v>
      </c>
    </row>
    <row r="167" spans="2:65" s="12" customFormat="1" ht="11.25">
      <c r="B167" s="145"/>
      <c r="D167" s="146" t="s">
        <v>156</v>
      </c>
      <c r="E167" s="147" t="s">
        <v>19</v>
      </c>
      <c r="F167" s="148" t="s">
        <v>214</v>
      </c>
      <c r="H167" s="149">
        <v>8.4</v>
      </c>
      <c r="I167" s="150"/>
      <c r="L167" s="145"/>
      <c r="M167" s="151"/>
      <c r="T167" s="152"/>
      <c r="AT167" s="147" t="s">
        <v>156</v>
      </c>
      <c r="AU167" s="147" t="s">
        <v>152</v>
      </c>
      <c r="AV167" s="12" t="s">
        <v>82</v>
      </c>
      <c r="AW167" s="12" t="s">
        <v>33</v>
      </c>
      <c r="AX167" s="12" t="s">
        <v>72</v>
      </c>
      <c r="AY167" s="147" t="s">
        <v>141</v>
      </c>
    </row>
    <row r="168" spans="2:65" s="13" customFormat="1" ht="11.25">
      <c r="B168" s="153"/>
      <c r="D168" s="146" t="s">
        <v>156</v>
      </c>
      <c r="E168" s="154" t="s">
        <v>19</v>
      </c>
      <c r="F168" s="155" t="s">
        <v>215</v>
      </c>
      <c r="H168" s="156">
        <v>8.4</v>
      </c>
      <c r="I168" s="157"/>
      <c r="L168" s="153"/>
      <c r="M168" s="158"/>
      <c r="T168" s="159"/>
      <c r="AT168" s="154" t="s">
        <v>156</v>
      </c>
      <c r="AU168" s="154" t="s">
        <v>152</v>
      </c>
      <c r="AV168" s="13" t="s">
        <v>152</v>
      </c>
      <c r="AW168" s="13" t="s">
        <v>33</v>
      </c>
      <c r="AX168" s="13" t="s">
        <v>72</v>
      </c>
      <c r="AY168" s="154" t="s">
        <v>141</v>
      </c>
    </row>
    <row r="169" spans="2:65" s="15" customFormat="1" ht="11.25">
      <c r="B169" s="166"/>
      <c r="D169" s="146" t="s">
        <v>156</v>
      </c>
      <c r="E169" s="167" t="s">
        <v>19</v>
      </c>
      <c r="F169" s="168" t="s">
        <v>193</v>
      </c>
      <c r="H169" s="169">
        <v>94.76</v>
      </c>
      <c r="I169" s="170"/>
      <c r="L169" s="166"/>
      <c r="M169" s="171"/>
      <c r="T169" s="172"/>
      <c r="AT169" s="167" t="s">
        <v>156</v>
      </c>
      <c r="AU169" s="167" t="s">
        <v>152</v>
      </c>
      <c r="AV169" s="15" t="s">
        <v>151</v>
      </c>
      <c r="AW169" s="15" t="s">
        <v>33</v>
      </c>
      <c r="AX169" s="15" t="s">
        <v>80</v>
      </c>
      <c r="AY169" s="167" t="s">
        <v>141</v>
      </c>
    </row>
    <row r="170" spans="2:65" s="1" customFormat="1" ht="24.2" customHeight="1">
      <c r="B170" s="33"/>
      <c r="C170" s="128" t="s">
        <v>221</v>
      </c>
      <c r="D170" s="128" t="s">
        <v>146</v>
      </c>
      <c r="E170" s="129" t="s">
        <v>222</v>
      </c>
      <c r="F170" s="130" t="s">
        <v>223</v>
      </c>
      <c r="G170" s="131" t="s">
        <v>149</v>
      </c>
      <c r="H170" s="132">
        <v>86.36</v>
      </c>
      <c r="I170" s="133"/>
      <c r="J170" s="134">
        <f>ROUND(I170*H170,1)</f>
        <v>0</v>
      </c>
      <c r="K170" s="130" t="s">
        <v>150</v>
      </c>
      <c r="L170" s="33"/>
      <c r="M170" s="135" t="s">
        <v>19</v>
      </c>
      <c r="N170" s="136" t="s">
        <v>43</v>
      </c>
      <c r="P170" s="137">
        <f>O170*H170</f>
        <v>0</v>
      </c>
      <c r="Q170" s="137">
        <v>0</v>
      </c>
      <c r="R170" s="137">
        <f>Q170*H170</f>
        <v>0</v>
      </c>
      <c r="S170" s="137">
        <v>0</v>
      </c>
      <c r="T170" s="138">
        <f>S170*H170</f>
        <v>0</v>
      </c>
      <c r="AR170" s="139" t="s">
        <v>151</v>
      </c>
      <c r="AT170" s="139" t="s">
        <v>146</v>
      </c>
      <c r="AU170" s="139" t="s">
        <v>152</v>
      </c>
      <c r="AY170" s="18" t="s">
        <v>141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8" t="s">
        <v>80</v>
      </c>
      <c r="BK170" s="140">
        <f>ROUND(I170*H170,1)</f>
        <v>0</v>
      </c>
      <c r="BL170" s="18" t="s">
        <v>151</v>
      </c>
      <c r="BM170" s="139" t="s">
        <v>224</v>
      </c>
    </row>
    <row r="171" spans="2:65" s="1" customFormat="1" ht="11.25">
      <c r="B171" s="33"/>
      <c r="D171" s="141" t="s">
        <v>154</v>
      </c>
      <c r="F171" s="142" t="s">
        <v>225</v>
      </c>
      <c r="I171" s="143"/>
      <c r="L171" s="33"/>
      <c r="M171" s="144"/>
      <c r="T171" s="54"/>
      <c r="AT171" s="18" t="s">
        <v>154</v>
      </c>
      <c r="AU171" s="18" t="s">
        <v>152</v>
      </c>
    </row>
    <row r="172" spans="2:65" s="12" customFormat="1" ht="11.25">
      <c r="B172" s="145"/>
      <c r="D172" s="146" t="s">
        <v>156</v>
      </c>
      <c r="E172" s="147" t="s">
        <v>19</v>
      </c>
      <c r="F172" s="148" t="s">
        <v>213</v>
      </c>
      <c r="H172" s="149">
        <v>86.36</v>
      </c>
      <c r="I172" s="150"/>
      <c r="L172" s="145"/>
      <c r="M172" s="151"/>
      <c r="T172" s="152"/>
      <c r="AT172" s="147" t="s">
        <v>156</v>
      </c>
      <c r="AU172" s="147" t="s">
        <v>152</v>
      </c>
      <c r="AV172" s="12" t="s">
        <v>82</v>
      </c>
      <c r="AW172" s="12" t="s">
        <v>33</v>
      </c>
      <c r="AX172" s="12" t="s">
        <v>72</v>
      </c>
      <c r="AY172" s="147" t="s">
        <v>141</v>
      </c>
    </row>
    <row r="173" spans="2:65" s="13" customFormat="1" ht="11.25">
      <c r="B173" s="153"/>
      <c r="D173" s="146" t="s">
        <v>156</v>
      </c>
      <c r="E173" s="154" t="s">
        <v>19</v>
      </c>
      <c r="F173" s="155" t="s">
        <v>161</v>
      </c>
      <c r="H173" s="156">
        <v>86.36</v>
      </c>
      <c r="I173" s="157"/>
      <c r="L173" s="153"/>
      <c r="M173" s="158"/>
      <c r="T173" s="159"/>
      <c r="AT173" s="154" t="s">
        <v>156</v>
      </c>
      <c r="AU173" s="154" t="s">
        <v>152</v>
      </c>
      <c r="AV173" s="13" t="s">
        <v>152</v>
      </c>
      <c r="AW173" s="13" t="s">
        <v>33</v>
      </c>
      <c r="AX173" s="13" t="s">
        <v>72</v>
      </c>
      <c r="AY173" s="154" t="s">
        <v>141</v>
      </c>
    </row>
    <row r="174" spans="2:65" s="15" customFormat="1" ht="11.25">
      <c r="B174" s="166"/>
      <c r="D174" s="146" t="s">
        <v>156</v>
      </c>
      <c r="E174" s="167" t="s">
        <v>19</v>
      </c>
      <c r="F174" s="168" t="s">
        <v>193</v>
      </c>
      <c r="H174" s="169">
        <v>86.36</v>
      </c>
      <c r="I174" s="170"/>
      <c r="L174" s="166"/>
      <c r="M174" s="171"/>
      <c r="T174" s="172"/>
      <c r="AT174" s="167" t="s">
        <v>156</v>
      </c>
      <c r="AU174" s="167" t="s">
        <v>152</v>
      </c>
      <c r="AV174" s="15" t="s">
        <v>151</v>
      </c>
      <c r="AW174" s="15" t="s">
        <v>33</v>
      </c>
      <c r="AX174" s="15" t="s">
        <v>80</v>
      </c>
      <c r="AY174" s="167" t="s">
        <v>141</v>
      </c>
    </row>
    <row r="175" spans="2:65" s="1" customFormat="1" ht="24.2" customHeight="1">
      <c r="B175" s="33"/>
      <c r="C175" s="128" t="s">
        <v>8</v>
      </c>
      <c r="D175" s="128" t="s">
        <v>146</v>
      </c>
      <c r="E175" s="129" t="s">
        <v>226</v>
      </c>
      <c r="F175" s="130" t="s">
        <v>227</v>
      </c>
      <c r="G175" s="131" t="s">
        <v>149</v>
      </c>
      <c r="H175" s="132">
        <v>8.4</v>
      </c>
      <c r="I175" s="133"/>
      <c r="J175" s="134">
        <f>ROUND(I175*H175,1)</f>
        <v>0</v>
      </c>
      <c r="K175" s="130" t="s">
        <v>150</v>
      </c>
      <c r="L175" s="33"/>
      <c r="M175" s="135" t="s">
        <v>19</v>
      </c>
      <c r="N175" s="136" t="s">
        <v>43</v>
      </c>
      <c r="P175" s="137">
        <f>O175*H175</f>
        <v>0</v>
      </c>
      <c r="Q175" s="137">
        <v>0</v>
      </c>
      <c r="R175" s="137">
        <f>Q175*H175</f>
        <v>0</v>
      </c>
      <c r="S175" s="137">
        <v>0</v>
      </c>
      <c r="T175" s="138">
        <f>S175*H175</f>
        <v>0</v>
      </c>
      <c r="AR175" s="139" t="s">
        <v>151</v>
      </c>
      <c r="AT175" s="139" t="s">
        <v>146</v>
      </c>
      <c r="AU175" s="139" t="s">
        <v>152</v>
      </c>
      <c r="AY175" s="18" t="s">
        <v>141</v>
      </c>
      <c r="BE175" s="140">
        <f>IF(N175="základní",J175,0)</f>
        <v>0</v>
      </c>
      <c r="BF175" s="140">
        <f>IF(N175="snížená",J175,0)</f>
        <v>0</v>
      </c>
      <c r="BG175" s="140">
        <f>IF(N175="zákl. přenesená",J175,0)</f>
        <v>0</v>
      </c>
      <c r="BH175" s="140">
        <f>IF(N175="sníž. přenesená",J175,0)</f>
        <v>0</v>
      </c>
      <c r="BI175" s="140">
        <f>IF(N175="nulová",J175,0)</f>
        <v>0</v>
      </c>
      <c r="BJ175" s="18" t="s">
        <v>80</v>
      </c>
      <c r="BK175" s="140">
        <f>ROUND(I175*H175,1)</f>
        <v>0</v>
      </c>
      <c r="BL175" s="18" t="s">
        <v>151</v>
      </c>
      <c r="BM175" s="139" t="s">
        <v>228</v>
      </c>
    </row>
    <row r="176" spans="2:65" s="1" customFormat="1" ht="11.25">
      <c r="B176" s="33"/>
      <c r="D176" s="141" t="s">
        <v>154</v>
      </c>
      <c r="F176" s="142" t="s">
        <v>229</v>
      </c>
      <c r="I176" s="143"/>
      <c r="L176" s="33"/>
      <c r="M176" s="144"/>
      <c r="T176" s="54"/>
      <c r="AT176" s="18" t="s">
        <v>154</v>
      </c>
      <c r="AU176" s="18" t="s">
        <v>152</v>
      </c>
    </row>
    <row r="177" spans="2:65" s="12" customFormat="1" ht="11.25">
      <c r="B177" s="145"/>
      <c r="D177" s="146" t="s">
        <v>156</v>
      </c>
      <c r="E177" s="147" t="s">
        <v>19</v>
      </c>
      <c r="F177" s="148" t="s">
        <v>214</v>
      </c>
      <c r="H177" s="149">
        <v>8.4</v>
      </c>
      <c r="I177" s="150"/>
      <c r="L177" s="145"/>
      <c r="M177" s="151"/>
      <c r="T177" s="152"/>
      <c r="AT177" s="147" t="s">
        <v>156</v>
      </c>
      <c r="AU177" s="147" t="s">
        <v>152</v>
      </c>
      <c r="AV177" s="12" t="s">
        <v>82</v>
      </c>
      <c r="AW177" s="12" t="s">
        <v>33</v>
      </c>
      <c r="AX177" s="12" t="s">
        <v>72</v>
      </c>
      <c r="AY177" s="147" t="s">
        <v>141</v>
      </c>
    </row>
    <row r="178" spans="2:65" s="13" customFormat="1" ht="11.25">
      <c r="B178" s="153"/>
      <c r="D178" s="146" t="s">
        <v>156</v>
      </c>
      <c r="E178" s="154" t="s">
        <v>19</v>
      </c>
      <c r="F178" s="155" t="s">
        <v>215</v>
      </c>
      <c r="H178" s="156">
        <v>8.4</v>
      </c>
      <c r="I178" s="157"/>
      <c r="L178" s="153"/>
      <c r="M178" s="158"/>
      <c r="T178" s="159"/>
      <c r="AT178" s="154" t="s">
        <v>156</v>
      </c>
      <c r="AU178" s="154" t="s">
        <v>152</v>
      </c>
      <c r="AV178" s="13" t="s">
        <v>152</v>
      </c>
      <c r="AW178" s="13" t="s">
        <v>33</v>
      </c>
      <c r="AX178" s="13" t="s">
        <v>72</v>
      </c>
      <c r="AY178" s="154" t="s">
        <v>141</v>
      </c>
    </row>
    <row r="179" spans="2:65" s="15" customFormat="1" ht="11.25">
      <c r="B179" s="166"/>
      <c r="D179" s="146" t="s">
        <v>156</v>
      </c>
      <c r="E179" s="167" t="s">
        <v>19</v>
      </c>
      <c r="F179" s="168" t="s">
        <v>193</v>
      </c>
      <c r="H179" s="169">
        <v>8.4</v>
      </c>
      <c r="I179" s="170"/>
      <c r="L179" s="166"/>
      <c r="M179" s="171"/>
      <c r="T179" s="172"/>
      <c r="AT179" s="167" t="s">
        <v>156</v>
      </c>
      <c r="AU179" s="167" t="s">
        <v>152</v>
      </c>
      <c r="AV179" s="15" t="s">
        <v>151</v>
      </c>
      <c r="AW179" s="15" t="s">
        <v>33</v>
      </c>
      <c r="AX179" s="15" t="s">
        <v>80</v>
      </c>
      <c r="AY179" s="167" t="s">
        <v>141</v>
      </c>
    </row>
    <row r="180" spans="2:65" s="1" customFormat="1" ht="16.5" customHeight="1">
      <c r="B180" s="33"/>
      <c r="C180" s="128" t="s">
        <v>230</v>
      </c>
      <c r="D180" s="128" t="s">
        <v>146</v>
      </c>
      <c r="E180" s="129" t="s">
        <v>147</v>
      </c>
      <c r="F180" s="130" t="s">
        <v>148</v>
      </c>
      <c r="G180" s="131" t="s">
        <v>149</v>
      </c>
      <c r="H180" s="132">
        <v>94.76</v>
      </c>
      <c r="I180" s="133"/>
      <c r="J180" s="134">
        <f>ROUND(I180*H180,1)</f>
        <v>0</v>
      </c>
      <c r="K180" s="130" t="s">
        <v>150</v>
      </c>
      <c r="L180" s="33"/>
      <c r="M180" s="135" t="s">
        <v>19</v>
      </c>
      <c r="N180" s="136" t="s">
        <v>43</v>
      </c>
      <c r="P180" s="137">
        <f>O180*H180</f>
        <v>0</v>
      </c>
      <c r="Q180" s="137">
        <v>0</v>
      </c>
      <c r="R180" s="137">
        <f>Q180*H180</f>
        <v>0</v>
      </c>
      <c r="S180" s="137">
        <v>0</v>
      </c>
      <c r="T180" s="138">
        <f>S180*H180</f>
        <v>0</v>
      </c>
      <c r="AR180" s="139" t="s">
        <v>151</v>
      </c>
      <c r="AT180" s="139" t="s">
        <v>146</v>
      </c>
      <c r="AU180" s="139" t="s">
        <v>152</v>
      </c>
      <c r="AY180" s="18" t="s">
        <v>141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8" t="s">
        <v>80</v>
      </c>
      <c r="BK180" s="140">
        <f>ROUND(I180*H180,1)</f>
        <v>0</v>
      </c>
      <c r="BL180" s="18" t="s">
        <v>151</v>
      </c>
      <c r="BM180" s="139" t="s">
        <v>231</v>
      </c>
    </row>
    <row r="181" spans="2:65" s="1" customFormat="1" ht="11.25">
      <c r="B181" s="33"/>
      <c r="D181" s="141" t="s">
        <v>154</v>
      </c>
      <c r="F181" s="142" t="s">
        <v>155</v>
      </c>
      <c r="I181" s="143"/>
      <c r="L181" s="33"/>
      <c r="M181" s="144"/>
      <c r="T181" s="54"/>
      <c r="AT181" s="18" t="s">
        <v>154</v>
      </c>
      <c r="AU181" s="18" t="s">
        <v>152</v>
      </c>
    </row>
    <row r="182" spans="2:65" s="12" customFormat="1" ht="11.25">
      <c r="B182" s="145"/>
      <c r="D182" s="146" t="s">
        <v>156</v>
      </c>
      <c r="E182" s="147" t="s">
        <v>19</v>
      </c>
      <c r="F182" s="148" t="s">
        <v>213</v>
      </c>
      <c r="H182" s="149">
        <v>86.36</v>
      </c>
      <c r="I182" s="150"/>
      <c r="L182" s="145"/>
      <c r="M182" s="151"/>
      <c r="T182" s="152"/>
      <c r="AT182" s="147" t="s">
        <v>156</v>
      </c>
      <c r="AU182" s="147" t="s">
        <v>152</v>
      </c>
      <c r="AV182" s="12" t="s">
        <v>82</v>
      </c>
      <c r="AW182" s="12" t="s">
        <v>33</v>
      </c>
      <c r="AX182" s="12" t="s">
        <v>72</v>
      </c>
      <c r="AY182" s="147" t="s">
        <v>141</v>
      </c>
    </row>
    <row r="183" spans="2:65" s="13" customFormat="1" ht="11.25">
      <c r="B183" s="153"/>
      <c r="D183" s="146" t="s">
        <v>156</v>
      </c>
      <c r="E183" s="154" t="s">
        <v>19</v>
      </c>
      <c r="F183" s="155" t="s">
        <v>161</v>
      </c>
      <c r="H183" s="156">
        <v>86.36</v>
      </c>
      <c r="I183" s="157"/>
      <c r="L183" s="153"/>
      <c r="M183" s="158"/>
      <c r="T183" s="159"/>
      <c r="AT183" s="154" t="s">
        <v>156</v>
      </c>
      <c r="AU183" s="154" t="s">
        <v>152</v>
      </c>
      <c r="AV183" s="13" t="s">
        <v>152</v>
      </c>
      <c r="AW183" s="13" t="s">
        <v>33</v>
      </c>
      <c r="AX183" s="13" t="s">
        <v>72</v>
      </c>
      <c r="AY183" s="154" t="s">
        <v>141</v>
      </c>
    </row>
    <row r="184" spans="2:65" s="12" customFormat="1" ht="11.25">
      <c r="B184" s="145"/>
      <c r="D184" s="146" t="s">
        <v>156</v>
      </c>
      <c r="E184" s="147" t="s">
        <v>19</v>
      </c>
      <c r="F184" s="148" t="s">
        <v>214</v>
      </c>
      <c r="H184" s="149">
        <v>8.4</v>
      </c>
      <c r="I184" s="150"/>
      <c r="L184" s="145"/>
      <c r="M184" s="151"/>
      <c r="T184" s="152"/>
      <c r="AT184" s="147" t="s">
        <v>156</v>
      </c>
      <c r="AU184" s="147" t="s">
        <v>152</v>
      </c>
      <c r="AV184" s="12" t="s">
        <v>82</v>
      </c>
      <c r="AW184" s="12" t="s">
        <v>33</v>
      </c>
      <c r="AX184" s="12" t="s">
        <v>72</v>
      </c>
      <c r="AY184" s="147" t="s">
        <v>141</v>
      </c>
    </row>
    <row r="185" spans="2:65" s="13" customFormat="1" ht="11.25">
      <c r="B185" s="153"/>
      <c r="D185" s="146" t="s">
        <v>156</v>
      </c>
      <c r="E185" s="154" t="s">
        <v>19</v>
      </c>
      <c r="F185" s="155" t="s">
        <v>215</v>
      </c>
      <c r="H185" s="156">
        <v>8.4</v>
      </c>
      <c r="I185" s="157"/>
      <c r="L185" s="153"/>
      <c r="M185" s="158"/>
      <c r="T185" s="159"/>
      <c r="AT185" s="154" t="s">
        <v>156</v>
      </c>
      <c r="AU185" s="154" t="s">
        <v>152</v>
      </c>
      <c r="AV185" s="13" t="s">
        <v>152</v>
      </c>
      <c r="AW185" s="13" t="s">
        <v>33</v>
      </c>
      <c r="AX185" s="13" t="s">
        <v>72</v>
      </c>
      <c r="AY185" s="154" t="s">
        <v>141</v>
      </c>
    </row>
    <row r="186" spans="2:65" s="15" customFormat="1" ht="11.25">
      <c r="B186" s="166"/>
      <c r="D186" s="146" t="s">
        <v>156</v>
      </c>
      <c r="E186" s="167" t="s">
        <v>19</v>
      </c>
      <c r="F186" s="168" t="s">
        <v>193</v>
      </c>
      <c r="H186" s="169">
        <v>94.76</v>
      </c>
      <c r="I186" s="170"/>
      <c r="L186" s="166"/>
      <c r="M186" s="171"/>
      <c r="T186" s="172"/>
      <c r="AT186" s="167" t="s">
        <v>156</v>
      </c>
      <c r="AU186" s="167" t="s">
        <v>152</v>
      </c>
      <c r="AV186" s="15" t="s">
        <v>151</v>
      </c>
      <c r="AW186" s="15" t="s">
        <v>33</v>
      </c>
      <c r="AX186" s="15" t="s">
        <v>80</v>
      </c>
      <c r="AY186" s="167" t="s">
        <v>141</v>
      </c>
    </row>
    <row r="187" spans="2:65" s="1" customFormat="1" ht="24.2" customHeight="1">
      <c r="B187" s="33"/>
      <c r="C187" s="128" t="s">
        <v>232</v>
      </c>
      <c r="D187" s="128" t="s">
        <v>146</v>
      </c>
      <c r="E187" s="129" t="s">
        <v>202</v>
      </c>
      <c r="F187" s="130" t="s">
        <v>203</v>
      </c>
      <c r="G187" s="131" t="s">
        <v>149</v>
      </c>
      <c r="H187" s="132">
        <v>86.36</v>
      </c>
      <c r="I187" s="133"/>
      <c r="J187" s="134">
        <f>ROUND(I187*H187,1)</f>
        <v>0</v>
      </c>
      <c r="K187" s="130" t="s">
        <v>150</v>
      </c>
      <c r="L187" s="33"/>
      <c r="M187" s="135" t="s">
        <v>19</v>
      </c>
      <c r="N187" s="136" t="s">
        <v>43</v>
      </c>
      <c r="P187" s="137">
        <f>O187*H187</f>
        <v>0</v>
      </c>
      <c r="Q187" s="137">
        <v>0</v>
      </c>
      <c r="R187" s="137">
        <f>Q187*H187</f>
        <v>0</v>
      </c>
      <c r="S187" s="137">
        <v>0</v>
      </c>
      <c r="T187" s="138">
        <f>S187*H187</f>
        <v>0</v>
      </c>
      <c r="AR187" s="139" t="s">
        <v>151</v>
      </c>
      <c r="AT187" s="139" t="s">
        <v>146</v>
      </c>
      <c r="AU187" s="139" t="s">
        <v>152</v>
      </c>
      <c r="AY187" s="18" t="s">
        <v>141</v>
      </c>
      <c r="BE187" s="140">
        <f>IF(N187="základní",J187,0)</f>
        <v>0</v>
      </c>
      <c r="BF187" s="140">
        <f>IF(N187="snížená",J187,0)</f>
        <v>0</v>
      </c>
      <c r="BG187" s="140">
        <f>IF(N187="zákl. přenesená",J187,0)</f>
        <v>0</v>
      </c>
      <c r="BH187" s="140">
        <f>IF(N187="sníž. přenesená",J187,0)</f>
        <v>0</v>
      </c>
      <c r="BI187" s="140">
        <f>IF(N187="nulová",J187,0)</f>
        <v>0</v>
      </c>
      <c r="BJ187" s="18" t="s">
        <v>80</v>
      </c>
      <c r="BK187" s="140">
        <f>ROUND(I187*H187,1)</f>
        <v>0</v>
      </c>
      <c r="BL187" s="18" t="s">
        <v>151</v>
      </c>
      <c r="BM187" s="139" t="s">
        <v>233</v>
      </c>
    </row>
    <row r="188" spans="2:65" s="1" customFormat="1" ht="11.25">
      <c r="B188" s="33"/>
      <c r="D188" s="141" t="s">
        <v>154</v>
      </c>
      <c r="F188" s="142" t="s">
        <v>205</v>
      </c>
      <c r="I188" s="143"/>
      <c r="L188" s="33"/>
      <c r="M188" s="144"/>
      <c r="T188" s="54"/>
      <c r="AT188" s="18" t="s">
        <v>154</v>
      </c>
      <c r="AU188" s="18" t="s">
        <v>152</v>
      </c>
    </row>
    <row r="189" spans="2:65" s="12" customFormat="1" ht="11.25">
      <c r="B189" s="145"/>
      <c r="D189" s="146" t="s">
        <v>156</v>
      </c>
      <c r="E189" s="147" t="s">
        <v>19</v>
      </c>
      <c r="F189" s="148" t="s">
        <v>213</v>
      </c>
      <c r="H189" s="149">
        <v>86.36</v>
      </c>
      <c r="I189" s="150"/>
      <c r="L189" s="145"/>
      <c r="M189" s="151"/>
      <c r="T189" s="152"/>
      <c r="AT189" s="147" t="s">
        <v>156</v>
      </c>
      <c r="AU189" s="147" t="s">
        <v>152</v>
      </c>
      <c r="AV189" s="12" t="s">
        <v>82</v>
      </c>
      <c r="AW189" s="12" t="s">
        <v>33</v>
      </c>
      <c r="AX189" s="12" t="s">
        <v>72</v>
      </c>
      <c r="AY189" s="147" t="s">
        <v>141</v>
      </c>
    </row>
    <row r="190" spans="2:65" s="13" customFormat="1" ht="11.25">
      <c r="B190" s="153"/>
      <c r="D190" s="146" t="s">
        <v>156</v>
      </c>
      <c r="E190" s="154" t="s">
        <v>19</v>
      </c>
      <c r="F190" s="155" t="s">
        <v>161</v>
      </c>
      <c r="H190" s="156">
        <v>86.36</v>
      </c>
      <c r="I190" s="157"/>
      <c r="L190" s="153"/>
      <c r="M190" s="158"/>
      <c r="T190" s="159"/>
      <c r="AT190" s="154" t="s">
        <v>156</v>
      </c>
      <c r="AU190" s="154" t="s">
        <v>152</v>
      </c>
      <c r="AV190" s="13" t="s">
        <v>152</v>
      </c>
      <c r="AW190" s="13" t="s">
        <v>33</v>
      </c>
      <c r="AX190" s="13" t="s">
        <v>72</v>
      </c>
      <c r="AY190" s="154" t="s">
        <v>141</v>
      </c>
    </row>
    <row r="191" spans="2:65" s="15" customFormat="1" ht="11.25">
      <c r="B191" s="166"/>
      <c r="D191" s="146" t="s">
        <v>156</v>
      </c>
      <c r="E191" s="167" t="s">
        <v>19</v>
      </c>
      <c r="F191" s="168" t="s">
        <v>193</v>
      </c>
      <c r="H191" s="169">
        <v>86.36</v>
      </c>
      <c r="I191" s="170"/>
      <c r="L191" s="166"/>
      <c r="M191" s="171"/>
      <c r="T191" s="172"/>
      <c r="AT191" s="167" t="s">
        <v>156</v>
      </c>
      <c r="AU191" s="167" t="s">
        <v>152</v>
      </c>
      <c r="AV191" s="15" t="s">
        <v>151</v>
      </c>
      <c r="AW191" s="15" t="s">
        <v>33</v>
      </c>
      <c r="AX191" s="15" t="s">
        <v>80</v>
      </c>
      <c r="AY191" s="167" t="s">
        <v>141</v>
      </c>
    </row>
    <row r="192" spans="2:65" s="1" customFormat="1" ht="24.2" customHeight="1">
      <c r="B192" s="33"/>
      <c r="C192" s="128" t="s">
        <v>234</v>
      </c>
      <c r="D192" s="128" t="s">
        <v>146</v>
      </c>
      <c r="E192" s="129" t="s">
        <v>235</v>
      </c>
      <c r="F192" s="130" t="s">
        <v>236</v>
      </c>
      <c r="G192" s="131" t="s">
        <v>149</v>
      </c>
      <c r="H192" s="132">
        <v>8.4</v>
      </c>
      <c r="I192" s="133"/>
      <c r="J192" s="134">
        <f>ROUND(I192*H192,1)</f>
        <v>0</v>
      </c>
      <c r="K192" s="130" t="s">
        <v>150</v>
      </c>
      <c r="L192" s="33"/>
      <c r="M192" s="135" t="s">
        <v>19</v>
      </c>
      <c r="N192" s="136" t="s">
        <v>43</v>
      </c>
      <c r="P192" s="137">
        <f>O192*H192</f>
        <v>0</v>
      </c>
      <c r="Q192" s="137">
        <v>0</v>
      </c>
      <c r="R192" s="137">
        <f>Q192*H192</f>
        <v>0</v>
      </c>
      <c r="S192" s="137">
        <v>0</v>
      </c>
      <c r="T192" s="138">
        <f>S192*H192</f>
        <v>0</v>
      </c>
      <c r="AR192" s="139" t="s">
        <v>151</v>
      </c>
      <c r="AT192" s="139" t="s">
        <v>146</v>
      </c>
      <c r="AU192" s="139" t="s">
        <v>152</v>
      </c>
      <c r="AY192" s="18" t="s">
        <v>141</v>
      </c>
      <c r="BE192" s="140">
        <f>IF(N192="základní",J192,0)</f>
        <v>0</v>
      </c>
      <c r="BF192" s="140">
        <f>IF(N192="snížená",J192,0)</f>
        <v>0</v>
      </c>
      <c r="BG192" s="140">
        <f>IF(N192="zákl. přenesená",J192,0)</f>
        <v>0</v>
      </c>
      <c r="BH192" s="140">
        <f>IF(N192="sníž. přenesená",J192,0)</f>
        <v>0</v>
      </c>
      <c r="BI192" s="140">
        <f>IF(N192="nulová",J192,0)</f>
        <v>0</v>
      </c>
      <c r="BJ192" s="18" t="s">
        <v>80</v>
      </c>
      <c r="BK192" s="140">
        <f>ROUND(I192*H192,1)</f>
        <v>0</v>
      </c>
      <c r="BL192" s="18" t="s">
        <v>151</v>
      </c>
      <c r="BM192" s="139" t="s">
        <v>237</v>
      </c>
    </row>
    <row r="193" spans="2:65" s="1" customFormat="1" ht="11.25">
      <c r="B193" s="33"/>
      <c r="D193" s="141" t="s">
        <v>154</v>
      </c>
      <c r="F193" s="142" t="s">
        <v>238</v>
      </c>
      <c r="I193" s="143"/>
      <c r="L193" s="33"/>
      <c r="M193" s="144"/>
      <c r="T193" s="54"/>
      <c r="AT193" s="18" t="s">
        <v>154</v>
      </c>
      <c r="AU193" s="18" t="s">
        <v>152</v>
      </c>
    </row>
    <row r="194" spans="2:65" s="12" customFormat="1" ht="11.25">
      <c r="B194" s="145"/>
      <c r="D194" s="146" t="s">
        <v>156</v>
      </c>
      <c r="E194" s="147" t="s">
        <v>19</v>
      </c>
      <c r="F194" s="148" t="s">
        <v>214</v>
      </c>
      <c r="H194" s="149">
        <v>8.4</v>
      </c>
      <c r="I194" s="150"/>
      <c r="L194" s="145"/>
      <c r="M194" s="151"/>
      <c r="T194" s="152"/>
      <c r="AT194" s="147" t="s">
        <v>156</v>
      </c>
      <c r="AU194" s="147" t="s">
        <v>152</v>
      </c>
      <c r="AV194" s="12" t="s">
        <v>82</v>
      </c>
      <c r="AW194" s="12" t="s">
        <v>33</v>
      </c>
      <c r="AX194" s="12" t="s">
        <v>72</v>
      </c>
      <c r="AY194" s="147" t="s">
        <v>141</v>
      </c>
    </row>
    <row r="195" spans="2:65" s="13" customFormat="1" ht="11.25">
      <c r="B195" s="153"/>
      <c r="D195" s="146" t="s">
        <v>156</v>
      </c>
      <c r="E195" s="154" t="s">
        <v>19</v>
      </c>
      <c r="F195" s="155" t="s">
        <v>215</v>
      </c>
      <c r="H195" s="156">
        <v>8.4</v>
      </c>
      <c r="I195" s="157"/>
      <c r="L195" s="153"/>
      <c r="M195" s="158"/>
      <c r="T195" s="159"/>
      <c r="AT195" s="154" t="s">
        <v>156</v>
      </c>
      <c r="AU195" s="154" t="s">
        <v>152</v>
      </c>
      <c r="AV195" s="13" t="s">
        <v>152</v>
      </c>
      <c r="AW195" s="13" t="s">
        <v>33</v>
      </c>
      <c r="AX195" s="13" t="s">
        <v>72</v>
      </c>
      <c r="AY195" s="154" t="s">
        <v>141</v>
      </c>
    </row>
    <row r="196" spans="2:65" s="15" customFormat="1" ht="11.25">
      <c r="B196" s="166"/>
      <c r="D196" s="146" t="s">
        <v>156</v>
      </c>
      <c r="E196" s="167" t="s">
        <v>19</v>
      </c>
      <c r="F196" s="168" t="s">
        <v>193</v>
      </c>
      <c r="H196" s="169">
        <v>8.4</v>
      </c>
      <c r="I196" s="170"/>
      <c r="L196" s="166"/>
      <c r="M196" s="171"/>
      <c r="T196" s="172"/>
      <c r="AT196" s="167" t="s">
        <v>156</v>
      </c>
      <c r="AU196" s="167" t="s">
        <v>152</v>
      </c>
      <c r="AV196" s="15" t="s">
        <v>151</v>
      </c>
      <c r="AW196" s="15" t="s">
        <v>33</v>
      </c>
      <c r="AX196" s="15" t="s">
        <v>80</v>
      </c>
      <c r="AY196" s="167" t="s">
        <v>141</v>
      </c>
    </row>
    <row r="197" spans="2:65" s="11" customFormat="1" ht="22.9" customHeight="1">
      <c r="B197" s="116"/>
      <c r="D197" s="117" t="s">
        <v>71</v>
      </c>
      <c r="E197" s="126" t="s">
        <v>208</v>
      </c>
      <c r="F197" s="126" t="s">
        <v>239</v>
      </c>
      <c r="I197" s="119"/>
      <c r="J197" s="127">
        <f>BK197</f>
        <v>0</v>
      </c>
      <c r="L197" s="116"/>
      <c r="M197" s="121"/>
      <c r="P197" s="122">
        <f>P198+P203</f>
        <v>0</v>
      </c>
      <c r="R197" s="122">
        <f>R198+R203</f>
        <v>0.1452164</v>
      </c>
      <c r="T197" s="123">
        <f>T198+T203</f>
        <v>64.088560000000001</v>
      </c>
      <c r="AR197" s="117" t="s">
        <v>80</v>
      </c>
      <c r="AT197" s="124" t="s">
        <v>71</v>
      </c>
      <c r="AU197" s="124" t="s">
        <v>80</v>
      </c>
      <c r="AY197" s="117" t="s">
        <v>141</v>
      </c>
      <c r="BK197" s="125">
        <f>BK198+BK203</f>
        <v>0</v>
      </c>
    </row>
    <row r="198" spans="2:65" s="11" customFormat="1" ht="20.85" customHeight="1">
      <c r="B198" s="116"/>
      <c r="D198" s="117" t="s">
        <v>71</v>
      </c>
      <c r="E198" s="126" t="s">
        <v>240</v>
      </c>
      <c r="F198" s="126" t="s">
        <v>241</v>
      </c>
      <c r="I198" s="119"/>
      <c r="J198" s="127">
        <f>BK198</f>
        <v>0</v>
      </c>
      <c r="L198" s="116"/>
      <c r="M198" s="121"/>
      <c r="P198" s="122">
        <f>SUM(P199:P202)</f>
        <v>0</v>
      </c>
      <c r="R198" s="122">
        <f>SUM(R199:R202)</f>
        <v>0.13999999999999999</v>
      </c>
      <c r="T198" s="123">
        <f>SUM(T199:T202)</f>
        <v>0</v>
      </c>
      <c r="AR198" s="117" t="s">
        <v>80</v>
      </c>
      <c r="AT198" s="124" t="s">
        <v>71</v>
      </c>
      <c r="AU198" s="124" t="s">
        <v>82</v>
      </c>
      <c r="AY198" s="117" t="s">
        <v>141</v>
      </c>
      <c r="BK198" s="125">
        <f>SUM(BK199:BK202)</f>
        <v>0</v>
      </c>
    </row>
    <row r="199" spans="2:65" s="1" customFormat="1" ht="16.5" customHeight="1">
      <c r="B199" s="33"/>
      <c r="C199" s="128" t="s">
        <v>242</v>
      </c>
      <c r="D199" s="128" t="s">
        <v>146</v>
      </c>
      <c r="E199" s="129" t="s">
        <v>243</v>
      </c>
      <c r="F199" s="130" t="s">
        <v>244</v>
      </c>
      <c r="G199" s="131" t="s">
        <v>180</v>
      </c>
      <c r="H199" s="132">
        <v>250</v>
      </c>
      <c r="I199" s="133"/>
      <c r="J199" s="134">
        <f>ROUND(I199*H199,1)</f>
        <v>0</v>
      </c>
      <c r="K199" s="130" t="s">
        <v>150</v>
      </c>
      <c r="L199" s="33"/>
      <c r="M199" s="135" t="s">
        <v>19</v>
      </c>
      <c r="N199" s="136" t="s">
        <v>43</v>
      </c>
      <c r="P199" s="137">
        <f>O199*H199</f>
        <v>0</v>
      </c>
      <c r="Q199" s="137">
        <v>5.5999999999999995E-4</v>
      </c>
      <c r="R199" s="137">
        <f>Q199*H199</f>
        <v>0.13999999999999999</v>
      </c>
      <c r="S199" s="137">
        <v>0</v>
      </c>
      <c r="T199" s="138">
        <f>S199*H199</f>
        <v>0</v>
      </c>
      <c r="AR199" s="139" t="s">
        <v>151</v>
      </c>
      <c r="AT199" s="139" t="s">
        <v>146</v>
      </c>
      <c r="AU199" s="139" t="s">
        <v>152</v>
      </c>
      <c r="AY199" s="18" t="s">
        <v>141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8" t="s">
        <v>80</v>
      </c>
      <c r="BK199" s="140">
        <f>ROUND(I199*H199,1)</f>
        <v>0</v>
      </c>
      <c r="BL199" s="18" t="s">
        <v>151</v>
      </c>
      <c r="BM199" s="139" t="s">
        <v>245</v>
      </c>
    </row>
    <row r="200" spans="2:65" s="1" customFormat="1" ht="11.25">
      <c r="B200" s="33"/>
      <c r="D200" s="141" t="s">
        <v>154</v>
      </c>
      <c r="F200" s="142" t="s">
        <v>246</v>
      </c>
      <c r="I200" s="143"/>
      <c r="L200" s="33"/>
      <c r="M200" s="144"/>
      <c r="T200" s="54"/>
      <c r="AT200" s="18" t="s">
        <v>154</v>
      </c>
      <c r="AU200" s="18" t="s">
        <v>152</v>
      </c>
    </row>
    <row r="201" spans="2:65" s="1" customFormat="1" ht="16.5" customHeight="1">
      <c r="B201" s="33"/>
      <c r="C201" s="128" t="s">
        <v>247</v>
      </c>
      <c r="D201" s="128" t="s">
        <v>146</v>
      </c>
      <c r="E201" s="129" t="s">
        <v>248</v>
      </c>
      <c r="F201" s="130" t="s">
        <v>249</v>
      </c>
      <c r="G201" s="131" t="s">
        <v>180</v>
      </c>
      <c r="H201" s="132">
        <v>250</v>
      </c>
      <c r="I201" s="133"/>
      <c r="J201" s="134">
        <f>ROUND(I201*H201,1)</f>
        <v>0</v>
      </c>
      <c r="K201" s="130" t="s">
        <v>150</v>
      </c>
      <c r="L201" s="33"/>
      <c r="M201" s="135" t="s">
        <v>19</v>
      </c>
      <c r="N201" s="136" t="s">
        <v>43</v>
      </c>
      <c r="P201" s="137">
        <f>O201*H201</f>
        <v>0</v>
      </c>
      <c r="Q201" s="137">
        <v>0</v>
      </c>
      <c r="R201" s="137">
        <f>Q201*H201</f>
        <v>0</v>
      </c>
      <c r="S201" s="137">
        <v>0</v>
      </c>
      <c r="T201" s="138">
        <f>S201*H201</f>
        <v>0</v>
      </c>
      <c r="AR201" s="139" t="s">
        <v>151</v>
      </c>
      <c r="AT201" s="139" t="s">
        <v>146</v>
      </c>
      <c r="AU201" s="139" t="s">
        <v>152</v>
      </c>
      <c r="AY201" s="18" t="s">
        <v>141</v>
      </c>
      <c r="BE201" s="140">
        <f>IF(N201="základní",J201,0)</f>
        <v>0</v>
      </c>
      <c r="BF201" s="140">
        <f>IF(N201="snížená",J201,0)</f>
        <v>0</v>
      </c>
      <c r="BG201" s="140">
        <f>IF(N201="zákl. přenesená",J201,0)</f>
        <v>0</v>
      </c>
      <c r="BH201" s="140">
        <f>IF(N201="sníž. přenesená",J201,0)</f>
        <v>0</v>
      </c>
      <c r="BI201" s="140">
        <f>IF(N201="nulová",J201,0)</f>
        <v>0</v>
      </c>
      <c r="BJ201" s="18" t="s">
        <v>80</v>
      </c>
      <c r="BK201" s="140">
        <f>ROUND(I201*H201,1)</f>
        <v>0</v>
      </c>
      <c r="BL201" s="18" t="s">
        <v>151</v>
      </c>
      <c r="BM201" s="139" t="s">
        <v>250</v>
      </c>
    </row>
    <row r="202" spans="2:65" s="1" customFormat="1" ht="11.25">
      <c r="B202" s="33"/>
      <c r="D202" s="141" t="s">
        <v>154</v>
      </c>
      <c r="F202" s="142" t="s">
        <v>251</v>
      </c>
      <c r="I202" s="143"/>
      <c r="L202" s="33"/>
      <c r="M202" s="144"/>
      <c r="T202" s="54"/>
      <c r="AT202" s="18" t="s">
        <v>154</v>
      </c>
      <c r="AU202" s="18" t="s">
        <v>152</v>
      </c>
    </row>
    <row r="203" spans="2:65" s="11" customFormat="1" ht="20.85" customHeight="1">
      <c r="B203" s="116"/>
      <c r="D203" s="117" t="s">
        <v>71</v>
      </c>
      <c r="E203" s="126" t="s">
        <v>252</v>
      </c>
      <c r="F203" s="126" t="s">
        <v>253</v>
      </c>
      <c r="I203" s="119"/>
      <c r="J203" s="127">
        <f>BK203</f>
        <v>0</v>
      </c>
      <c r="L203" s="116"/>
      <c r="M203" s="121"/>
      <c r="P203" s="122">
        <f>SUM(P204:P235)</f>
        <v>0</v>
      </c>
      <c r="R203" s="122">
        <f>SUM(R204:R235)</f>
        <v>5.2164000000000004E-3</v>
      </c>
      <c r="T203" s="123">
        <f>SUM(T204:T235)</f>
        <v>64.088560000000001</v>
      </c>
      <c r="AR203" s="117" t="s">
        <v>80</v>
      </c>
      <c r="AT203" s="124" t="s">
        <v>71</v>
      </c>
      <c r="AU203" s="124" t="s">
        <v>82</v>
      </c>
      <c r="AY203" s="117" t="s">
        <v>141</v>
      </c>
      <c r="BK203" s="125">
        <f>SUM(BK204:BK235)</f>
        <v>0</v>
      </c>
    </row>
    <row r="204" spans="2:65" s="1" customFormat="1" ht="24.2" customHeight="1">
      <c r="B204" s="33"/>
      <c r="C204" s="128" t="s">
        <v>254</v>
      </c>
      <c r="D204" s="128" t="s">
        <v>146</v>
      </c>
      <c r="E204" s="129" t="s">
        <v>255</v>
      </c>
      <c r="F204" s="130" t="s">
        <v>256</v>
      </c>
      <c r="G204" s="131" t="s">
        <v>149</v>
      </c>
      <c r="H204" s="132">
        <v>521.64</v>
      </c>
      <c r="I204" s="133"/>
      <c r="J204" s="134">
        <f>ROUND(I204*H204,1)</f>
        <v>0</v>
      </c>
      <c r="K204" s="130" t="s">
        <v>150</v>
      </c>
      <c r="L204" s="33"/>
      <c r="M204" s="135" t="s">
        <v>19</v>
      </c>
      <c r="N204" s="136" t="s">
        <v>43</v>
      </c>
      <c r="P204" s="137">
        <f>O204*H204</f>
        <v>0</v>
      </c>
      <c r="Q204" s="137">
        <v>1.0000000000000001E-5</v>
      </c>
      <c r="R204" s="137">
        <f>Q204*H204</f>
        <v>5.2164000000000004E-3</v>
      </c>
      <c r="S204" s="137">
        <v>6.9000000000000006E-2</v>
      </c>
      <c r="T204" s="138">
        <f>S204*H204</f>
        <v>35.993160000000003</v>
      </c>
      <c r="AR204" s="139" t="s">
        <v>151</v>
      </c>
      <c r="AT204" s="139" t="s">
        <v>146</v>
      </c>
      <c r="AU204" s="139" t="s">
        <v>152</v>
      </c>
      <c r="AY204" s="18" t="s">
        <v>141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8" t="s">
        <v>80</v>
      </c>
      <c r="BK204" s="140">
        <f>ROUND(I204*H204,1)</f>
        <v>0</v>
      </c>
      <c r="BL204" s="18" t="s">
        <v>151</v>
      </c>
      <c r="BM204" s="139" t="s">
        <v>257</v>
      </c>
    </row>
    <row r="205" spans="2:65" s="1" customFormat="1" ht="11.25">
      <c r="B205" s="33"/>
      <c r="D205" s="141" t="s">
        <v>154</v>
      </c>
      <c r="F205" s="142" t="s">
        <v>258</v>
      </c>
      <c r="I205" s="143"/>
      <c r="L205" s="33"/>
      <c r="M205" s="144"/>
      <c r="T205" s="54"/>
      <c r="AT205" s="18" t="s">
        <v>154</v>
      </c>
      <c r="AU205" s="18" t="s">
        <v>152</v>
      </c>
    </row>
    <row r="206" spans="2:65" s="12" customFormat="1" ht="11.25">
      <c r="B206" s="145"/>
      <c r="D206" s="146" t="s">
        <v>156</v>
      </c>
      <c r="E206" s="147" t="s">
        <v>19</v>
      </c>
      <c r="F206" s="148" t="s">
        <v>157</v>
      </c>
      <c r="H206" s="149">
        <v>65</v>
      </c>
      <c r="I206" s="150"/>
      <c r="L206" s="145"/>
      <c r="M206" s="151"/>
      <c r="T206" s="152"/>
      <c r="AT206" s="147" t="s">
        <v>156</v>
      </c>
      <c r="AU206" s="147" t="s">
        <v>152</v>
      </c>
      <c r="AV206" s="12" t="s">
        <v>82</v>
      </c>
      <c r="AW206" s="12" t="s">
        <v>33</v>
      </c>
      <c r="AX206" s="12" t="s">
        <v>72</v>
      </c>
      <c r="AY206" s="147" t="s">
        <v>141</v>
      </c>
    </row>
    <row r="207" spans="2:65" s="13" customFormat="1" ht="11.25">
      <c r="B207" s="153"/>
      <c r="D207" s="146" t="s">
        <v>156</v>
      </c>
      <c r="E207" s="154" t="s">
        <v>19</v>
      </c>
      <c r="F207" s="155" t="s">
        <v>158</v>
      </c>
      <c r="H207" s="156">
        <v>65</v>
      </c>
      <c r="I207" s="157"/>
      <c r="L207" s="153"/>
      <c r="M207" s="158"/>
      <c r="T207" s="159"/>
      <c r="AT207" s="154" t="s">
        <v>156</v>
      </c>
      <c r="AU207" s="154" t="s">
        <v>152</v>
      </c>
      <c r="AV207" s="13" t="s">
        <v>152</v>
      </c>
      <c r="AW207" s="13" t="s">
        <v>33</v>
      </c>
      <c r="AX207" s="13" t="s">
        <v>72</v>
      </c>
      <c r="AY207" s="154" t="s">
        <v>141</v>
      </c>
    </row>
    <row r="208" spans="2:65" s="12" customFormat="1" ht="11.25">
      <c r="B208" s="145"/>
      <c r="D208" s="146" t="s">
        <v>156</v>
      </c>
      <c r="E208" s="147" t="s">
        <v>19</v>
      </c>
      <c r="F208" s="148" t="s">
        <v>159</v>
      </c>
      <c r="H208" s="149">
        <v>186</v>
      </c>
      <c r="I208" s="150"/>
      <c r="L208" s="145"/>
      <c r="M208" s="151"/>
      <c r="T208" s="152"/>
      <c r="AT208" s="147" t="s">
        <v>156</v>
      </c>
      <c r="AU208" s="147" t="s">
        <v>152</v>
      </c>
      <c r="AV208" s="12" t="s">
        <v>82</v>
      </c>
      <c r="AW208" s="12" t="s">
        <v>33</v>
      </c>
      <c r="AX208" s="12" t="s">
        <v>72</v>
      </c>
      <c r="AY208" s="147" t="s">
        <v>141</v>
      </c>
    </row>
    <row r="209" spans="2:65" s="12" customFormat="1" ht="11.25">
      <c r="B209" s="145"/>
      <c r="D209" s="146" t="s">
        <v>156</v>
      </c>
      <c r="E209" s="147" t="s">
        <v>19</v>
      </c>
      <c r="F209" s="148" t="s">
        <v>160</v>
      </c>
      <c r="H209" s="149">
        <v>-86.36</v>
      </c>
      <c r="I209" s="150"/>
      <c r="L209" s="145"/>
      <c r="M209" s="151"/>
      <c r="T209" s="152"/>
      <c r="AT209" s="147" t="s">
        <v>156</v>
      </c>
      <c r="AU209" s="147" t="s">
        <v>152</v>
      </c>
      <c r="AV209" s="12" t="s">
        <v>82</v>
      </c>
      <c r="AW209" s="12" t="s">
        <v>33</v>
      </c>
      <c r="AX209" s="12" t="s">
        <v>72</v>
      </c>
      <c r="AY209" s="147" t="s">
        <v>141</v>
      </c>
    </row>
    <row r="210" spans="2:65" s="13" customFormat="1" ht="11.25">
      <c r="B210" s="153"/>
      <c r="D210" s="146" t="s">
        <v>156</v>
      </c>
      <c r="E210" s="154" t="s">
        <v>19</v>
      </c>
      <c r="F210" s="155" t="s">
        <v>161</v>
      </c>
      <c r="H210" s="156">
        <v>99.64</v>
      </c>
      <c r="I210" s="157"/>
      <c r="L210" s="153"/>
      <c r="M210" s="158"/>
      <c r="T210" s="159"/>
      <c r="AT210" s="154" t="s">
        <v>156</v>
      </c>
      <c r="AU210" s="154" t="s">
        <v>152</v>
      </c>
      <c r="AV210" s="13" t="s">
        <v>152</v>
      </c>
      <c r="AW210" s="13" t="s">
        <v>33</v>
      </c>
      <c r="AX210" s="13" t="s">
        <v>72</v>
      </c>
      <c r="AY210" s="154" t="s">
        <v>141</v>
      </c>
    </row>
    <row r="211" spans="2:65" s="12" customFormat="1" ht="11.25">
      <c r="B211" s="145"/>
      <c r="D211" s="146" t="s">
        <v>156</v>
      </c>
      <c r="E211" s="147" t="s">
        <v>19</v>
      </c>
      <c r="F211" s="148" t="s">
        <v>162</v>
      </c>
      <c r="H211" s="149">
        <v>148</v>
      </c>
      <c r="I211" s="150"/>
      <c r="L211" s="145"/>
      <c r="M211" s="151"/>
      <c r="T211" s="152"/>
      <c r="AT211" s="147" t="s">
        <v>156</v>
      </c>
      <c r="AU211" s="147" t="s">
        <v>152</v>
      </c>
      <c r="AV211" s="12" t="s">
        <v>82</v>
      </c>
      <c r="AW211" s="12" t="s">
        <v>33</v>
      </c>
      <c r="AX211" s="12" t="s">
        <v>72</v>
      </c>
      <c r="AY211" s="147" t="s">
        <v>141</v>
      </c>
    </row>
    <row r="212" spans="2:65" s="13" customFormat="1" ht="11.25">
      <c r="B212" s="153"/>
      <c r="D212" s="146" t="s">
        <v>156</v>
      </c>
      <c r="E212" s="154" t="s">
        <v>19</v>
      </c>
      <c r="F212" s="155" t="s">
        <v>163</v>
      </c>
      <c r="H212" s="156">
        <v>148</v>
      </c>
      <c r="I212" s="157"/>
      <c r="L212" s="153"/>
      <c r="M212" s="158"/>
      <c r="T212" s="159"/>
      <c r="AT212" s="154" t="s">
        <v>156</v>
      </c>
      <c r="AU212" s="154" t="s">
        <v>152</v>
      </c>
      <c r="AV212" s="13" t="s">
        <v>152</v>
      </c>
      <c r="AW212" s="13" t="s">
        <v>33</v>
      </c>
      <c r="AX212" s="13" t="s">
        <v>72</v>
      </c>
      <c r="AY212" s="154" t="s">
        <v>141</v>
      </c>
    </row>
    <row r="213" spans="2:65" s="12" customFormat="1" ht="11.25">
      <c r="B213" s="145"/>
      <c r="D213" s="146" t="s">
        <v>156</v>
      </c>
      <c r="E213" s="147" t="s">
        <v>19</v>
      </c>
      <c r="F213" s="148" t="s">
        <v>164</v>
      </c>
      <c r="H213" s="149">
        <v>189</v>
      </c>
      <c r="I213" s="150"/>
      <c r="L213" s="145"/>
      <c r="M213" s="151"/>
      <c r="T213" s="152"/>
      <c r="AT213" s="147" t="s">
        <v>156</v>
      </c>
      <c r="AU213" s="147" t="s">
        <v>152</v>
      </c>
      <c r="AV213" s="12" t="s">
        <v>82</v>
      </c>
      <c r="AW213" s="12" t="s">
        <v>33</v>
      </c>
      <c r="AX213" s="12" t="s">
        <v>72</v>
      </c>
      <c r="AY213" s="147" t="s">
        <v>141</v>
      </c>
    </row>
    <row r="214" spans="2:65" s="13" customFormat="1" ht="11.25">
      <c r="B214" s="153"/>
      <c r="D214" s="146" t="s">
        <v>156</v>
      </c>
      <c r="E214" s="154" t="s">
        <v>19</v>
      </c>
      <c r="F214" s="155" t="s">
        <v>165</v>
      </c>
      <c r="H214" s="156">
        <v>189</v>
      </c>
      <c r="I214" s="157"/>
      <c r="L214" s="153"/>
      <c r="M214" s="158"/>
      <c r="T214" s="159"/>
      <c r="AT214" s="154" t="s">
        <v>156</v>
      </c>
      <c r="AU214" s="154" t="s">
        <v>152</v>
      </c>
      <c r="AV214" s="13" t="s">
        <v>152</v>
      </c>
      <c r="AW214" s="13" t="s">
        <v>33</v>
      </c>
      <c r="AX214" s="13" t="s">
        <v>72</v>
      </c>
      <c r="AY214" s="154" t="s">
        <v>141</v>
      </c>
    </row>
    <row r="215" spans="2:65" s="14" customFormat="1" ht="11.25">
      <c r="B215" s="160"/>
      <c r="D215" s="146" t="s">
        <v>156</v>
      </c>
      <c r="E215" s="161" t="s">
        <v>19</v>
      </c>
      <c r="F215" s="162" t="s">
        <v>166</v>
      </c>
      <c r="H215" s="161" t="s">
        <v>19</v>
      </c>
      <c r="I215" s="163"/>
      <c r="L215" s="160"/>
      <c r="M215" s="164"/>
      <c r="T215" s="165"/>
      <c r="AT215" s="161" t="s">
        <v>156</v>
      </c>
      <c r="AU215" s="161" t="s">
        <v>152</v>
      </c>
      <c r="AV215" s="14" t="s">
        <v>80</v>
      </c>
      <c r="AW215" s="14" t="s">
        <v>33</v>
      </c>
      <c r="AX215" s="14" t="s">
        <v>72</v>
      </c>
      <c r="AY215" s="161" t="s">
        <v>141</v>
      </c>
    </row>
    <row r="216" spans="2:65" s="12" customFormat="1" ht="11.25">
      <c r="B216" s="145"/>
      <c r="D216" s="146" t="s">
        <v>156</v>
      </c>
      <c r="E216" s="147" t="s">
        <v>19</v>
      </c>
      <c r="F216" s="148" t="s">
        <v>167</v>
      </c>
      <c r="H216" s="149">
        <v>20</v>
      </c>
      <c r="I216" s="150"/>
      <c r="L216" s="145"/>
      <c r="M216" s="151"/>
      <c r="T216" s="152"/>
      <c r="AT216" s="147" t="s">
        <v>156</v>
      </c>
      <c r="AU216" s="147" t="s">
        <v>152</v>
      </c>
      <c r="AV216" s="12" t="s">
        <v>82</v>
      </c>
      <c r="AW216" s="12" t="s">
        <v>33</v>
      </c>
      <c r="AX216" s="12" t="s">
        <v>72</v>
      </c>
      <c r="AY216" s="147" t="s">
        <v>141</v>
      </c>
    </row>
    <row r="217" spans="2:65" s="13" customFormat="1" ht="11.25">
      <c r="B217" s="153"/>
      <c r="D217" s="146" t="s">
        <v>156</v>
      </c>
      <c r="E217" s="154" t="s">
        <v>19</v>
      </c>
      <c r="F217" s="155" t="s">
        <v>168</v>
      </c>
      <c r="H217" s="156">
        <v>20</v>
      </c>
      <c r="I217" s="157"/>
      <c r="L217" s="153"/>
      <c r="M217" s="158"/>
      <c r="T217" s="159"/>
      <c r="AT217" s="154" t="s">
        <v>156</v>
      </c>
      <c r="AU217" s="154" t="s">
        <v>152</v>
      </c>
      <c r="AV217" s="13" t="s">
        <v>152</v>
      </c>
      <c r="AW217" s="13" t="s">
        <v>33</v>
      </c>
      <c r="AX217" s="13" t="s">
        <v>72</v>
      </c>
      <c r="AY217" s="154" t="s">
        <v>141</v>
      </c>
    </row>
    <row r="218" spans="2:65" s="15" customFormat="1" ht="11.25">
      <c r="B218" s="166"/>
      <c r="D218" s="146" t="s">
        <v>156</v>
      </c>
      <c r="E218" s="167" t="s">
        <v>19</v>
      </c>
      <c r="F218" s="168" t="s">
        <v>169</v>
      </c>
      <c r="H218" s="169">
        <v>521.64</v>
      </c>
      <c r="I218" s="170"/>
      <c r="L218" s="166"/>
      <c r="M218" s="171"/>
      <c r="T218" s="172"/>
      <c r="AT218" s="167" t="s">
        <v>156</v>
      </c>
      <c r="AU218" s="167" t="s">
        <v>152</v>
      </c>
      <c r="AV218" s="15" t="s">
        <v>151</v>
      </c>
      <c r="AW218" s="15" t="s">
        <v>33</v>
      </c>
      <c r="AX218" s="15" t="s">
        <v>80</v>
      </c>
      <c r="AY218" s="167" t="s">
        <v>141</v>
      </c>
    </row>
    <row r="219" spans="2:65" s="1" customFormat="1" ht="37.9" customHeight="1">
      <c r="B219" s="33"/>
      <c r="C219" s="128" t="s">
        <v>259</v>
      </c>
      <c r="D219" s="128" t="s">
        <v>146</v>
      </c>
      <c r="E219" s="129" t="s">
        <v>260</v>
      </c>
      <c r="F219" s="130" t="s">
        <v>261</v>
      </c>
      <c r="G219" s="131" t="s">
        <v>149</v>
      </c>
      <c r="H219" s="132">
        <v>86.36</v>
      </c>
      <c r="I219" s="133"/>
      <c r="J219" s="134">
        <f>ROUND(I219*H219,1)</f>
        <v>0</v>
      </c>
      <c r="K219" s="130" t="s">
        <v>150</v>
      </c>
      <c r="L219" s="33"/>
      <c r="M219" s="135" t="s">
        <v>19</v>
      </c>
      <c r="N219" s="136" t="s">
        <v>43</v>
      </c>
      <c r="P219" s="137">
        <f>O219*H219</f>
        <v>0</v>
      </c>
      <c r="Q219" s="137">
        <v>0</v>
      </c>
      <c r="R219" s="137">
        <f>Q219*H219</f>
        <v>0</v>
      </c>
      <c r="S219" s="137">
        <v>0.28999999999999998</v>
      </c>
      <c r="T219" s="138">
        <f>S219*H219</f>
        <v>25.0444</v>
      </c>
      <c r="AR219" s="139" t="s">
        <v>151</v>
      </c>
      <c r="AT219" s="139" t="s">
        <v>146</v>
      </c>
      <c r="AU219" s="139" t="s">
        <v>152</v>
      </c>
      <c r="AY219" s="18" t="s">
        <v>141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8" t="s">
        <v>80</v>
      </c>
      <c r="BK219" s="140">
        <f>ROUND(I219*H219,1)</f>
        <v>0</v>
      </c>
      <c r="BL219" s="18" t="s">
        <v>151</v>
      </c>
      <c r="BM219" s="139" t="s">
        <v>262</v>
      </c>
    </row>
    <row r="220" spans="2:65" s="1" customFormat="1" ht="11.25">
      <c r="B220" s="33"/>
      <c r="D220" s="141" t="s">
        <v>154</v>
      </c>
      <c r="F220" s="142" t="s">
        <v>263</v>
      </c>
      <c r="I220" s="143"/>
      <c r="L220" s="33"/>
      <c r="M220" s="144"/>
      <c r="T220" s="54"/>
      <c r="AT220" s="18" t="s">
        <v>154</v>
      </c>
      <c r="AU220" s="18" t="s">
        <v>152</v>
      </c>
    </row>
    <row r="221" spans="2:65" s="14" customFormat="1" ht="11.25">
      <c r="B221" s="160"/>
      <c r="D221" s="146" t="s">
        <v>156</v>
      </c>
      <c r="E221" s="161" t="s">
        <v>19</v>
      </c>
      <c r="F221" s="162" t="s">
        <v>264</v>
      </c>
      <c r="H221" s="161" t="s">
        <v>19</v>
      </c>
      <c r="I221" s="163"/>
      <c r="L221" s="160"/>
      <c r="M221" s="164"/>
      <c r="T221" s="165"/>
      <c r="AT221" s="161" t="s">
        <v>156</v>
      </c>
      <c r="AU221" s="161" t="s">
        <v>152</v>
      </c>
      <c r="AV221" s="14" t="s">
        <v>80</v>
      </c>
      <c r="AW221" s="14" t="s">
        <v>33</v>
      </c>
      <c r="AX221" s="14" t="s">
        <v>72</v>
      </c>
      <c r="AY221" s="161" t="s">
        <v>141</v>
      </c>
    </row>
    <row r="222" spans="2:65" s="12" customFormat="1" ht="11.25">
      <c r="B222" s="145"/>
      <c r="D222" s="146" t="s">
        <v>156</v>
      </c>
      <c r="E222" s="147" t="s">
        <v>19</v>
      </c>
      <c r="F222" s="148" t="s">
        <v>265</v>
      </c>
      <c r="H222" s="149">
        <v>86.36</v>
      </c>
      <c r="I222" s="150"/>
      <c r="L222" s="145"/>
      <c r="M222" s="151"/>
      <c r="T222" s="152"/>
      <c r="AT222" s="147" t="s">
        <v>156</v>
      </c>
      <c r="AU222" s="147" t="s">
        <v>152</v>
      </c>
      <c r="AV222" s="12" t="s">
        <v>82</v>
      </c>
      <c r="AW222" s="12" t="s">
        <v>33</v>
      </c>
      <c r="AX222" s="12" t="s">
        <v>72</v>
      </c>
      <c r="AY222" s="147" t="s">
        <v>141</v>
      </c>
    </row>
    <row r="223" spans="2:65" s="13" customFormat="1" ht="11.25">
      <c r="B223" s="153"/>
      <c r="D223" s="146" t="s">
        <v>156</v>
      </c>
      <c r="E223" s="154" t="s">
        <v>19</v>
      </c>
      <c r="F223" s="155" t="s">
        <v>161</v>
      </c>
      <c r="H223" s="156">
        <v>86.36</v>
      </c>
      <c r="I223" s="157"/>
      <c r="L223" s="153"/>
      <c r="M223" s="158"/>
      <c r="T223" s="159"/>
      <c r="AT223" s="154" t="s">
        <v>156</v>
      </c>
      <c r="AU223" s="154" t="s">
        <v>152</v>
      </c>
      <c r="AV223" s="13" t="s">
        <v>152</v>
      </c>
      <c r="AW223" s="13" t="s">
        <v>33</v>
      </c>
      <c r="AX223" s="13" t="s">
        <v>72</v>
      </c>
      <c r="AY223" s="154" t="s">
        <v>141</v>
      </c>
    </row>
    <row r="224" spans="2:65" s="15" customFormat="1" ht="11.25">
      <c r="B224" s="166"/>
      <c r="D224" s="146" t="s">
        <v>156</v>
      </c>
      <c r="E224" s="167" t="s">
        <v>19</v>
      </c>
      <c r="F224" s="168" t="s">
        <v>266</v>
      </c>
      <c r="H224" s="169">
        <v>86.36</v>
      </c>
      <c r="I224" s="170"/>
      <c r="L224" s="166"/>
      <c r="M224" s="171"/>
      <c r="T224" s="172"/>
      <c r="AT224" s="167" t="s">
        <v>156</v>
      </c>
      <c r="AU224" s="167" t="s">
        <v>152</v>
      </c>
      <c r="AV224" s="15" t="s">
        <v>151</v>
      </c>
      <c r="AW224" s="15" t="s">
        <v>33</v>
      </c>
      <c r="AX224" s="15" t="s">
        <v>80</v>
      </c>
      <c r="AY224" s="167" t="s">
        <v>141</v>
      </c>
    </row>
    <row r="225" spans="2:65" s="1" customFormat="1" ht="37.9" customHeight="1">
      <c r="B225" s="33"/>
      <c r="C225" s="128" t="s">
        <v>267</v>
      </c>
      <c r="D225" s="128" t="s">
        <v>146</v>
      </c>
      <c r="E225" s="129" t="s">
        <v>268</v>
      </c>
      <c r="F225" s="130" t="s">
        <v>269</v>
      </c>
      <c r="G225" s="131" t="s">
        <v>149</v>
      </c>
      <c r="H225" s="132">
        <v>8.4</v>
      </c>
      <c r="I225" s="133"/>
      <c r="J225" s="134">
        <f>ROUND(I225*H225,1)</f>
        <v>0</v>
      </c>
      <c r="K225" s="130" t="s">
        <v>150</v>
      </c>
      <c r="L225" s="33"/>
      <c r="M225" s="135" t="s">
        <v>19</v>
      </c>
      <c r="N225" s="136" t="s">
        <v>43</v>
      </c>
      <c r="P225" s="137">
        <f>O225*H225</f>
        <v>0</v>
      </c>
      <c r="Q225" s="137">
        <v>0</v>
      </c>
      <c r="R225" s="137">
        <f>Q225*H225</f>
        <v>0</v>
      </c>
      <c r="S225" s="137">
        <v>0.28999999999999998</v>
      </c>
      <c r="T225" s="138">
        <f>S225*H225</f>
        <v>2.4359999999999999</v>
      </c>
      <c r="AR225" s="139" t="s">
        <v>151</v>
      </c>
      <c r="AT225" s="139" t="s">
        <v>146</v>
      </c>
      <c r="AU225" s="139" t="s">
        <v>152</v>
      </c>
      <c r="AY225" s="18" t="s">
        <v>141</v>
      </c>
      <c r="BE225" s="140">
        <f>IF(N225="základní",J225,0)</f>
        <v>0</v>
      </c>
      <c r="BF225" s="140">
        <f>IF(N225="snížená",J225,0)</f>
        <v>0</v>
      </c>
      <c r="BG225" s="140">
        <f>IF(N225="zákl. přenesená",J225,0)</f>
        <v>0</v>
      </c>
      <c r="BH225" s="140">
        <f>IF(N225="sníž. přenesená",J225,0)</f>
        <v>0</v>
      </c>
      <c r="BI225" s="140">
        <f>IF(N225="nulová",J225,0)</f>
        <v>0</v>
      </c>
      <c r="BJ225" s="18" t="s">
        <v>80</v>
      </c>
      <c r="BK225" s="140">
        <f>ROUND(I225*H225,1)</f>
        <v>0</v>
      </c>
      <c r="BL225" s="18" t="s">
        <v>151</v>
      </c>
      <c r="BM225" s="139" t="s">
        <v>270</v>
      </c>
    </row>
    <row r="226" spans="2:65" s="1" customFormat="1" ht="11.25">
      <c r="B226" s="33"/>
      <c r="D226" s="141" t="s">
        <v>154</v>
      </c>
      <c r="F226" s="142" t="s">
        <v>271</v>
      </c>
      <c r="I226" s="143"/>
      <c r="L226" s="33"/>
      <c r="M226" s="144"/>
      <c r="T226" s="54"/>
      <c r="AT226" s="18" t="s">
        <v>154</v>
      </c>
      <c r="AU226" s="18" t="s">
        <v>152</v>
      </c>
    </row>
    <row r="227" spans="2:65" s="12" customFormat="1" ht="11.25">
      <c r="B227" s="145"/>
      <c r="D227" s="146" t="s">
        <v>156</v>
      </c>
      <c r="E227" s="147" t="s">
        <v>19</v>
      </c>
      <c r="F227" s="148" t="s">
        <v>214</v>
      </c>
      <c r="H227" s="149">
        <v>8.4</v>
      </c>
      <c r="I227" s="150"/>
      <c r="L227" s="145"/>
      <c r="M227" s="151"/>
      <c r="T227" s="152"/>
      <c r="AT227" s="147" t="s">
        <v>156</v>
      </c>
      <c r="AU227" s="147" t="s">
        <v>152</v>
      </c>
      <c r="AV227" s="12" t="s">
        <v>82</v>
      </c>
      <c r="AW227" s="12" t="s">
        <v>33</v>
      </c>
      <c r="AX227" s="12" t="s">
        <v>72</v>
      </c>
      <c r="AY227" s="147" t="s">
        <v>141</v>
      </c>
    </row>
    <row r="228" spans="2:65" s="13" customFormat="1" ht="11.25">
      <c r="B228" s="153"/>
      <c r="D228" s="146" t="s">
        <v>156</v>
      </c>
      <c r="E228" s="154" t="s">
        <v>19</v>
      </c>
      <c r="F228" s="155" t="s">
        <v>215</v>
      </c>
      <c r="H228" s="156">
        <v>8.4</v>
      </c>
      <c r="I228" s="157"/>
      <c r="L228" s="153"/>
      <c r="M228" s="158"/>
      <c r="T228" s="159"/>
      <c r="AT228" s="154" t="s">
        <v>156</v>
      </c>
      <c r="AU228" s="154" t="s">
        <v>152</v>
      </c>
      <c r="AV228" s="13" t="s">
        <v>152</v>
      </c>
      <c r="AW228" s="13" t="s">
        <v>33</v>
      </c>
      <c r="AX228" s="13" t="s">
        <v>72</v>
      </c>
      <c r="AY228" s="154" t="s">
        <v>141</v>
      </c>
    </row>
    <row r="229" spans="2:65" s="15" customFormat="1" ht="11.25">
      <c r="B229" s="166"/>
      <c r="D229" s="146" t="s">
        <v>156</v>
      </c>
      <c r="E229" s="167" t="s">
        <v>19</v>
      </c>
      <c r="F229" s="168" t="s">
        <v>266</v>
      </c>
      <c r="H229" s="169">
        <v>8.4</v>
      </c>
      <c r="I229" s="170"/>
      <c r="L229" s="166"/>
      <c r="M229" s="171"/>
      <c r="T229" s="172"/>
      <c r="AT229" s="167" t="s">
        <v>156</v>
      </c>
      <c r="AU229" s="167" t="s">
        <v>152</v>
      </c>
      <c r="AV229" s="15" t="s">
        <v>151</v>
      </c>
      <c r="AW229" s="15" t="s">
        <v>33</v>
      </c>
      <c r="AX229" s="15" t="s">
        <v>80</v>
      </c>
      <c r="AY229" s="167" t="s">
        <v>141</v>
      </c>
    </row>
    <row r="230" spans="2:65" s="1" customFormat="1" ht="24.2" customHeight="1">
      <c r="B230" s="33"/>
      <c r="C230" s="128" t="s">
        <v>7</v>
      </c>
      <c r="D230" s="128" t="s">
        <v>146</v>
      </c>
      <c r="E230" s="129" t="s">
        <v>272</v>
      </c>
      <c r="F230" s="130" t="s">
        <v>273</v>
      </c>
      <c r="G230" s="131" t="s">
        <v>180</v>
      </c>
      <c r="H230" s="132">
        <v>3</v>
      </c>
      <c r="I230" s="133"/>
      <c r="J230" s="134">
        <f>ROUND(I230*H230,1)</f>
        <v>0</v>
      </c>
      <c r="K230" s="130" t="s">
        <v>150</v>
      </c>
      <c r="L230" s="33"/>
      <c r="M230" s="135" t="s">
        <v>19</v>
      </c>
      <c r="N230" s="136" t="s">
        <v>43</v>
      </c>
      <c r="P230" s="137">
        <f>O230*H230</f>
        <v>0</v>
      </c>
      <c r="Q230" s="137">
        <v>0</v>
      </c>
      <c r="R230" s="137">
        <f>Q230*H230</f>
        <v>0</v>
      </c>
      <c r="S230" s="137">
        <v>0.20499999999999999</v>
      </c>
      <c r="T230" s="138">
        <f>S230*H230</f>
        <v>0.61499999999999999</v>
      </c>
      <c r="AR230" s="139" t="s">
        <v>151</v>
      </c>
      <c r="AT230" s="139" t="s">
        <v>146</v>
      </c>
      <c r="AU230" s="139" t="s">
        <v>152</v>
      </c>
      <c r="AY230" s="18" t="s">
        <v>141</v>
      </c>
      <c r="BE230" s="140">
        <f>IF(N230="základní",J230,0)</f>
        <v>0</v>
      </c>
      <c r="BF230" s="140">
        <f>IF(N230="snížená",J230,0)</f>
        <v>0</v>
      </c>
      <c r="BG230" s="140">
        <f>IF(N230="zákl. přenesená",J230,0)</f>
        <v>0</v>
      </c>
      <c r="BH230" s="140">
        <f>IF(N230="sníž. přenesená",J230,0)</f>
        <v>0</v>
      </c>
      <c r="BI230" s="140">
        <f>IF(N230="nulová",J230,0)</f>
        <v>0</v>
      </c>
      <c r="BJ230" s="18" t="s">
        <v>80</v>
      </c>
      <c r="BK230" s="140">
        <f>ROUND(I230*H230,1)</f>
        <v>0</v>
      </c>
      <c r="BL230" s="18" t="s">
        <v>151</v>
      </c>
      <c r="BM230" s="139" t="s">
        <v>274</v>
      </c>
    </row>
    <row r="231" spans="2:65" s="1" customFormat="1" ht="11.25">
      <c r="B231" s="33"/>
      <c r="D231" s="141" t="s">
        <v>154</v>
      </c>
      <c r="F231" s="142" t="s">
        <v>275</v>
      </c>
      <c r="I231" s="143"/>
      <c r="L231" s="33"/>
      <c r="M231" s="144"/>
      <c r="T231" s="54"/>
      <c r="AT231" s="18" t="s">
        <v>154</v>
      </c>
      <c r="AU231" s="18" t="s">
        <v>152</v>
      </c>
    </row>
    <row r="232" spans="2:65" s="12" customFormat="1" ht="11.25">
      <c r="B232" s="145"/>
      <c r="D232" s="146" t="s">
        <v>156</v>
      </c>
      <c r="E232" s="147" t="s">
        <v>19</v>
      </c>
      <c r="F232" s="148" t="s">
        <v>276</v>
      </c>
      <c r="H232" s="149">
        <v>3</v>
      </c>
      <c r="I232" s="150"/>
      <c r="L232" s="145"/>
      <c r="M232" s="151"/>
      <c r="T232" s="152"/>
      <c r="AT232" s="147" t="s">
        <v>156</v>
      </c>
      <c r="AU232" s="147" t="s">
        <v>152</v>
      </c>
      <c r="AV232" s="12" t="s">
        <v>82</v>
      </c>
      <c r="AW232" s="12" t="s">
        <v>33</v>
      </c>
      <c r="AX232" s="12" t="s">
        <v>80</v>
      </c>
      <c r="AY232" s="147" t="s">
        <v>141</v>
      </c>
    </row>
    <row r="233" spans="2:65" s="1" customFormat="1" ht="16.5" customHeight="1">
      <c r="B233" s="33"/>
      <c r="C233" s="128" t="s">
        <v>277</v>
      </c>
      <c r="D233" s="128" t="s">
        <v>146</v>
      </c>
      <c r="E233" s="129" t="s">
        <v>278</v>
      </c>
      <c r="F233" s="130" t="s">
        <v>279</v>
      </c>
      <c r="G233" s="131" t="s">
        <v>180</v>
      </c>
      <c r="H233" s="132">
        <v>40.6</v>
      </c>
      <c r="I233" s="133"/>
      <c r="J233" s="134">
        <f>ROUND(I233*H233,1)</f>
        <v>0</v>
      </c>
      <c r="K233" s="130" t="s">
        <v>150</v>
      </c>
      <c r="L233" s="33"/>
      <c r="M233" s="135" t="s">
        <v>19</v>
      </c>
      <c r="N233" s="136" t="s">
        <v>43</v>
      </c>
      <c r="P233" s="137">
        <f>O233*H233</f>
        <v>0</v>
      </c>
      <c r="Q233" s="137">
        <v>0</v>
      </c>
      <c r="R233" s="137">
        <f>Q233*H233</f>
        <v>0</v>
      </c>
      <c r="S233" s="137">
        <v>0</v>
      </c>
      <c r="T233" s="138">
        <f>S233*H233</f>
        <v>0</v>
      </c>
      <c r="AR233" s="139" t="s">
        <v>151</v>
      </c>
      <c r="AT233" s="139" t="s">
        <v>146</v>
      </c>
      <c r="AU233" s="139" t="s">
        <v>152</v>
      </c>
      <c r="AY233" s="18" t="s">
        <v>141</v>
      </c>
      <c r="BE233" s="140">
        <f>IF(N233="základní",J233,0)</f>
        <v>0</v>
      </c>
      <c r="BF233" s="140">
        <f>IF(N233="snížená",J233,0)</f>
        <v>0</v>
      </c>
      <c r="BG233" s="140">
        <f>IF(N233="zákl. přenesená",J233,0)</f>
        <v>0</v>
      </c>
      <c r="BH233" s="140">
        <f>IF(N233="sníž. přenesená",J233,0)</f>
        <v>0</v>
      </c>
      <c r="BI233" s="140">
        <f>IF(N233="nulová",J233,0)</f>
        <v>0</v>
      </c>
      <c r="BJ233" s="18" t="s">
        <v>80</v>
      </c>
      <c r="BK233" s="140">
        <f>ROUND(I233*H233,1)</f>
        <v>0</v>
      </c>
      <c r="BL233" s="18" t="s">
        <v>151</v>
      </c>
      <c r="BM233" s="139" t="s">
        <v>280</v>
      </c>
    </row>
    <row r="234" spans="2:65" s="1" customFormat="1" ht="11.25">
      <c r="B234" s="33"/>
      <c r="D234" s="141" t="s">
        <v>154</v>
      </c>
      <c r="F234" s="142" t="s">
        <v>281</v>
      </c>
      <c r="I234" s="143"/>
      <c r="L234" s="33"/>
      <c r="M234" s="144"/>
      <c r="T234" s="54"/>
      <c r="AT234" s="18" t="s">
        <v>154</v>
      </c>
      <c r="AU234" s="18" t="s">
        <v>152</v>
      </c>
    </row>
    <row r="235" spans="2:65" s="12" customFormat="1" ht="11.25">
      <c r="B235" s="145"/>
      <c r="D235" s="146" t="s">
        <v>156</v>
      </c>
      <c r="E235" s="147" t="s">
        <v>19</v>
      </c>
      <c r="F235" s="148" t="s">
        <v>183</v>
      </c>
      <c r="H235" s="149">
        <v>40.6</v>
      </c>
      <c r="I235" s="150"/>
      <c r="L235" s="145"/>
      <c r="M235" s="151"/>
      <c r="T235" s="152"/>
      <c r="AT235" s="147" t="s">
        <v>156</v>
      </c>
      <c r="AU235" s="147" t="s">
        <v>152</v>
      </c>
      <c r="AV235" s="12" t="s">
        <v>82</v>
      </c>
      <c r="AW235" s="12" t="s">
        <v>33</v>
      </c>
      <c r="AX235" s="12" t="s">
        <v>80</v>
      </c>
      <c r="AY235" s="147" t="s">
        <v>141</v>
      </c>
    </row>
    <row r="236" spans="2:65" s="11" customFormat="1" ht="22.9" customHeight="1">
      <c r="B236" s="116"/>
      <c r="D236" s="117" t="s">
        <v>71</v>
      </c>
      <c r="E236" s="126" t="s">
        <v>282</v>
      </c>
      <c r="F236" s="126" t="s">
        <v>283</v>
      </c>
      <c r="I236" s="119"/>
      <c r="J236" s="127">
        <f>BK236</f>
        <v>0</v>
      </c>
      <c r="L236" s="116"/>
      <c r="M236" s="121"/>
      <c r="P236" s="122">
        <f>SUM(P237:P248)</f>
        <v>0</v>
      </c>
      <c r="R236" s="122">
        <f>SUM(R237:R248)</f>
        <v>0</v>
      </c>
      <c r="T236" s="123">
        <f>SUM(T237:T248)</f>
        <v>0</v>
      </c>
      <c r="AR236" s="117" t="s">
        <v>80</v>
      </c>
      <c r="AT236" s="124" t="s">
        <v>71</v>
      </c>
      <c r="AU236" s="124" t="s">
        <v>80</v>
      </c>
      <c r="AY236" s="117" t="s">
        <v>141</v>
      </c>
      <c r="BK236" s="125">
        <f>SUM(BK237:BK248)</f>
        <v>0</v>
      </c>
    </row>
    <row r="237" spans="2:65" s="1" customFormat="1" ht="24.2" customHeight="1">
      <c r="B237" s="33"/>
      <c r="C237" s="128" t="s">
        <v>284</v>
      </c>
      <c r="D237" s="128" t="s">
        <v>146</v>
      </c>
      <c r="E237" s="129" t="s">
        <v>285</v>
      </c>
      <c r="F237" s="130" t="s">
        <v>286</v>
      </c>
      <c r="G237" s="131" t="s">
        <v>287</v>
      </c>
      <c r="H237" s="132">
        <v>72.849000000000004</v>
      </c>
      <c r="I237" s="133"/>
      <c r="J237" s="134">
        <f>ROUND(I237*H237,1)</f>
        <v>0</v>
      </c>
      <c r="K237" s="130" t="s">
        <v>150</v>
      </c>
      <c r="L237" s="33"/>
      <c r="M237" s="135" t="s">
        <v>19</v>
      </c>
      <c r="N237" s="136" t="s">
        <v>43</v>
      </c>
      <c r="P237" s="137">
        <f>O237*H237</f>
        <v>0</v>
      </c>
      <c r="Q237" s="137">
        <v>0</v>
      </c>
      <c r="R237" s="137">
        <f>Q237*H237</f>
        <v>0</v>
      </c>
      <c r="S237" s="137">
        <v>0</v>
      </c>
      <c r="T237" s="138">
        <f>S237*H237</f>
        <v>0</v>
      </c>
      <c r="AR237" s="139" t="s">
        <v>151</v>
      </c>
      <c r="AT237" s="139" t="s">
        <v>146</v>
      </c>
      <c r="AU237" s="139" t="s">
        <v>82</v>
      </c>
      <c r="AY237" s="18" t="s">
        <v>141</v>
      </c>
      <c r="BE237" s="140">
        <f>IF(N237="základní",J237,0)</f>
        <v>0</v>
      </c>
      <c r="BF237" s="140">
        <f>IF(N237="snížená",J237,0)</f>
        <v>0</v>
      </c>
      <c r="BG237" s="140">
        <f>IF(N237="zákl. přenesená",J237,0)</f>
        <v>0</v>
      </c>
      <c r="BH237" s="140">
        <f>IF(N237="sníž. přenesená",J237,0)</f>
        <v>0</v>
      </c>
      <c r="BI237" s="140">
        <f>IF(N237="nulová",J237,0)</f>
        <v>0</v>
      </c>
      <c r="BJ237" s="18" t="s">
        <v>80</v>
      </c>
      <c r="BK237" s="140">
        <f>ROUND(I237*H237,1)</f>
        <v>0</v>
      </c>
      <c r="BL237" s="18" t="s">
        <v>151</v>
      </c>
      <c r="BM237" s="139" t="s">
        <v>288</v>
      </c>
    </row>
    <row r="238" spans="2:65" s="1" customFormat="1" ht="11.25">
      <c r="B238" s="33"/>
      <c r="D238" s="141" t="s">
        <v>154</v>
      </c>
      <c r="F238" s="142" t="s">
        <v>289</v>
      </c>
      <c r="I238" s="143"/>
      <c r="L238" s="33"/>
      <c r="M238" s="144"/>
      <c r="T238" s="54"/>
      <c r="AT238" s="18" t="s">
        <v>154</v>
      </c>
      <c r="AU238" s="18" t="s">
        <v>82</v>
      </c>
    </row>
    <row r="239" spans="2:65" s="1" customFormat="1" ht="24.2" customHeight="1">
      <c r="B239" s="33"/>
      <c r="C239" s="128" t="s">
        <v>290</v>
      </c>
      <c r="D239" s="128" t="s">
        <v>146</v>
      </c>
      <c r="E239" s="129" t="s">
        <v>291</v>
      </c>
      <c r="F239" s="130" t="s">
        <v>292</v>
      </c>
      <c r="G239" s="131" t="s">
        <v>287</v>
      </c>
      <c r="H239" s="132">
        <v>72.849000000000004</v>
      </c>
      <c r="I239" s="133"/>
      <c r="J239" s="134">
        <f>ROUND(I239*H239,1)</f>
        <v>0</v>
      </c>
      <c r="K239" s="130" t="s">
        <v>150</v>
      </c>
      <c r="L239" s="33"/>
      <c r="M239" s="135" t="s">
        <v>19</v>
      </c>
      <c r="N239" s="136" t="s">
        <v>43</v>
      </c>
      <c r="P239" s="137">
        <f>O239*H239</f>
        <v>0</v>
      </c>
      <c r="Q239" s="137">
        <v>0</v>
      </c>
      <c r="R239" s="137">
        <f>Q239*H239</f>
        <v>0</v>
      </c>
      <c r="S239" s="137">
        <v>0</v>
      </c>
      <c r="T239" s="138">
        <f>S239*H239</f>
        <v>0</v>
      </c>
      <c r="AR239" s="139" t="s">
        <v>151</v>
      </c>
      <c r="AT239" s="139" t="s">
        <v>146</v>
      </c>
      <c r="AU239" s="139" t="s">
        <v>82</v>
      </c>
      <c r="AY239" s="18" t="s">
        <v>141</v>
      </c>
      <c r="BE239" s="140">
        <f>IF(N239="základní",J239,0)</f>
        <v>0</v>
      </c>
      <c r="BF239" s="140">
        <f>IF(N239="snížená",J239,0)</f>
        <v>0</v>
      </c>
      <c r="BG239" s="140">
        <f>IF(N239="zákl. přenesená",J239,0)</f>
        <v>0</v>
      </c>
      <c r="BH239" s="140">
        <f>IF(N239="sníž. přenesená",J239,0)</f>
        <v>0</v>
      </c>
      <c r="BI239" s="140">
        <f>IF(N239="nulová",J239,0)</f>
        <v>0</v>
      </c>
      <c r="BJ239" s="18" t="s">
        <v>80</v>
      </c>
      <c r="BK239" s="140">
        <f>ROUND(I239*H239,1)</f>
        <v>0</v>
      </c>
      <c r="BL239" s="18" t="s">
        <v>151</v>
      </c>
      <c r="BM239" s="139" t="s">
        <v>293</v>
      </c>
    </row>
    <row r="240" spans="2:65" s="1" customFormat="1" ht="11.25">
      <c r="B240" s="33"/>
      <c r="D240" s="141" t="s">
        <v>154</v>
      </c>
      <c r="F240" s="142" t="s">
        <v>294</v>
      </c>
      <c r="I240" s="143"/>
      <c r="L240" s="33"/>
      <c r="M240" s="144"/>
      <c r="T240" s="54"/>
      <c r="AT240" s="18" t="s">
        <v>154</v>
      </c>
      <c r="AU240" s="18" t="s">
        <v>82</v>
      </c>
    </row>
    <row r="241" spans="2:65" s="1" customFormat="1" ht="24.2" customHeight="1">
      <c r="B241" s="33"/>
      <c r="C241" s="128" t="s">
        <v>295</v>
      </c>
      <c r="D241" s="128" t="s">
        <v>146</v>
      </c>
      <c r="E241" s="129" t="s">
        <v>296</v>
      </c>
      <c r="F241" s="130" t="s">
        <v>297</v>
      </c>
      <c r="G241" s="131" t="s">
        <v>287</v>
      </c>
      <c r="H241" s="132">
        <v>35.993000000000002</v>
      </c>
      <c r="I241" s="133"/>
      <c r="J241" s="134">
        <f>ROUND(I241*H241,1)</f>
        <v>0</v>
      </c>
      <c r="K241" s="130" t="s">
        <v>150</v>
      </c>
      <c r="L241" s="33"/>
      <c r="M241" s="135" t="s">
        <v>19</v>
      </c>
      <c r="N241" s="136" t="s">
        <v>43</v>
      </c>
      <c r="P241" s="137">
        <f>O241*H241</f>
        <v>0</v>
      </c>
      <c r="Q241" s="137">
        <v>0</v>
      </c>
      <c r="R241" s="137">
        <f>Q241*H241</f>
        <v>0</v>
      </c>
      <c r="S241" s="137">
        <v>0</v>
      </c>
      <c r="T241" s="138">
        <f>S241*H241</f>
        <v>0</v>
      </c>
      <c r="AR241" s="139" t="s">
        <v>151</v>
      </c>
      <c r="AT241" s="139" t="s">
        <v>146</v>
      </c>
      <c r="AU241" s="139" t="s">
        <v>82</v>
      </c>
      <c r="AY241" s="18" t="s">
        <v>141</v>
      </c>
      <c r="BE241" s="140">
        <f>IF(N241="základní",J241,0)</f>
        <v>0</v>
      </c>
      <c r="BF241" s="140">
        <f>IF(N241="snížená",J241,0)</f>
        <v>0</v>
      </c>
      <c r="BG241" s="140">
        <f>IF(N241="zákl. přenesená",J241,0)</f>
        <v>0</v>
      </c>
      <c r="BH241" s="140">
        <f>IF(N241="sníž. přenesená",J241,0)</f>
        <v>0</v>
      </c>
      <c r="BI241" s="140">
        <f>IF(N241="nulová",J241,0)</f>
        <v>0</v>
      </c>
      <c r="BJ241" s="18" t="s">
        <v>80</v>
      </c>
      <c r="BK241" s="140">
        <f>ROUND(I241*H241,1)</f>
        <v>0</v>
      </c>
      <c r="BL241" s="18" t="s">
        <v>151</v>
      </c>
      <c r="BM241" s="139" t="s">
        <v>298</v>
      </c>
    </row>
    <row r="242" spans="2:65" s="1" customFormat="1" ht="11.25">
      <c r="B242" s="33"/>
      <c r="D242" s="141" t="s">
        <v>154</v>
      </c>
      <c r="F242" s="142" t="s">
        <v>299</v>
      </c>
      <c r="I242" s="143"/>
      <c r="L242" s="33"/>
      <c r="M242" s="144"/>
      <c r="T242" s="54"/>
      <c r="AT242" s="18" t="s">
        <v>154</v>
      </c>
      <c r="AU242" s="18" t="s">
        <v>82</v>
      </c>
    </row>
    <row r="243" spans="2:65" s="1" customFormat="1" ht="24.2" customHeight="1">
      <c r="B243" s="33"/>
      <c r="C243" s="128" t="s">
        <v>300</v>
      </c>
      <c r="D243" s="128" t="s">
        <v>146</v>
      </c>
      <c r="E243" s="129" t="s">
        <v>301</v>
      </c>
      <c r="F243" s="130" t="s">
        <v>302</v>
      </c>
      <c r="G243" s="131" t="s">
        <v>287</v>
      </c>
      <c r="H243" s="132">
        <v>27.481000000000002</v>
      </c>
      <c r="I243" s="133"/>
      <c r="J243" s="134">
        <f>ROUND(I243*H243,1)</f>
        <v>0</v>
      </c>
      <c r="K243" s="130" t="s">
        <v>150</v>
      </c>
      <c r="L243" s="33"/>
      <c r="M243" s="135" t="s">
        <v>19</v>
      </c>
      <c r="N243" s="136" t="s">
        <v>43</v>
      </c>
      <c r="P243" s="137">
        <f>O243*H243</f>
        <v>0</v>
      </c>
      <c r="Q243" s="137">
        <v>0</v>
      </c>
      <c r="R243" s="137">
        <f>Q243*H243</f>
        <v>0</v>
      </c>
      <c r="S243" s="137">
        <v>0</v>
      </c>
      <c r="T243" s="138">
        <f>S243*H243</f>
        <v>0</v>
      </c>
      <c r="AR243" s="139" t="s">
        <v>151</v>
      </c>
      <c r="AT243" s="139" t="s">
        <v>146</v>
      </c>
      <c r="AU243" s="139" t="s">
        <v>82</v>
      </c>
      <c r="AY243" s="18" t="s">
        <v>141</v>
      </c>
      <c r="BE243" s="140">
        <f>IF(N243="základní",J243,0)</f>
        <v>0</v>
      </c>
      <c r="BF243" s="140">
        <f>IF(N243="snížená",J243,0)</f>
        <v>0</v>
      </c>
      <c r="BG243" s="140">
        <f>IF(N243="zákl. přenesená",J243,0)</f>
        <v>0</v>
      </c>
      <c r="BH243" s="140">
        <f>IF(N243="sníž. přenesená",J243,0)</f>
        <v>0</v>
      </c>
      <c r="BI243" s="140">
        <f>IF(N243="nulová",J243,0)</f>
        <v>0</v>
      </c>
      <c r="BJ243" s="18" t="s">
        <v>80</v>
      </c>
      <c r="BK243" s="140">
        <f>ROUND(I243*H243,1)</f>
        <v>0</v>
      </c>
      <c r="BL243" s="18" t="s">
        <v>151</v>
      </c>
      <c r="BM243" s="139" t="s">
        <v>303</v>
      </c>
    </row>
    <row r="244" spans="2:65" s="1" customFormat="1" ht="11.25">
      <c r="B244" s="33"/>
      <c r="D244" s="141" t="s">
        <v>154</v>
      </c>
      <c r="F244" s="142" t="s">
        <v>304</v>
      </c>
      <c r="I244" s="143"/>
      <c r="L244" s="33"/>
      <c r="M244" s="144"/>
      <c r="T244" s="54"/>
      <c r="AT244" s="18" t="s">
        <v>154</v>
      </c>
      <c r="AU244" s="18" t="s">
        <v>82</v>
      </c>
    </row>
    <row r="245" spans="2:65" s="1" customFormat="1" ht="24.2" customHeight="1">
      <c r="B245" s="33"/>
      <c r="C245" s="128" t="s">
        <v>305</v>
      </c>
      <c r="D245" s="128" t="s">
        <v>146</v>
      </c>
      <c r="E245" s="129" t="s">
        <v>306</v>
      </c>
      <c r="F245" s="130" t="s">
        <v>307</v>
      </c>
      <c r="G245" s="131" t="s">
        <v>287</v>
      </c>
      <c r="H245" s="132">
        <v>0.61499999999999999</v>
      </c>
      <c r="I245" s="133"/>
      <c r="J245" s="134">
        <f>ROUND(I245*H245,1)</f>
        <v>0</v>
      </c>
      <c r="K245" s="130" t="s">
        <v>150</v>
      </c>
      <c r="L245" s="33"/>
      <c r="M245" s="135" t="s">
        <v>19</v>
      </c>
      <c r="N245" s="136" t="s">
        <v>43</v>
      </c>
      <c r="P245" s="137">
        <f>O245*H245</f>
        <v>0</v>
      </c>
      <c r="Q245" s="137">
        <v>0</v>
      </c>
      <c r="R245" s="137">
        <f>Q245*H245</f>
        <v>0</v>
      </c>
      <c r="S245" s="137">
        <v>0</v>
      </c>
      <c r="T245" s="138">
        <f>S245*H245</f>
        <v>0</v>
      </c>
      <c r="AR245" s="139" t="s">
        <v>151</v>
      </c>
      <c r="AT245" s="139" t="s">
        <v>146</v>
      </c>
      <c r="AU245" s="139" t="s">
        <v>82</v>
      </c>
      <c r="AY245" s="18" t="s">
        <v>141</v>
      </c>
      <c r="BE245" s="140">
        <f>IF(N245="základní",J245,0)</f>
        <v>0</v>
      </c>
      <c r="BF245" s="140">
        <f>IF(N245="snížená",J245,0)</f>
        <v>0</v>
      </c>
      <c r="BG245" s="140">
        <f>IF(N245="zákl. přenesená",J245,0)</f>
        <v>0</v>
      </c>
      <c r="BH245" s="140">
        <f>IF(N245="sníž. přenesená",J245,0)</f>
        <v>0</v>
      </c>
      <c r="BI245" s="140">
        <f>IF(N245="nulová",J245,0)</f>
        <v>0</v>
      </c>
      <c r="BJ245" s="18" t="s">
        <v>80</v>
      </c>
      <c r="BK245" s="140">
        <f>ROUND(I245*H245,1)</f>
        <v>0</v>
      </c>
      <c r="BL245" s="18" t="s">
        <v>151</v>
      </c>
      <c r="BM245" s="139" t="s">
        <v>308</v>
      </c>
    </row>
    <row r="246" spans="2:65" s="1" customFormat="1" ht="11.25">
      <c r="B246" s="33"/>
      <c r="D246" s="141" t="s">
        <v>154</v>
      </c>
      <c r="F246" s="142" t="s">
        <v>309</v>
      </c>
      <c r="I246" s="143"/>
      <c r="L246" s="33"/>
      <c r="M246" s="144"/>
      <c r="T246" s="54"/>
      <c r="AT246" s="18" t="s">
        <v>154</v>
      </c>
      <c r="AU246" s="18" t="s">
        <v>82</v>
      </c>
    </row>
    <row r="247" spans="2:65" s="1" customFormat="1" ht="24.2" customHeight="1">
      <c r="B247" s="33"/>
      <c r="C247" s="128" t="s">
        <v>310</v>
      </c>
      <c r="D247" s="128" t="s">
        <v>146</v>
      </c>
      <c r="E247" s="129" t="s">
        <v>311</v>
      </c>
      <c r="F247" s="130" t="s">
        <v>312</v>
      </c>
      <c r="G247" s="131" t="s">
        <v>287</v>
      </c>
      <c r="H247" s="132">
        <v>8.76</v>
      </c>
      <c r="I247" s="133"/>
      <c r="J247" s="134">
        <f>ROUND(I247*H247,1)</f>
        <v>0</v>
      </c>
      <c r="K247" s="130" t="s">
        <v>150</v>
      </c>
      <c r="L247" s="33"/>
      <c r="M247" s="135" t="s">
        <v>19</v>
      </c>
      <c r="N247" s="136" t="s">
        <v>43</v>
      </c>
      <c r="P247" s="137">
        <f>O247*H247</f>
        <v>0</v>
      </c>
      <c r="Q247" s="137">
        <v>0</v>
      </c>
      <c r="R247" s="137">
        <f>Q247*H247</f>
        <v>0</v>
      </c>
      <c r="S247" s="137">
        <v>0</v>
      </c>
      <c r="T247" s="138">
        <f>S247*H247</f>
        <v>0</v>
      </c>
      <c r="AR247" s="139" t="s">
        <v>151</v>
      </c>
      <c r="AT247" s="139" t="s">
        <v>146</v>
      </c>
      <c r="AU247" s="139" t="s">
        <v>82</v>
      </c>
      <c r="AY247" s="18" t="s">
        <v>141</v>
      </c>
      <c r="BE247" s="140">
        <f>IF(N247="základní",J247,0)</f>
        <v>0</v>
      </c>
      <c r="BF247" s="140">
        <f>IF(N247="snížená",J247,0)</f>
        <v>0</v>
      </c>
      <c r="BG247" s="140">
        <f>IF(N247="zákl. přenesená",J247,0)</f>
        <v>0</v>
      </c>
      <c r="BH247" s="140">
        <f>IF(N247="sníž. přenesená",J247,0)</f>
        <v>0</v>
      </c>
      <c r="BI247" s="140">
        <f>IF(N247="nulová",J247,0)</f>
        <v>0</v>
      </c>
      <c r="BJ247" s="18" t="s">
        <v>80</v>
      </c>
      <c r="BK247" s="140">
        <f>ROUND(I247*H247,1)</f>
        <v>0</v>
      </c>
      <c r="BL247" s="18" t="s">
        <v>151</v>
      </c>
      <c r="BM247" s="139" t="s">
        <v>313</v>
      </c>
    </row>
    <row r="248" spans="2:65" s="1" customFormat="1" ht="11.25">
      <c r="B248" s="33"/>
      <c r="D248" s="141" t="s">
        <v>154</v>
      </c>
      <c r="F248" s="142" t="s">
        <v>314</v>
      </c>
      <c r="I248" s="143"/>
      <c r="L248" s="33"/>
      <c r="M248" s="144"/>
      <c r="T248" s="54"/>
      <c r="AT248" s="18" t="s">
        <v>154</v>
      </c>
      <c r="AU248" s="18" t="s">
        <v>82</v>
      </c>
    </row>
    <row r="249" spans="2:65" s="11" customFormat="1" ht="22.9" customHeight="1">
      <c r="B249" s="116"/>
      <c r="D249" s="117" t="s">
        <v>71</v>
      </c>
      <c r="E249" s="126" t="s">
        <v>315</v>
      </c>
      <c r="F249" s="126" t="s">
        <v>316</v>
      </c>
      <c r="I249" s="119"/>
      <c r="J249" s="127">
        <f>BK249</f>
        <v>0</v>
      </c>
      <c r="L249" s="116"/>
      <c r="M249" s="121"/>
      <c r="P249" s="122">
        <f>SUM(P250:P251)</f>
        <v>0</v>
      </c>
      <c r="R249" s="122">
        <f>SUM(R250:R251)</f>
        <v>0</v>
      </c>
      <c r="T249" s="123">
        <f>SUM(T250:T251)</f>
        <v>0</v>
      </c>
      <c r="AR249" s="117" t="s">
        <v>80</v>
      </c>
      <c r="AT249" s="124" t="s">
        <v>71</v>
      </c>
      <c r="AU249" s="124" t="s">
        <v>80</v>
      </c>
      <c r="AY249" s="117" t="s">
        <v>141</v>
      </c>
      <c r="BK249" s="125">
        <f>SUM(BK250:BK251)</f>
        <v>0</v>
      </c>
    </row>
    <row r="250" spans="2:65" s="1" customFormat="1" ht="24.2" customHeight="1">
      <c r="B250" s="33"/>
      <c r="C250" s="128" t="s">
        <v>317</v>
      </c>
      <c r="D250" s="128" t="s">
        <v>146</v>
      </c>
      <c r="E250" s="129" t="s">
        <v>318</v>
      </c>
      <c r="F250" s="130" t="s">
        <v>319</v>
      </c>
      <c r="G250" s="131" t="s">
        <v>287</v>
      </c>
      <c r="H250" s="132">
        <v>0.16</v>
      </c>
      <c r="I250" s="133"/>
      <c r="J250" s="134">
        <f>ROUND(I250*H250,1)</f>
        <v>0</v>
      </c>
      <c r="K250" s="130" t="s">
        <v>150</v>
      </c>
      <c r="L250" s="33"/>
      <c r="M250" s="135" t="s">
        <v>19</v>
      </c>
      <c r="N250" s="136" t="s">
        <v>43</v>
      </c>
      <c r="P250" s="137">
        <f>O250*H250</f>
        <v>0</v>
      </c>
      <c r="Q250" s="137">
        <v>0</v>
      </c>
      <c r="R250" s="137">
        <f>Q250*H250</f>
        <v>0</v>
      </c>
      <c r="S250" s="137">
        <v>0</v>
      </c>
      <c r="T250" s="138">
        <f>S250*H250</f>
        <v>0</v>
      </c>
      <c r="AR250" s="139" t="s">
        <v>151</v>
      </c>
      <c r="AT250" s="139" t="s">
        <v>146</v>
      </c>
      <c r="AU250" s="139" t="s">
        <v>82</v>
      </c>
      <c r="AY250" s="18" t="s">
        <v>141</v>
      </c>
      <c r="BE250" s="140">
        <f>IF(N250="základní",J250,0)</f>
        <v>0</v>
      </c>
      <c r="BF250" s="140">
        <f>IF(N250="snížená",J250,0)</f>
        <v>0</v>
      </c>
      <c r="BG250" s="140">
        <f>IF(N250="zákl. přenesená",J250,0)</f>
        <v>0</v>
      </c>
      <c r="BH250" s="140">
        <f>IF(N250="sníž. přenesená",J250,0)</f>
        <v>0</v>
      </c>
      <c r="BI250" s="140">
        <f>IF(N250="nulová",J250,0)</f>
        <v>0</v>
      </c>
      <c r="BJ250" s="18" t="s">
        <v>80</v>
      </c>
      <c r="BK250" s="140">
        <f>ROUND(I250*H250,1)</f>
        <v>0</v>
      </c>
      <c r="BL250" s="18" t="s">
        <v>151</v>
      </c>
      <c r="BM250" s="139" t="s">
        <v>320</v>
      </c>
    </row>
    <row r="251" spans="2:65" s="1" customFormat="1" ht="11.25">
      <c r="B251" s="33"/>
      <c r="D251" s="141" t="s">
        <v>154</v>
      </c>
      <c r="F251" s="142" t="s">
        <v>321</v>
      </c>
      <c r="I251" s="143"/>
      <c r="L251" s="33"/>
      <c r="M251" s="144"/>
      <c r="T251" s="54"/>
      <c r="AT251" s="18" t="s">
        <v>154</v>
      </c>
      <c r="AU251" s="18" t="s">
        <v>82</v>
      </c>
    </row>
    <row r="252" spans="2:65" s="11" customFormat="1" ht="25.9" customHeight="1">
      <c r="B252" s="116"/>
      <c r="D252" s="117" t="s">
        <v>71</v>
      </c>
      <c r="E252" s="118" t="s">
        <v>322</v>
      </c>
      <c r="F252" s="118" t="s">
        <v>323</v>
      </c>
      <c r="I252" s="119"/>
      <c r="J252" s="120">
        <f>BK252</f>
        <v>0</v>
      </c>
      <c r="L252" s="116"/>
      <c r="M252" s="121"/>
      <c r="P252" s="122">
        <f>SUM(P253:P266)</f>
        <v>0</v>
      </c>
      <c r="R252" s="122">
        <f>SUM(R253:R266)</f>
        <v>0</v>
      </c>
      <c r="T252" s="123">
        <f>SUM(T253:T266)</f>
        <v>0</v>
      </c>
      <c r="AR252" s="117" t="s">
        <v>142</v>
      </c>
      <c r="AT252" s="124" t="s">
        <v>71</v>
      </c>
      <c r="AU252" s="124" t="s">
        <v>72</v>
      </c>
      <c r="AY252" s="117" t="s">
        <v>141</v>
      </c>
      <c r="BK252" s="125">
        <f>SUM(BK253:BK266)</f>
        <v>0</v>
      </c>
    </row>
    <row r="253" spans="2:65" s="1" customFormat="1" ht="16.5" customHeight="1">
      <c r="B253" s="33"/>
      <c r="C253" s="128" t="s">
        <v>324</v>
      </c>
      <c r="D253" s="128" t="s">
        <v>146</v>
      </c>
      <c r="E253" s="129" t="s">
        <v>325</v>
      </c>
      <c r="F253" s="130" t="s">
        <v>326</v>
      </c>
      <c r="G253" s="131" t="s">
        <v>327</v>
      </c>
      <c r="H253" s="132">
        <v>1</v>
      </c>
      <c r="I253" s="133"/>
      <c r="J253" s="134">
        <f>ROUND(I253*H253,1)</f>
        <v>0</v>
      </c>
      <c r="K253" s="130" t="s">
        <v>150</v>
      </c>
      <c r="L253" s="33"/>
      <c r="M253" s="135" t="s">
        <v>19</v>
      </c>
      <c r="N253" s="136" t="s">
        <v>43</v>
      </c>
      <c r="P253" s="137">
        <f>O253*H253</f>
        <v>0</v>
      </c>
      <c r="Q253" s="137">
        <v>0</v>
      </c>
      <c r="R253" s="137">
        <f>Q253*H253</f>
        <v>0</v>
      </c>
      <c r="S253" s="137">
        <v>0</v>
      </c>
      <c r="T253" s="138">
        <f>S253*H253</f>
        <v>0</v>
      </c>
      <c r="AR253" s="139" t="s">
        <v>328</v>
      </c>
      <c r="AT253" s="139" t="s">
        <v>146</v>
      </c>
      <c r="AU253" s="139" t="s">
        <v>80</v>
      </c>
      <c r="AY253" s="18" t="s">
        <v>141</v>
      </c>
      <c r="BE253" s="140">
        <f>IF(N253="základní",J253,0)</f>
        <v>0</v>
      </c>
      <c r="BF253" s="140">
        <f>IF(N253="snížená",J253,0)</f>
        <v>0</v>
      </c>
      <c r="BG253" s="140">
        <f>IF(N253="zákl. přenesená",J253,0)</f>
        <v>0</v>
      </c>
      <c r="BH253" s="140">
        <f>IF(N253="sníž. přenesená",J253,0)</f>
        <v>0</v>
      </c>
      <c r="BI253" s="140">
        <f>IF(N253="nulová",J253,0)</f>
        <v>0</v>
      </c>
      <c r="BJ253" s="18" t="s">
        <v>80</v>
      </c>
      <c r="BK253" s="140">
        <f>ROUND(I253*H253,1)</f>
        <v>0</v>
      </c>
      <c r="BL253" s="18" t="s">
        <v>328</v>
      </c>
      <c r="BM253" s="139" t="s">
        <v>329</v>
      </c>
    </row>
    <row r="254" spans="2:65" s="1" customFormat="1" ht="11.25">
      <c r="B254" s="33"/>
      <c r="D254" s="141" t="s">
        <v>154</v>
      </c>
      <c r="F254" s="142" t="s">
        <v>330</v>
      </c>
      <c r="I254" s="143"/>
      <c r="L254" s="33"/>
      <c r="M254" s="144"/>
      <c r="T254" s="54"/>
      <c r="AT254" s="18" t="s">
        <v>154</v>
      </c>
      <c r="AU254" s="18" t="s">
        <v>80</v>
      </c>
    </row>
    <row r="255" spans="2:65" s="1" customFormat="1" ht="16.5" customHeight="1">
      <c r="B255" s="33"/>
      <c r="C255" s="128" t="s">
        <v>331</v>
      </c>
      <c r="D255" s="128" t="s">
        <v>146</v>
      </c>
      <c r="E255" s="129" t="s">
        <v>332</v>
      </c>
      <c r="F255" s="130" t="s">
        <v>333</v>
      </c>
      <c r="G255" s="131" t="s">
        <v>327</v>
      </c>
      <c r="H255" s="132">
        <v>1</v>
      </c>
      <c r="I255" s="133"/>
      <c r="J255" s="134">
        <f>ROUND(I255*H255,1)</f>
        <v>0</v>
      </c>
      <c r="K255" s="130" t="s">
        <v>150</v>
      </c>
      <c r="L255" s="33"/>
      <c r="M255" s="135" t="s">
        <v>19</v>
      </c>
      <c r="N255" s="136" t="s">
        <v>43</v>
      </c>
      <c r="P255" s="137">
        <f>O255*H255</f>
        <v>0</v>
      </c>
      <c r="Q255" s="137">
        <v>0</v>
      </c>
      <c r="R255" s="137">
        <f>Q255*H255</f>
        <v>0</v>
      </c>
      <c r="S255" s="137">
        <v>0</v>
      </c>
      <c r="T255" s="138">
        <f>S255*H255</f>
        <v>0</v>
      </c>
      <c r="AR255" s="139" t="s">
        <v>328</v>
      </c>
      <c r="AT255" s="139" t="s">
        <v>146</v>
      </c>
      <c r="AU255" s="139" t="s">
        <v>80</v>
      </c>
      <c r="AY255" s="18" t="s">
        <v>141</v>
      </c>
      <c r="BE255" s="140">
        <f>IF(N255="základní",J255,0)</f>
        <v>0</v>
      </c>
      <c r="BF255" s="140">
        <f>IF(N255="snížená",J255,0)</f>
        <v>0</v>
      </c>
      <c r="BG255" s="140">
        <f>IF(N255="zákl. přenesená",J255,0)</f>
        <v>0</v>
      </c>
      <c r="BH255" s="140">
        <f>IF(N255="sníž. přenesená",J255,0)</f>
        <v>0</v>
      </c>
      <c r="BI255" s="140">
        <f>IF(N255="nulová",J255,0)</f>
        <v>0</v>
      </c>
      <c r="BJ255" s="18" t="s">
        <v>80</v>
      </c>
      <c r="BK255" s="140">
        <f>ROUND(I255*H255,1)</f>
        <v>0</v>
      </c>
      <c r="BL255" s="18" t="s">
        <v>328</v>
      </c>
      <c r="BM255" s="139" t="s">
        <v>334</v>
      </c>
    </row>
    <row r="256" spans="2:65" s="1" customFormat="1" ht="11.25">
      <c r="B256" s="33"/>
      <c r="D256" s="141" t="s">
        <v>154</v>
      </c>
      <c r="F256" s="142" t="s">
        <v>335</v>
      </c>
      <c r="I256" s="143"/>
      <c r="L256" s="33"/>
      <c r="M256" s="144"/>
      <c r="T256" s="54"/>
      <c r="AT256" s="18" t="s">
        <v>154</v>
      </c>
      <c r="AU256" s="18" t="s">
        <v>80</v>
      </c>
    </row>
    <row r="257" spans="2:65" s="1" customFormat="1" ht="16.5" customHeight="1">
      <c r="B257" s="33"/>
      <c r="C257" s="128" t="s">
        <v>336</v>
      </c>
      <c r="D257" s="128" t="s">
        <v>146</v>
      </c>
      <c r="E257" s="129" t="s">
        <v>337</v>
      </c>
      <c r="F257" s="130" t="s">
        <v>338</v>
      </c>
      <c r="G257" s="131" t="s">
        <v>339</v>
      </c>
      <c r="H257" s="132">
        <v>1</v>
      </c>
      <c r="I257" s="133"/>
      <c r="J257" s="134">
        <f>ROUND(I257*H257,1)</f>
        <v>0</v>
      </c>
      <c r="K257" s="130" t="s">
        <v>150</v>
      </c>
      <c r="L257" s="33"/>
      <c r="M257" s="135" t="s">
        <v>19</v>
      </c>
      <c r="N257" s="136" t="s">
        <v>43</v>
      </c>
      <c r="P257" s="137">
        <f>O257*H257</f>
        <v>0</v>
      </c>
      <c r="Q257" s="137">
        <v>0</v>
      </c>
      <c r="R257" s="137">
        <f>Q257*H257</f>
        <v>0</v>
      </c>
      <c r="S257" s="137">
        <v>0</v>
      </c>
      <c r="T257" s="138">
        <f>S257*H257</f>
        <v>0</v>
      </c>
      <c r="AR257" s="139" t="s">
        <v>328</v>
      </c>
      <c r="AT257" s="139" t="s">
        <v>146</v>
      </c>
      <c r="AU257" s="139" t="s">
        <v>80</v>
      </c>
      <c r="AY257" s="18" t="s">
        <v>141</v>
      </c>
      <c r="BE257" s="140">
        <f>IF(N257="základní",J257,0)</f>
        <v>0</v>
      </c>
      <c r="BF257" s="140">
        <f>IF(N257="snížená",J257,0)</f>
        <v>0</v>
      </c>
      <c r="BG257" s="140">
        <f>IF(N257="zákl. přenesená",J257,0)</f>
        <v>0</v>
      </c>
      <c r="BH257" s="140">
        <f>IF(N257="sníž. přenesená",J257,0)</f>
        <v>0</v>
      </c>
      <c r="BI257" s="140">
        <f>IF(N257="nulová",J257,0)</f>
        <v>0</v>
      </c>
      <c r="BJ257" s="18" t="s">
        <v>80</v>
      </c>
      <c r="BK257" s="140">
        <f>ROUND(I257*H257,1)</f>
        <v>0</v>
      </c>
      <c r="BL257" s="18" t="s">
        <v>328</v>
      </c>
      <c r="BM257" s="139" t="s">
        <v>340</v>
      </c>
    </row>
    <row r="258" spans="2:65" s="1" customFormat="1" ht="11.25">
      <c r="B258" s="33"/>
      <c r="D258" s="141" t="s">
        <v>154</v>
      </c>
      <c r="F258" s="142" t="s">
        <v>341</v>
      </c>
      <c r="I258" s="143"/>
      <c r="L258" s="33"/>
      <c r="M258" s="144"/>
      <c r="T258" s="54"/>
      <c r="AT258" s="18" t="s">
        <v>154</v>
      </c>
      <c r="AU258" s="18" t="s">
        <v>80</v>
      </c>
    </row>
    <row r="259" spans="2:65" s="1" customFormat="1" ht="16.5" customHeight="1">
      <c r="B259" s="33"/>
      <c r="C259" s="128" t="s">
        <v>342</v>
      </c>
      <c r="D259" s="128" t="s">
        <v>146</v>
      </c>
      <c r="E259" s="129" t="s">
        <v>343</v>
      </c>
      <c r="F259" s="130" t="s">
        <v>344</v>
      </c>
      <c r="G259" s="131" t="s">
        <v>327</v>
      </c>
      <c r="H259" s="132">
        <v>1</v>
      </c>
      <c r="I259" s="133"/>
      <c r="J259" s="134">
        <f>ROUND(I259*H259,1)</f>
        <v>0</v>
      </c>
      <c r="K259" s="130" t="s">
        <v>150</v>
      </c>
      <c r="L259" s="33"/>
      <c r="M259" s="135" t="s">
        <v>19</v>
      </c>
      <c r="N259" s="136" t="s">
        <v>43</v>
      </c>
      <c r="P259" s="137">
        <f>O259*H259</f>
        <v>0</v>
      </c>
      <c r="Q259" s="137">
        <v>0</v>
      </c>
      <c r="R259" s="137">
        <f>Q259*H259</f>
        <v>0</v>
      </c>
      <c r="S259" s="137">
        <v>0</v>
      </c>
      <c r="T259" s="138">
        <f>S259*H259</f>
        <v>0</v>
      </c>
      <c r="AR259" s="139" t="s">
        <v>328</v>
      </c>
      <c r="AT259" s="139" t="s">
        <v>146</v>
      </c>
      <c r="AU259" s="139" t="s">
        <v>80</v>
      </c>
      <c r="AY259" s="18" t="s">
        <v>141</v>
      </c>
      <c r="BE259" s="140">
        <f>IF(N259="základní",J259,0)</f>
        <v>0</v>
      </c>
      <c r="BF259" s="140">
        <f>IF(N259="snížená",J259,0)</f>
        <v>0</v>
      </c>
      <c r="BG259" s="140">
        <f>IF(N259="zákl. přenesená",J259,0)</f>
        <v>0</v>
      </c>
      <c r="BH259" s="140">
        <f>IF(N259="sníž. přenesená",J259,0)</f>
        <v>0</v>
      </c>
      <c r="BI259" s="140">
        <f>IF(N259="nulová",J259,0)</f>
        <v>0</v>
      </c>
      <c r="BJ259" s="18" t="s">
        <v>80</v>
      </c>
      <c r="BK259" s="140">
        <f>ROUND(I259*H259,1)</f>
        <v>0</v>
      </c>
      <c r="BL259" s="18" t="s">
        <v>328</v>
      </c>
      <c r="BM259" s="139" t="s">
        <v>345</v>
      </c>
    </row>
    <row r="260" spans="2:65" s="1" customFormat="1" ht="11.25">
      <c r="B260" s="33"/>
      <c r="D260" s="141" t="s">
        <v>154</v>
      </c>
      <c r="F260" s="142" t="s">
        <v>346</v>
      </c>
      <c r="I260" s="143"/>
      <c r="L260" s="33"/>
      <c r="M260" s="144"/>
      <c r="T260" s="54"/>
      <c r="AT260" s="18" t="s">
        <v>154</v>
      </c>
      <c r="AU260" s="18" t="s">
        <v>80</v>
      </c>
    </row>
    <row r="261" spans="2:65" s="1" customFormat="1" ht="16.5" customHeight="1">
      <c r="B261" s="33"/>
      <c r="C261" s="128" t="s">
        <v>347</v>
      </c>
      <c r="D261" s="128" t="s">
        <v>146</v>
      </c>
      <c r="E261" s="129" t="s">
        <v>348</v>
      </c>
      <c r="F261" s="130" t="s">
        <v>349</v>
      </c>
      <c r="G261" s="131" t="s">
        <v>327</v>
      </c>
      <c r="H261" s="132">
        <v>1</v>
      </c>
      <c r="I261" s="133"/>
      <c r="J261" s="134">
        <f>ROUND(I261*H261,1)</f>
        <v>0</v>
      </c>
      <c r="K261" s="130" t="s">
        <v>150</v>
      </c>
      <c r="L261" s="33"/>
      <c r="M261" s="135" t="s">
        <v>19</v>
      </c>
      <c r="N261" s="136" t="s">
        <v>43</v>
      </c>
      <c r="P261" s="137">
        <f>O261*H261</f>
        <v>0</v>
      </c>
      <c r="Q261" s="137">
        <v>0</v>
      </c>
      <c r="R261" s="137">
        <f>Q261*H261</f>
        <v>0</v>
      </c>
      <c r="S261" s="137">
        <v>0</v>
      </c>
      <c r="T261" s="138">
        <f>S261*H261</f>
        <v>0</v>
      </c>
      <c r="AR261" s="139" t="s">
        <v>328</v>
      </c>
      <c r="AT261" s="139" t="s">
        <v>146</v>
      </c>
      <c r="AU261" s="139" t="s">
        <v>80</v>
      </c>
      <c r="AY261" s="18" t="s">
        <v>141</v>
      </c>
      <c r="BE261" s="140">
        <f>IF(N261="základní",J261,0)</f>
        <v>0</v>
      </c>
      <c r="BF261" s="140">
        <f>IF(N261="snížená",J261,0)</f>
        <v>0</v>
      </c>
      <c r="BG261" s="140">
        <f>IF(N261="zákl. přenesená",J261,0)</f>
        <v>0</v>
      </c>
      <c r="BH261" s="140">
        <f>IF(N261="sníž. přenesená",J261,0)</f>
        <v>0</v>
      </c>
      <c r="BI261" s="140">
        <f>IF(N261="nulová",J261,0)</f>
        <v>0</v>
      </c>
      <c r="BJ261" s="18" t="s">
        <v>80</v>
      </c>
      <c r="BK261" s="140">
        <f>ROUND(I261*H261,1)</f>
        <v>0</v>
      </c>
      <c r="BL261" s="18" t="s">
        <v>328</v>
      </c>
      <c r="BM261" s="139" t="s">
        <v>350</v>
      </c>
    </row>
    <row r="262" spans="2:65" s="1" customFormat="1" ht="11.25">
      <c r="B262" s="33"/>
      <c r="D262" s="141" t="s">
        <v>154</v>
      </c>
      <c r="F262" s="142" t="s">
        <v>351</v>
      </c>
      <c r="I262" s="143"/>
      <c r="L262" s="33"/>
      <c r="M262" s="144"/>
      <c r="T262" s="54"/>
      <c r="AT262" s="18" t="s">
        <v>154</v>
      </c>
      <c r="AU262" s="18" t="s">
        <v>80</v>
      </c>
    </row>
    <row r="263" spans="2:65" s="1" customFormat="1" ht="16.5" customHeight="1">
      <c r="B263" s="33"/>
      <c r="C263" s="128" t="s">
        <v>352</v>
      </c>
      <c r="D263" s="128" t="s">
        <v>146</v>
      </c>
      <c r="E263" s="129" t="s">
        <v>353</v>
      </c>
      <c r="F263" s="130" t="s">
        <v>354</v>
      </c>
      <c r="G263" s="131" t="s">
        <v>327</v>
      </c>
      <c r="H263" s="132">
        <v>1</v>
      </c>
      <c r="I263" s="133"/>
      <c r="J263" s="134">
        <f>ROUND(I263*H263,1)</f>
        <v>0</v>
      </c>
      <c r="K263" s="130" t="s">
        <v>150</v>
      </c>
      <c r="L263" s="33"/>
      <c r="M263" s="135" t="s">
        <v>19</v>
      </c>
      <c r="N263" s="136" t="s">
        <v>43</v>
      </c>
      <c r="P263" s="137">
        <f>O263*H263</f>
        <v>0</v>
      </c>
      <c r="Q263" s="137">
        <v>0</v>
      </c>
      <c r="R263" s="137">
        <f>Q263*H263</f>
        <v>0</v>
      </c>
      <c r="S263" s="137">
        <v>0</v>
      </c>
      <c r="T263" s="138">
        <f>S263*H263</f>
        <v>0</v>
      </c>
      <c r="AR263" s="139" t="s">
        <v>328</v>
      </c>
      <c r="AT263" s="139" t="s">
        <v>146</v>
      </c>
      <c r="AU263" s="139" t="s">
        <v>80</v>
      </c>
      <c r="AY263" s="18" t="s">
        <v>141</v>
      </c>
      <c r="BE263" s="140">
        <f>IF(N263="základní",J263,0)</f>
        <v>0</v>
      </c>
      <c r="BF263" s="140">
        <f>IF(N263="snížená",J263,0)</f>
        <v>0</v>
      </c>
      <c r="BG263" s="140">
        <f>IF(N263="zákl. přenesená",J263,0)</f>
        <v>0</v>
      </c>
      <c r="BH263" s="140">
        <f>IF(N263="sníž. přenesená",J263,0)</f>
        <v>0</v>
      </c>
      <c r="BI263" s="140">
        <f>IF(N263="nulová",J263,0)</f>
        <v>0</v>
      </c>
      <c r="BJ263" s="18" t="s">
        <v>80</v>
      </c>
      <c r="BK263" s="140">
        <f>ROUND(I263*H263,1)</f>
        <v>0</v>
      </c>
      <c r="BL263" s="18" t="s">
        <v>328</v>
      </c>
      <c r="BM263" s="139" t="s">
        <v>355</v>
      </c>
    </row>
    <row r="264" spans="2:65" s="1" customFormat="1" ht="11.25">
      <c r="B264" s="33"/>
      <c r="D264" s="141" t="s">
        <v>154</v>
      </c>
      <c r="F264" s="142" t="s">
        <v>356</v>
      </c>
      <c r="I264" s="143"/>
      <c r="L264" s="33"/>
      <c r="M264" s="144"/>
      <c r="T264" s="54"/>
      <c r="AT264" s="18" t="s">
        <v>154</v>
      </c>
      <c r="AU264" s="18" t="s">
        <v>80</v>
      </c>
    </row>
    <row r="265" spans="2:65" s="1" customFormat="1" ht="16.5" customHeight="1">
      <c r="B265" s="33"/>
      <c r="C265" s="128" t="s">
        <v>357</v>
      </c>
      <c r="D265" s="128" t="s">
        <v>146</v>
      </c>
      <c r="E265" s="129" t="s">
        <v>358</v>
      </c>
      <c r="F265" s="130" t="s">
        <v>359</v>
      </c>
      <c r="G265" s="131" t="s">
        <v>327</v>
      </c>
      <c r="H265" s="132">
        <v>1</v>
      </c>
      <c r="I265" s="133"/>
      <c r="J265" s="134">
        <f>ROUND(I265*H265,1)</f>
        <v>0</v>
      </c>
      <c r="K265" s="130" t="s">
        <v>150</v>
      </c>
      <c r="L265" s="33"/>
      <c r="M265" s="135" t="s">
        <v>19</v>
      </c>
      <c r="N265" s="136" t="s">
        <v>43</v>
      </c>
      <c r="P265" s="137">
        <f>O265*H265</f>
        <v>0</v>
      </c>
      <c r="Q265" s="137">
        <v>0</v>
      </c>
      <c r="R265" s="137">
        <f>Q265*H265</f>
        <v>0</v>
      </c>
      <c r="S265" s="137">
        <v>0</v>
      </c>
      <c r="T265" s="138">
        <f>S265*H265</f>
        <v>0</v>
      </c>
      <c r="AR265" s="139" t="s">
        <v>328</v>
      </c>
      <c r="AT265" s="139" t="s">
        <v>146</v>
      </c>
      <c r="AU265" s="139" t="s">
        <v>80</v>
      </c>
      <c r="AY265" s="18" t="s">
        <v>141</v>
      </c>
      <c r="BE265" s="140">
        <f>IF(N265="základní",J265,0)</f>
        <v>0</v>
      </c>
      <c r="BF265" s="140">
        <f>IF(N265="snížená",J265,0)</f>
        <v>0</v>
      </c>
      <c r="BG265" s="140">
        <f>IF(N265="zákl. přenesená",J265,0)</f>
        <v>0</v>
      </c>
      <c r="BH265" s="140">
        <f>IF(N265="sníž. přenesená",J265,0)</f>
        <v>0</v>
      </c>
      <c r="BI265" s="140">
        <f>IF(N265="nulová",J265,0)</f>
        <v>0</v>
      </c>
      <c r="BJ265" s="18" t="s">
        <v>80</v>
      </c>
      <c r="BK265" s="140">
        <f>ROUND(I265*H265,1)</f>
        <v>0</v>
      </c>
      <c r="BL265" s="18" t="s">
        <v>328</v>
      </c>
      <c r="BM265" s="139" t="s">
        <v>360</v>
      </c>
    </row>
    <row r="266" spans="2:65" s="1" customFormat="1" ht="11.25">
      <c r="B266" s="33"/>
      <c r="D266" s="141" t="s">
        <v>154</v>
      </c>
      <c r="F266" s="142" t="s">
        <v>361</v>
      </c>
      <c r="I266" s="143"/>
      <c r="L266" s="33"/>
      <c r="M266" s="173"/>
      <c r="N266" s="174"/>
      <c r="O266" s="174"/>
      <c r="P266" s="174"/>
      <c r="Q266" s="174"/>
      <c r="R266" s="174"/>
      <c r="S266" s="174"/>
      <c r="T266" s="175"/>
      <c r="AT266" s="18" t="s">
        <v>154</v>
      </c>
      <c r="AU266" s="18" t="s">
        <v>80</v>
      </c>
    </row>
    <row r="267" spans="2:65" s="1" customFormat="1" ht="6.95" customHeight="1">
      <c r="B267" s="42"/>
      <c r="C267" s="43"/>
      <c r="D267" s="43"/>
      <c r="E267" s="43"/>
      <c r="F267" s="43"/>
      <c r="G267" s="43"/>
      <c r="H267" s="43"/>
      <c r="I267" s="43"/>
      <c r="J267" s="43"/>
      <c r="K267" s="43"/>
      <c r="L267" s="33"/>
    </row>
  </sheetData>
  <sheetProtection algorithmName="SHA-512" hashValue="nMrsKBglicLxAogGW/RCRTEOCOBpPkFSk9UliY82+EsyH+mMFz0G8ja1ANywIxcCXQ1Bjh5mfNjRPQXz2nThEQ==" saltValue="MuDnTM5rQRlBrGixQGqyp6AgwrUO3U57LebvGAaKvRdAdsvn6lheW+5MUe7heBV6t3CdJxkm/V2Qz5y848D74g==" spinCount="100000" sheet="1" objects="1" scenarios="1" formatColumns="0" formatRows="0" autoFilter="0"/>
  <autoFilter ref="C89:K266" xr:uid="{00000000-0009-0000-0000-000001000000}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0100-000000000000}"/>
    <hyperlink ref="F110" r:id="rId2" xr:uid="{00000000-0004-0000-0100-000001000000}"/>
    <hyperlink ref="F122" r:id="rId3" xr:uid="{00000000-0004-0000-0100-000002000000}"/>
    <hyperlink ref="F128" r:id="rId4" xr:uid="{00000000-0004-0000-0100-000003000000}"/>
    <hyperlink ref="F132" r:id="rId5" xr:uid="{00000000-0004-0000-0100-000004000000}"/>
    <hyperlink ref="F138" r:id="rId6" xr:uid="{00000000-0004-0000-0100-000005000000}"/>
    <hyperlink ref="F144" r:id="rId7" xr:uid="{00000000-0004-0000-0100-000006000000}"/>
    <hyperlink ref="F150" r:id="rId8" xr:uid="{00000000-0004-0000-0100-000007000000}"/>
    <hyperlink ref="F157" r:id="rId9" xr:uid="{00000000-0004-0000-0100-000008000000}"/>
    <hyperlink ref="F164" r:id="rId10" xr:uid="{00000000-0004-0000-0100-000009000000}"/>
    <hyperlink ref="F171" r:id="rId11" xr:uid="{00000000-0004-0000-0100-00000A000000}"/>
    <hyperlink ref="F176" r:id="rId12" xr:uid="{00000000-0004-0000-0100-00000B000000}"/>
    <hyperlink ref="F181" r:id="rId13" xr:uid="{00000000-0004-0000-0100-00000C000000}"/>
    <hyperlink ref="F188" r:id="rId14" xr:uid="{00000000-0004-0000-0100-00000D000000}"/>
    <hyperlink ref="F193" r:id="rId15" xr:uid="{00000000-0004-0000-0100-00000E000000}"/>
    <hyperlink ref="F200" r:id="rId16" xr:uid="{00000000-0004-0000-0100-00000F000000}"/>
    <hyperlink ref="F202" r:id="rId17" xr:uid="{00000000-0004-0000-0100-000010000000}"/>
    <hyperlink ref="F205" r:id="rId18" xr:uid="{00000000-0004-0000-0100-000011000000}"/>
    <hyperlink ref="F220" r:id="rId19" xr:uid="{00000000-0004-0000-0100-000012000000}"/>
    <hyperlink ref="F226" r:id="rId20" xr:uid="{00000000-0004-0000-0100-000013000000}"/>
    <hyperlink ref="F231" r:id="rId21" xr:uid="{00000000-0004-0000-0100-000014000000}"/>
    <hyperlink ref="F234" r:id="rId22" xr:uid="{00000000-0004-0000-0100-000015000000}"/>
    <hyperlink ref="F238" r:id="rId23" xr:uid="{00000000-0004-0000-0100-000016000000}"/>
    <hyperlink ref="F240" r:id="rId24" xr:uid="{00000000-0004-0000-0100-000017000000}"/>
    <hyperlink ref="F242" r:id="rId25" xr:uid="{00000000-0004-0000-0100-000018000000}"/>
    <hyperlink ref="F244" r:id="rId26" xr:uid="{00000000-0004-0000-0100-000019000000}"/>
    <hyperlink ref="F246" r:id="rId27" xr:uid="{00000000-0004-0000-0100-00001A000000}"/>
    <hyperlink ref="F248" r:id="rId28" xr:uid="{00000000-0004-0000-0100-00001B000000}"/>
    <hyperlink ref="F251" r:id="rId29" xr:uid="{00000000-0004-0000-0100-00001C000000}"/>
    <hyperlink ref="F254" r:id="rId30" xr:uid="{00000000-0004-0000-0100-00001D000000}"/>
    <hyperlink ref="F256" r:id="rId31" xr:uid="{00000000-0004-0000-0100-00001E000000}"/>
    <hyperlink ref="F258" r:id="rId32" xr:uid="{00000000-0004-0000-0100-00001F000000}"/>
    <hyperlink ref="F260" r:id="rId33" xr:uid="{00000000-0004-0000-0100-000020000000}"/>
    <hyperlink ref="F262" r:id="rId34" xr:uid="{00000000-0004-0000-0100-000021000000}"/>
    <hyperlink ref="F264" r:id="rId35" xr:uid="{00000000-0004-0000-0100-000022000000}"/>
    <hyperlink ref="F266" r:id="rId36" xr:uid="{00000000-0004-0000-0100-00002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2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85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16.5" customHeight="1">
      <c r="B9" s="33"/>
      <c r="E9" s="261" t="s">
        <v>362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363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ROUND(J90,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ROUND((SUM(BE90:BE222)),  1)</f>
        <v>0</v>
      </c>
      <c r="I33" s="90">
        <v>0.21</v>
      </c>
      <c r="J33" s="89">
        <f>ROUND(((SUM(BE90:BE222))*I33),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ROUND((SUM(BF90:BF222)),  1)</f>
        <v>0</v>
      </c>
      <c r="I34" s="90">
        <v>0.12</v>
      </c>
      <c r="J34" s="89">
        <f>ROUND(((SUM(BF90:BF222))*I34),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ROUND((SUM(BG90:BG222)),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ROUND((SUM(BH90:BH222)),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ROUND((SUM(BI90:BI222)),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16.5" customHeight="1">
      <c r="B50" s="33"/>
      <c r="E50" s="261" t="str">
        <f>E9</f>
        <v>001 - CHORATICE - 1.ČÁST p.p.č. 955/5 a 955/6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k.ú. Malšovice-Choratice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J90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J91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J92</f>
        <v>0</v>
      </c>
      <c r="L61" s="104"/>
    </row>
    <row r="62" spans="2:47" s="9" customFormat="1" ht="14.85" customHeight="1">
      <c r="B62" s="104"/>
      <c r="D62" s="105" t="s">
        <v>364</v>
      </c>
      <c r="E62" s="106"/>
      <c r="F62" s="106"/>
      <c r="G62" s="106"/>
      <c r="H62" s="106"/>
      <c r="I62" s="106"/>
      <c r="J62" s="107">
        <f>J93</f>
        <v>0</v>
      </c>
      <c r="L62" s="104"/>
    </row>
    <row r="63" spans="2:47" s="9" customFormat="1" ht="14.85" customHeight="1">
      <c r="B63" s="104"/>
      <c r="D63" s="105" t="s">
        <v>118</v>
      </c>
      <c r="E63" s="106"/>
      <c r="F63" s="106"/>
      <c r="G63" s="106"/>
      <c r="H63" s="106"/>
      <c r="I63" s="106"/>
      <c r="J63" s="107">
        <f>J106</f>
        <v>0</v>
      </c>
      <c r="L63" s="104"/>
    </row>
    <row r="64" spans="2:47" s="9" customFormat="1" ht="14.85" customHeight="1">
      <c r="B64" s="104"/>
      <c r="D64" s="105" t="s">
        <v>365</v>
      </c>
      <c r="E64" s="106"/>
      <c r="F64" s="106"/>
      <c r="G64" s="106"/>
      <c r="H64" s="106"/>
      <c r="I64" s="106"/>
      <c r="J64" s="107">
        <f>J137</f>
        <v>0</v>
      </c>
      <c r="L64" s="104"/>
    </row>
    <row r="65" spans="2:12" s="9" customFormat="1" ht="19.899999999999999" customHeight="1">
      <c r="B65" s="104"/>
      <c r="D65" s="105" t="s">
        <v>120</v>
      </c>
      <c r="E65" s="106"/>
      <c r="F65" s="106"/>
      <c r="G65" s="106"/>
      <c r="H65" s="106"/>
      <c r="I65" s="106"/>
      <c r="J65" s="107">
        <f>J165</f>
        <v>0</v>
      </c>
      <c r="L65" s="104"/>
    </row>
    <row r="66" spans="2:12" s="9" customFormat="1" ht="14.85" customHeight="1">
      <c r="B66" s="104"/>
      <c r="D66" s="105" t="s">
        <v>121</v>
      </c>
      <c r="E66" s="106"/>
      <c r="F66" s="106"/>
      <c r="G66" s="106"/>
      <c r="H66" s="106"/>
      <c r="I66" s="106"/>
      <c r="J66" s="107">
        <f>J166</f>
        <v>0</v>
      </c>
      <c r="L66" s="104"/>
    </row>
    <row r="67" spans="2:12" s="9" customFormat="1" ht="14.85" customHeight="1">
      <c r="B67" s="104"/>
      <c r="D67" s="105" t="s">
        <v>122</v>
      </c>
      <c r="E67" s="106"/>
      <c r="F67" s="106"/>
      <c r="G67" s="106"/>
      <c r="H67" s="106"/>
      <c r="I67" s="106"/>
      <c r="J67" s="107">
        <f>J171</f>
        <v>0</v>
      </c>
      <c r="L67" s="104"/>
    </row>
    <row r="68" spans="2:12" s="9" customFormat="1" ht="19.899999999999999" customHeight="1">
      <c r="B68" s="104"/>
      <c r="D68" s="105" t="s">
        <v>123</v>
      </c>
      <c r="E68" s="106"/>
      <c r="F68" s="106"/>
      <c r="G68" s="106"/>
      <c r="H68" s="106"/>
      <c r="I68" s="106"/>
      <c r="J68" s="107">
        <f>J194</f>
        <v>0</v>
      </c>
      <c r="L68" s="104"/>
    </row>
    <row r="69" spans="2:12" s="9" customFormat="1" ht="19.899999999999999" customHeight="1">
      <c r="B69" s="104"/>
      <c r="D69" s="105" t="s">
        <v>124</v>
      </c>
      <c r="E69" s="106"/>
      <c r="F69" s="106"/>
      <c r="G69" s="106"/>
      <c r="H69" s="106"/>
      <c r="I69" s="106"/>
      <c r="J69" s="107">
        <f>J205</f>
        <v>0</v>
      </c>
      <c r="L69" s="104"/>
    </row>
    <row r="70" spans="2:12" s="8" customFormat="1" ht="24.95" customHeight="1">
      <c r="B70" s="100"/>
      <c r="D70" s="101" t="s">
        <v>125</v>
      </c>
      <c r="E70" s="102"/>
      <c r="F70" s="102"/>
      <c r="G70" s="102"/>
      <c r="H70" s="102"/>
      <c r="I70" s="102"/>
      <c r="J70" s="103">
        <f>J208</f>
        <v>0</v>
      </c>
      <c r="L70" s="100"/>
    </row>
    <row r="71" spans="2:12" s="1" customFormat="1" ht="21.75" customHeight="1">
      <c r="B71" s="33"/>
      <c r="L71" s="33"/>
    </row>
    <row r="72" spans="2:12" s="1" customFormat="1" ht="6.95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5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5" customHeight="1">
      <c r="B77" s="33"/>
      <c r="C77" s="22" t="s">
        <v>126</v>
      </c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298" t="str">
        <f>E7</f>
        <v>OPRAVA KOMUNIKACÍ - HLINĚNÁ, CHORATICE A STARÁ BOHYNĚ</v>
      </c>
      <c r="F80" s="299"/>
      <c r="G80" s="299"/>
      <c r="H80" s="299"/>
      <c r="L80" s="33"/>
    </row>
    <row r="81" spans="2:65" s="1" customFormat="1" ht="12" customHeight="1">
      <c r="B81" s="33"/>
      <c r="C81" s="28" t="s">
        <v>108</v>
      </c>
      <c r="L81" s="33"/>
    </row>
    <row r="82" spans="2:65" s="1" customFormat="1" ht="16.5" customHeight="1">
      <c r="B82" s="33"/>
      <c r="E82" s="261" t="str">
        <f>E9</f>
        <v>001 - CHORATICE - 1.ČÁST p.p.č. 955/5 a 955/6</v>
      </c>
      <c r="F82" s="300"/>
      <c r="G82" s="300"/>
      <c r="H82" s="300"/>
      <c r="L82" s="33"/>
    </row>
    <row r="83" spans="2:65" s="1" customFormat="1" ht="6.95" customHeight="1">
      <c r="B83" s="33"/>
      <c r="L83" s="33"/>
    </row>
    <row r="84" spans="2:65" s="1" customFormat="1" ht="12" customHeight="1">
      <c r="B84" s="33"/>
      <c r="C84" s="28" t="s">
        <v>21</v>
      </c>
      <c r="F84" s="26" t="str">
        <f>F12</f>
        <v>k.ú. Malšovice-Choratice</v>
      </c>
      <c r="I84" s="28" t="s">
        <v>23</v>
      </c>
      <c r="J84" s="50" t="str">
        <f>IF(J12="","",J12)</f>
        <v>7. 4. 2026</v>
      </c>
      <c r="L84" s="33"/>
    </row>
    <row r="85" spans="2:65" s="1" customFormat="1" ht="6.95" customHeight="1">
      <c r="B85" s="33"/>
      <c r="L85" s="33"/>
    </row>
    <row r="86" spans="2:65" s="1" customFormat="1" ht="15.2" customHeight="1">
      <c r="B86" s="33"/>
      <c r="C86" s="28" t="s">
        <v>25</v>
      </c>
      <c r="F86" s="26" t="str">
        <f>E15</f>
        <v>OBEC MALŠOVICE</v>
      </c>
      <c r="I86" s="28" t="s">
        <v>31</v>
      </c>
      <c r="J86" s="31" t="str">
        <f>E21</f>
        <v>bez PD</v>
      </c>
      <c r="L86" s="33"/>
    </row>
    <row r="87" spans="2:65" s="1" customFormat="1" ht="15.2" customHeight="1">
      <c r="B87" s="33"/>
      <c r="C87" s="28" t="s">
        <v>29</v>
      </c>
      <c r="F87" s="26" t="str">
        <f>IF(E18="","",E18)</f>
        <v>Vyplň údaj</v>
      </c>
      <c r="I87" s="28" t="s">
        <v>34</v>
      </c>
      <c r="J87" s="31" t="str">
        <f>E24</f>
        <v>Nina Blavková Děčín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08"/>
      <c r="C89" s="109" t="s">
        <v>127</v>
      </c>
      <c r="D89" s="110" t="s">
        <v>57</v>
      </c>
      <c r="E89" s="110" t="s">
        <v>53</v>
      </c>
      <c r="F89" s="110" t="s">
        <v>54</v>
      </c>
      <c r="G89" s="110" t="s">
        <v>128</v>
      </c>
      <c r="H89" s="110" t="s">
        <v>129</v>
      </c>
      <c r="I89" s="110" t="s">
        <v>130</v>
      </c>
      <c r="J89" s="110" t="s">
        <v>113</v>
      </c>
      <c r="K89" s="111" t="s">
        <v>131</v>
      </c>
      <c r="L89" s="108"/>
      <c r="M89" s="57" t="s">
        <v>19</v>
      </c>
      <c r="N89" s="58" t="s">
        <v>42</v>
      </c>
      <c r="O89" s="58" t="s">
        <v>132</v>
      </c>
      <c r="P89" s="58" t="s">
        <v>133</v>
      </c>
      <c r="Q89" s="58" t="s">
        <v>134</v>
      </c>
      <c r="R89" s="58" t="s">
        <v>135</v>
      </c>
      <c r="S89" s="58" t="s">
        <v>136</v>
      </c>
      <c r="T89" s="59" t="s">
        <v>137</v>
      </c>
    </row>
    <row r="90" spans="2:65" s="1" customFormat="1" ht="22.9" customHeight="1">
      <c r="B90" s="33"/>
      <c r="C90" s="62" t="s">
        <v>138</v>
      </c>
      <c r="J90" s="112">
        <f>BK90</f>
        <v>0</v>
      </c>
      <c r="L90" s="33"/>
      <c r="M90" s="60"/>
      <c r="N90" s="51"/>
      <c r="O90" s="51"/>
      <c r="P90" s="113">
        <f>P91+P208</f>
        <v>0</v>
      </c>
      <c r="Q90" s="51"/>
      <c r="R90" s="113">
        <f>R91+R208</f>
        <v>23.254066699999999</v>
      </c>
      <c r="S90" s="51"/>
      <c r="T90" s="114">
        <f>T91+T208</f>
        <v>35.440759999999997</v>
      </c>
      <c r="AT90" s="18" t="s">
        <v>71</v>
      </c>
      <c r="AU90" s="18" t="s">
        <v>114</v>
      </c>
      <c r="BK90" s="115">
        <f>BK91+BK208</f>
        <v>0</v>
      </c>
    </row>
    <row r="91" spans="2:65" s="11" customFormat="1" ht="25.9" customHeight="1">
      <c r="B91" s="116"/>
      <c r="D91" s="117" t="s">
        <v>71</v>
      </c>
      <c r="E91" s="118" t="s">
        <v>139</v>
      </c>
      <c r="F91" s="118" t="s">
        <v>140</v>
      </c>
      <c r="I91" s="119"/>
      <c r="J91" s="120">
        <f>BK91</f>
        <v>0</v>
      </c>
      <c r="L91" s="116"/>
      <c r="M91" s="121"/>
      <c r="P91" s="122">
        <f>P92+P165+P194+P205</f>
        <v>0</v>
      </c>
      <c r="R91" s="122">
        <f>R92+R165+R194+R205</f>
        <v>23.254066699999999</v>
      </c>
      <c r="T91" s="123">
        <f>T92+T165+T194+T205</f>
        <v>35.440759999999997</v>
      </c>
      <c r="AR91" s="117" t="s">
        <v>80</v>
      </c>
      <c r="AT91" s="124" t="s">
        <v>71</v>
      </c>
      <c r="AU91" s="124" t="s">
        <v>72</v>
      </c>
      <c r="AY91" s="117" t="s">
        <v>141</v>
      </c>
      <c r="BK91" s="125">
        <f>BK92+BK165+BK194+BK205</f>
        <v>0</v>
      </c>
    </row>
    <row r="92" spans="2:65" s="11" customFormat="1" ht="22.9" customHeight="1">
      <c r="B92" s="116"/>
      <c r="D92" s="117" t="s">
        <v>71</v>
      </c>
      <c r="E92" s="126" t="s">
        <v>142</v>
      </c>
      <c r="F92" s="126" t="s">
        <v>143</v>
      </c>
      <c r="I92" s="119"/>
      <c r="J92" s="127">
        <f>BK92</f>
        <v>0</v>
      </c>
      <c r="L92" s="116"/>
      <c r="M92" s="121"/>
      <c r="P92" s="122">
        <f>P93+P106+P137</f>
        <v>0</v>
      </c>
      <c r="R92" s="122">
        <f>R93+R106+R137</f>
        <v>23.113868699999998</v>
      </c>
      <c r="T92" s="123">
        <f>T93+T106+T137</f>
        <v>13.760999999999999</v>
      </c>
      <c r="AR92" s="117" t="s">
        <v>80</v>
      </c>
      <c r="AT92" s="124" t="s">
        <v>71</v>
      </c>
      <c r="AU92" s="124" t="s">
        <v>80</v>
      </c>
      <c r="AY92" s="117" t="s">
        <v>141</v>
      </c>
      <c r="BK92" s="125">
        <f>BK93+BK106+BK137</f>
        <v>0</v>
      </c>
    </row>
    <row r="93" spans="2:65" s="11" customFormat="1" ht="20.85" customHeight="1">
      <c r="B93" s="116"/>
      <c r="D93" s="117" t="s">
        <v>71</v>
      </c>
      <c r="E93" s="126" t="s">
        <v>144</v>
      </c>
      <c r="F93" s="126" t="s">
        <v>366</v>
      </c>
      <c r="I93" s="119"/>
      <c r="J93" s="127">
        <f>BK93</f>
        <v>0</v>
      </c>
      <c r="L93" s="116"/>
      <c r="M93" s="121"/>
      <c r="P93" s="122">
        <f>SUM(P94:P105)</f>
        <v>0</v>
      </c>
      <c r="R93" s="122">
        <f>SUM(R94:R105)</f>
        <v>4.8839999999999995E-3</v>
      </c>
      <c r="T93" s="123">
        <f>SUM(T94:T105)</f>
        <v>0</v>
      </c>
      <c r="AR93" s="117" t="s">
        <v>80</v>
      </c>
      <c r="AT93" s="124" t="s">
        <v>71</v>
      </c>
      <c r="AU93" s="124" t="s">
        <v>82</v>
      </c>
      <c r="AY93" s="117" t="s">
        <v>141</v>
      </c>
      <c r="BK93" s="125">
        <f>SUM(BK94:BK105)</f>
        <v>0</v>
      </c>
    </row>
    <row r="94" spans="2:65" s="1" customFormat="1" ht="16.5" customHeight="1">
      <c r="B94" s="33"/>
      <c r="C94" s="128" t="s">
        <v>80</v>
      </c>
      <c r="D94" s="128" t="s">
        <v>146</v>
      </c>
      <c r="E94" s="129" t="s">
        <v>147</v>
      </c>
      <c r="F94" s="130" t="s">
        <v>148</v>
      </c>
      <c r="G94" s="131" t="s">
        <v>149</v>
      </c>
      <c r="H94" s="132">
        <v>19.8</v>
      </c>
      <c r="I94" s="133"/>
      <c r="J94" s="134">
        <f>ROUND(I94*H94,1)</f>
        <v>0</v>
      </c>
      <c r="K94" s="130" t="s">
        <v>150</v>
      </c>
      <c r="L94" s="33"/>
      <c r="M94" s="135" t="s">
        <v>19</v>
      </c>
      <c r="N94" s="136" t="s">
        <v>43</v>
      </c>
      <c r="P94" s="137">
        <f>O94*H94</f>
        <v>0</v>
      </c>
      <c r="Q94" s="137">
        <v>0</v>
      </c>
      <c r="R94" s="137">
        <f>Q94*H94</f>
        <v>0</v>
      </c>
      <c r="S94" s="137">
        <v>0</v>
      </c>
      <c r="T94" s="138">
        <f>S94*H94</f>
        <v>0</v>
      </c>
      <c r="AR94" s="139" t="s">
        <v>151</v>
      </c>
      <c r="AT94" s="139" t="s">
        <v>146</v>
      </c>
      <c r="AU94" s="139" t="s">
        <v>152</v>
      </c>
      <c r="AY94" s="18" t="s">
        <v>141</v>
      </c>
      <c r="BE94" s="140">
        <f>IF(N94="základní",J94,0)</f>
        <v>0</v>
      </c>
      <c r="BF94" s="140">
        <f>IF(N94="snížená",J94,0)</f>
        <v>0</v>
      </c>
      <c r="BG94" s="140">
        <f>IF(N94="zákl. přenesená",J94,0)</f>
        <v>0</v>
      </c>
      <c r="BH94" s="140">
        <f>IF(N94="sníž. přenesená",J94,0)</f>
        <v>0</v>
      </c>
      <c r="BI94" s="140">
        <f>IF(N94="nulová",J94,0)</f>
        <v>0</v>
      </c>
      <c r="BJ94" s="18" t="s">
        <v>80</v>
      </c>
      <c r="BK94" s="140">
        <f>ROUND(I94*H94,1)</f>
        <v>0</v>
      </c>
      <c r="BL94" s="18" t="s">
        <v>151</v>
      </c>
      <c r="BM94" s="139" t="s">
        <v>153</v>
      </c>
    </row>
    <row r="95" spans="2:65" s="1" customFormat="1" ht="11.25">
      <c r="B95" s="33"/>
      <c r="D95" s="141" t="s">
        <v>154</v>
      </c>
      <c r="F95" s="142" t="s">
        <v>155</v>
      </c>
      <c r="I95" s="143"/>
      <c r="L95" s="33"/>
      <c r="M95" s="144"/>
      <c r="T95" s="54"/>
      <c r="AT95" s="18" t="s">
        <v>154</v>
      </c>
      <c r="AU95" s="18" t="s">
        <v>152</v>
      </c>
    </row>
    <row r="96" spans="2:65" s="12" customFormat="1" ht="11.25">
      <c r="B96" s="145"/>
      <c r="D96" s="146" t="s">
        <v>156</v>
      </c>
      <c r="E96" s="147" t="s">
        <v>19</v>
      </c>
      <c r="F96" s="148" t="s">
        <v>367</v>
      </c>
      <c r="H96" s="149">
        <v>19.8</v>
      </c>
      <c r="I96" s="150"/>
      <c r="L96" s="145"/>
      <c r="M96" s="151"/>
      <c r="T96" s="152"/>
      <c r="AT96" s="147" t="s">
        <v>156</v>
      </c>
      <c r="AU96" s="147" t="s">
        <v>152</v>
      </c>
      <c r="AV96" s="12" t="s">
        <v>82</v>
      </c>
      <c r="AW96" s="12" t="s">
        <v>33</v>
      </c>
      <c r="AX96" s="12" t="s">
        <v>72</v>
      </c>
      <c r="AY96" s="147" t="s">
        <v>141</v>
      </c>
    </row>
    <row r="97" spans="2:65" s="15" customFormat="1" ht="11.25">
      <c r="B97" s="166"/>
      <c r="D97" s="146" t="s">
        <v>156</v>
      </c>
      <c r="E97" s="167" t="s">
        <v>19</v>
      </c>
      <c r="F97" s="168" t="s">
        <v>368</v>
      </c>
      <c r="H97" s="169">
        <v>19.8</v>
      </c>
      <c r="I97" s="170"/>
      <c r="L97" s="166"/>
      <c r="M97" s="171"/>
      <c r="T97" s="172"/>
      <c r="AT97" s="167" t="s">
        <v>156</v>
      </c>
      <c r="AU97" s="167" t="s">
        <v>152</v>
      </c>
      <c r="AV97" s="15" t="s">
        <v>151</v>
      </c>
      <c r="AW97" s="15" t="s">
        <v>33</v>
      </c>
      <c r="AX97" s="15" t="s">
        <v>80</v>
      </c>
      <c r="AY97" s="167" t="s">
        <v>141</v>
      </c>
    </row>
    <row r="98" spans="2:65" s="1" customFormat="1" ht="24.2" customHeight="1">
      <c r="B98" s="33"/>
      <c r="C98" s="128" t="s">
        <v>82</v>
      </c>
      <c r="D98" s="128" t="s">
        <v>146</v>
      </c>
      <c r="E98" s="129" t="s">
        <v>170</v>
      </c>
      <c r="F98" s="130" t="s">
        <v>171</v>
      </c>
      <c r="G98" s="131" t="s">
        <v>149</v>
      </c>
      <c r="H98" s="132">
        <v>19.8</v>
      </c>
      <c r="I98" s="133"/>
      <c r="J98" s="134">
        <f>ROUND(I98*H98,1)</f>
        <v>0</v>
      </c>
      <c r="K98" s="130" t="s">
        <v>150</v>
      </c>
      <c r="L98" s="33"/>
      <c r="M98" s="135" t="s">
        <v>19</v>
      </c>
      <c r="N98" s="136" t="s">
        <v>43</v>
      </c>
      <c r="P98" s="137">
        <f>O98*H98</f>
        <v>0</v>
      </c>
      <c r="Q98" s="137">
        <v>0</v>
      </c>
      <c r="R98" s="137">
        <f>Q98*H98</f>
        <v>0</v>
      </c>
      <c r="S98" s="137">
        <v>0</v>
      </c>
      <c r="T98" s="138">
        <f>S98*H98</f>
        <v>0</v>
      </c>
      <c r="AR98" s="139" t="s">
        <v>151</v>
      </c>
      <c r="AT98" s="139" t="s">
        <v>146</v>
      </c>
      <c r="AU98" s="139" t="s">
        <v>152</v>
      </c>
      <c r="AY98" s="18" t="s">
        <v>141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8" t="s">
        <v>80</v>
      </c>
      <c r="BK98" s="140">
        <f>ROUND(I98*H98,1)</f>
        <v>0</v>
      </c>
      <c r="BL98" s="18" t="s">
        <v>151</v>
      </c>
      <c r="BM98" s="139" t="s">
        <v>172</v>
      </c>
    </row>
    <row r="99" spans="2:65" s="1" customFormat="1" ht="11.25">
      <c r="B99" s="33"/>
      <c r="D99" s="141" t="s">
        <v>154</v>
      </c>
      <c r="F99" s="142" t="s">
        <v>173</v>
      </c>
      <c r="I99" s="143"/>
      <c r="L99" s="33"/>
      <c r="M99" s="144"/>
      <c r="T99" s="54"/>
      <c r="AT99" s="18" t="s">
        <v>154</v>
      </c>
      <c r="AU99" s="18" t="s">
        <v>152</v>
      </c>
    </row>
    <row r="100" spans="2:65" s="12" customFormat="1" ht="11.25">
      <c r="B100" s="145"/>
      <c r="D100" s="146" t="s">
        <v>156</v>
      </c>
      <c r="E100" s="147" t="s">
        <v>19</v>
      </c>
      <c r="F100" s="148" t="s">
        <v>367</v>
      </c>
      <c r="H100" s="149">
        <v>19.8</v>
      </c>
      <c r="I100" s="150"/>
      <c r="L100" s="145"/>
      <c r="M100" s="151"/>
      <c r="T100" s="152"/>
      <c r="AT100" s="147" t="s">
        <v>156</v>
      </c>
      <c r="AU100" s="147" t="s">
        <v>152</v>
      </c>
      <c r="AV100" s="12" t="s">
        <v>82</v>
      </c>
      <c r="AW100" s="12" t="s">
        <v>33</v>
      </c>
      <c r="AX100" s="12" t="s">
        <v>72</v>
      </c>
      <c r="AY100" s="147" t="s">
        <v>141</v>
      </c>
    </row>
    <row r="101" spans="2:65" s="15" customFormat="1" ht="11.25">
      <c r="B101" s="166"/>
      <c r="D101" s="146" t="s">
        <v>156</v>
      </c>
      <c r="E101" s="167" t="s">
        <v>19</v>
      </c>
      <c r="F101" s="168" t="s">
        <v>369</v>
      </c>
      <c r="H101" s="169">
        <v>19.8</v>
      </c>
      <c r="I101" s="170"/>
      <c r="L101" s="166"/>
      <c r="M101" s="171"/>
      <c r="T101" s="172"/>
      <c r="AT101" s="167" t="s">
        <v>156</v>
      </c>
      <c r="AU101" s="167" t="s">
        <v>152</v>
      </c>
      <c r="AV101" s="15" t="s">
        <v>151</v>
      </c>
      <c r="AW101" s="15" t="s">
        <v>33</v>
      </c>
      <c r="AX101" s="15" t="s">
        <v>80</v>
      </c>
      <c r="AY101" s="167" t="s">
        <v>141</v>
      </c>
    </row>
    <row r="102" spans="2:65" s="1" customFormat="1" ht="16.5" customHeight="1">
      <c r="B102" s="33"/>
      <c r="C102" s="128" t="s">
        <v>152</v>
      </c>
      <c r="D102" s="128" t="s">
        <v>146</v>
      </c>
      <c r="E102" s="129" t="s">
        <v>178</v>
      </c>
      <c r="F102" s="130" t="s">
        <v>179</v>
      </c>
      <c r="G102" s="131" t="s">
        <v>180</v>
      </c>
      <c r="H102" s="132">
        <v>13.2</v>
      </c>
      <c r="I102" s="133"/>
      <c r="J102" s="134">
        <f>ROUND(I102*H102,1)</f>
        <v>0</v>
      </c>
      <c r="K102" s="130" t="s">
        <v>150</v>
      </c>
      <c r="L102" s="33"/>
      <c r="M102" s="135" t="s">
        <v>19</v>
      </c>
      <c r="N102" s="136" t="s">
        <v>43</v>
      </c>
      <c r="P102" s="137">
        <f>O102*H102</f>
        <v>0</v>
      </c>
      <c r="Q102" s="137">
        <v>3.6999999999999999E-4</v>
      </c>
      <c r="R102" s="137">
        <f>Q102*H102</f>
        <v>4.8839999999999995E-3</v>
      </c>
      <c r="S102" s="137">
        <v>0</v>
      </c>
      <c r="T102" s="138">
        <f>S102*H102</f>
        <v>0</v>
      </c>
      <c r="AR102" s="139" t="s">
        <v>151</v>
      </c>
      <c r="AT102" s="139" t="s">
        <v>146</v>
      </c>
      <c r="AU102" s="139" t="s">
        <v>152</v>
      </c>
      <c r="AY102" s="18" t="s">
        <v>141</v>
      </c>
      <c r="BE102" s="140">
        <f>IF(N102="základní",J102,0)</f>
        <v>0</v>
      </c>
      <c r="BF102" s="140">
        <f>IF(N102="snížená",J102,0)</f>
        <v>0</v>
      </c>
      <c r="BG102" s="140">
        <f>IF(N102="zákl. přenesená",J102,0)</f>
        <v>0</v>
      </c>
      <c r="BH102" s="140">
        <f>IF(N102="sníž. přenesená",J102,0)</f>
        <v>0</v>
      </c>
      <c r="BI102" s="140">
        <f>IF(N102="nulová",J102,0)</f>
        <v>0</v>
      </c>
      <c r="BJ102" s="18" t="s">
        <v>80</v>
      </c>
      <c r="BK102" s="140">
        <f>ROUND(I102*H102,1)</f>
        <v>0</v>
      </c>
      <c r="BL102" s="18" t="s">
        <v>151</v>
      </c>
      <c r="BM102" s="139" t="s">
        <v>181</v>
      </c>
    </row>
    <row r="103" spans="2:65" s="1" customFormat="1" ht="11.25">
      <c r="B103" s="33"/>
      <c r="D103" s="141" t="s">
        <v>154</v>
      </c>
      <c r="F103" s="142" t="s">
        <v>182</v>
      </c>
      <c r="I103" s="143"/>
      <c r="L103" s="33"/>
      <c r="M103" s="144"/>
      <c r="T103" s="54"/>
      <c r="AT103" s="18" t="s">
        <v>154</v>
      </c>
      <c r="AU103" s="18" t="s">
        <v>152</v>
      </c>
    </row>
    <row r="104" spans="2:65" s="12" customFormat="1" ht="11.25">
      <c r="B104" s="145"/>
      <c r="D104" s="146" t="s">
        <v>156</v>
      </c>
      <c r="E104" s="147" t="s">
        <v>19</v>
      </c>
      <c r="F104" s="148" t="s">
        <v>370</v>
      </c>
      <c r="H104" s="149">
        <v>13.2</v>
      </c>
      <c r="I104" s="150"/>
      <c r="L104" s="145"/>
      <c r="M104" s="151"/>
      <c r="T104" s="152"/>
      <c r="AT104" s="147" t="s">
        <v>156</v>
      </c>
      <c r="AU104" s="147" t="s">
        <v>152</v>
      </c>
      <c r="AV104" s="12" t="s">
        <v>82</v>
      </c>
      <c r="AW104" s="12" t="s">
        <v>33</v>
      </c>
      <c r="AX104" s="12" t="s">
        <v>72</v>
      </c>
      <c r="AY104" s="147" t="s">
        <v>141</v>
      </c>
    </row>
    <row r="105" spans="2:65" s="15" customFormat="1" ht="11.25">
      <c r="B105" s="166"/>
      <c r="D105" s="146" t="s">
        <v>156</v>
      </c>
      <c r="E105" s="167" t="s">
        <v>19</v>
      </c>
      <c r="F105" s="168" t="s">
        <v>368</v>
      </c>
      <c r="H105" s="169">
        <v>13.2</v>
      </c>
      <c r="I105" s="170"/>
      <c r="L105" s="166"/>
      <c r="M105" s="171"/>
      <c r="T105" s="172"/>
      <c r="AT105" s="167" t="s">
        <v>156</v>
      </c>
      <c r="AU105" s="167" t="s">
        <v>152</v>
      </c>
      <c r="AV105" s="15" t="s">
        <v>151</v>
      </c>
      <c r="AW105" s="15" t="s">
        <v>33</v>
      </c>
      <c r="AX105" s="15" t="s">
        <v>80</v>
      </c>
      <c r="AY105" s="167" t="s">
        <v>141</v>
      </c>
    </row>
    <row r="106" spans="2:65" s="11" customFormat="1" ht="20.85" customHeight="1">
      <c r="B106" s="116"/>
      <c r="D106" s="117" t="s">
        <v>71</v>
      </c>
      <c r="E106" s="126" t="s">
        <v>184</v>
      </c>
      <c r="F106" s="126" t="s">
        <v>185</v>
      </c>
      <c r="I106" s="119"/>
      <c r="J106" s="127">
        <f>BK106</f>
        <v>0</v>
      </c>
      <c r="L106" s="116"/>
      <c r="M106" s="121"/>
      <c r="P106" s="122">
        <f>SUM(P107:P136)</f>
        <v>0</v>
      </c>
      <c r="R106" s="122">
        <f>SUM(R107:R136)</f>
        <v>14.468596699999999</v>
      </c>
      <c r="T106" s="123">
        <f>SUM(T107:T136)</f>
        <v>13.760999999999999</v>
      </c>
      <c r="AR106" s="117" t="s">
        <v>80</v>
      </c>
      <c r="AT106" s="124" t="s">
        <v>71</v>
      </c>
      <c r="AU106" s="124" t="s">
        <v>82</v>
      </c>
      <c r="AY106" s="117" t="s">
        <v>141</v>
      </c>
      <c r="BK106" s="125">
        <f>SUM(BK107:BK136)</f>
        <v>0</v>
      </c>
    </row>
    <row r="107" spans="2:65" s="1" customFormat="1" ht="33" customHeight="1">
      <c r="B107" s="33"/>
      <c r="C107" s="128" t="s">
        <v>151</v>
      </c>
      <c r="D107" s="128" t="s">
        <v>146</v>
      </c>
      <c r="E107" s="129" t="s">
        <v>186</v>
      </c>
      <c r="F107" s="130" t="s">
        <v>187</v>
      </c>
      <c r="G107" s="131" t="s">
        <v>149</v>
      </c>
      <c r="H107" s="132">
        <v>458.7</v>
      </c>
      <c r="I107" s="133"/>
      <c r="J107" s="134">
        <f>ROUND(I107*H107,1)</f>
        <v>0</v>
      </c>
      <c r="K107" s="130" t="s">
        <v>150</v>
      </c>
      <c r="L107" s="33"/>
      <c r="M107" s="135" t="s">
        <v>19</v>
      </c>
      <c r="N107" s="136" t="s">
        <v>43</v>
      </c>
      <c r="P107" s="137">
        <f>O107*H107</f>
        <v>0</v>
      </c>
      <c r="Q107" s="137">
        <v>0</v>
      </c>
      <c r="R107" s="137">
        <f>Q107*H107</f>
        <v>0</v>
      </c>
      <c r="S107" s="137">
        <v>0.02</v>
      </c>
      <c r="T107" s="138">
        <f>S107*H107</f>
        <v>9.1739999999999995</v>
      </c>
      <c r="AR107" s="139" t="s">
        <v>151</v>
      </c>
      <c r="AT107" s="139" t="s">
        <v>146</v>
      </c>
      <c r="AU107" s="139" t="s">
        <v>152</v>
      </c>
      <c r="AY107" s="18" t="s">
        <v>141</v>
      </c>
      <c r="BE107" s="140">
        <f>IF(N107="základní",J107,0)</f>
        <v>0</v>
      </c>
      <c r="BF107" s="140">
        <f>IF(N107="snížená",J107,0)</f>
        <v>0</v>
      </c>
      <c r="BG107" s="140">
        <f>IF(N107="zákl. přenesená",J107,0)</f>
        <v>0</v>
      </c>
      <c r="BH107" s="140">
        <f>IF(N107="sníž. přenesená",J107,0)</f>
        <v>0</v>
      </c>
      <c r="BI107" s="140">
        <f>IF(N107="nulová",J107,0)</f>
        <v>0</v>
      </c>
      <c r="BJ107" s="18" t="s">
        <v>80</v>
      </c>
      <c r="BK107" s="140">
        <f>ROUND(I107*H107,1)</f>
        <v>0</v>
      </c>
      <c r="BL107" s="18" t="s">
        <v>151</v>
      </c>
      <c r="BM107" s="139" t="s">
        <v>188</v>
      </c>
    </row>
    <row r="108" spans="2:65" s="1" customFormat="1" ht="11.25">
      <c r="B108" s="33"/>
      <c r="D108" s="141" t="s">
        <v>154</v>
      </c>
      <c r="F108" s="142" t="s">
        <v>189</v>
      </c>
      <c r="I108" s="143"/>
      <c r="L108" s="33"/>
      <c r="M108" s="144"/>
      <c r="T108" s="54"/>
      <c r="AT108" s="18" t="s">
        <v>154</v>
      </c>
      <c r="AU108" s="18" t="s">
        <v>152</v>
      </c>
    </row>
    <row r="109" spans="2:65" s="12" customFormat="1" ht="11.25">
      <c r="B109" s="145"/>
      <c r="D109" s="146" t="s">
        <v>156</v>
      </c>
      <c r="E109" s="147" t="s">
        <v>19</v>
      </c>
      <c r="F109" s="148" t="s">
        <v>371</v>
      </c>
      <c r="H109" s="149">
        <v>478.5</v>
      </c>
      <c r="I109" s="150"/>
      <c r="L109" s="145"/>
      <c r="M109" s="151"/>
      <c r="T109" s="152"/>
      <c r="AT109" s="147" t="s">
        <v>156</v>
      </c>
      <c r="AU109" s="147" t="s">
        <v>152</v>
      </c>
      <c r="AV109" s="12" t="s">
        <v>82</v>
      </c>
      <c r="AW109" s="12" t="s">
        <v>33</v>
      </c>
      <c r="AX109" s="12" t="s">
        <v>72</v>
      </c>
      <c r="AY109" s="147" t="s">
        <v>141</v>
      </c>
    </row>
    <row r="110" spans="2:65" s="12" customFormat="1" ht="11.25">
      <c r="B110" s="145"/>
      <c r="D110" s="146" t="s">
        <v>156</v>
      </c>
      <c r="E110" s="147" t="s">
        <v>19</v>
      </c>
      <c r="F110" s="148" t="s">
        <v>372</v>
      </c>
      <c r="H110" s="149">
        <v>-19.8</v>
      </c>
      <c r="I110" s="150"/>
      <c r="L110" s="145"/>
      <c r="M110" s="151"/>
      <c r="T110" s="152"/>
      <c r="AT110" s="147" t="s">
        <v>156</v>
      </c>
      <c r="AU110" s="147" t="s">
        <v>152</v>
      </c>
      <c r="AV110" s="12" t="s">
        <v>82</v>
      </c>
      <c r="AW110" s="12" t="s">
        <v>33</v>
      </c>
      <c r="AX110" s="12" t="s">
        <v>72</v>
      </c>
      <c r="AY110" s="147" t="s">
        <v>141</v>
      </c>
    </row>
    <row r="111" spans="2:65" s="15" customFormat="1" ht="11.25">
      <c r="B111" s="166"/>
      <c r="D111" s="146" t="s">
        <v>156</v>
      </c>
      <c r="E111" s="167" t="s">
        <v>19</v>
      </c>
      <c r="F111" s="168" t="s">
        <v>368</v>
      </c>
      <c r="H111" s="169">
        <v>458.7</v>
      </c>
      <c r="I111" s="170"/>
      <c r="L111" s="166"/>
      <c r="M111" s="171"/>
      <c r="T111" s="172"/>
      <c r="AT111" s="167" t="s">
        <v>156</v>
      </c>
      <c r="AU111" s="167" t="s">
        <v>152</v>
      </c>
      <c r="AV111" s="15" t="s">
        <v>151</v>
      </c>
      <c r="AW111" s="15" t="s">
        <v>33</v>
      </c>
      <c r="AX111" s="15" t="s">
        <v>80</v>
      </c>
      <c r="AY111" s="167" t="s">
        <v>141</v>
      </c>
    </row>
    <row r="112" spans="2:65" s="1" customFormat="1" ht="24.2" customHeight="1">
      <c r="B112" s="33"/>
      <c r="C112" s="128" t="s">
        <v>142</v>
      </c>
      <c r="D112" s="128" t="s">
        <v>146</v>
      </c>
      <c r="E112" s="129" t="s">
        <v>195</v>
      </c>
      <c r="F112" s="130" t="s">
        <v>196</v>
      </c>
      <c r="G112" s="131" t="s">
        <v>149</v>
      </c>
      <c r="H112" s="132">
        <v>458.7</v>
      </c>
      <c r="I112" s="133"/>
      <c r="J112" s="134">
        <f>ROUND(I112*H112,1)</f>
        <v>0</v>
      </c>
      <c r="K112" s="130" t="s">
        <v>150</v>
      </c>
      <c r="L112" s="33"/>
      <c r="M112" s="135" t="s">
        <v>19</v>
      </c>
      <c r="N112" s="136" t="s">
        <v>43</v>
      </c>
      <c r="P112" s="137">
        <f>O112*H112</f>
        <v>0</v>
      </c>
      <c r="Q112" s="137">
        <v>0</v>
      </c>
      <c r="R112" s="137">
        <f>Q112*H112</f>
        <v>0</v>
      </c>
      <c r="S112" s="137">
        <v>0.01</v>
      </c>
      <c r="T112" s="138">
        <f>S112*H112</f>
        <v>4.5869999999999997</v>
      </c>
      <c r="AR112" s="139" t="s">
        <v>151</v>
      </c>
      <c r="AT112" s="139" t="s">
        <v>146</v>
      </c>
      <c r="AU112" s="139" t="s">
        <v>152</v>
      </c>
      <c r="AY112" s="18" t="s">
        <v>141</v>
      </c>
      <c r="BE112" s="140">
        <f>IF(N112="základní",J112,0)</f>
        <v>0</v>
      </c>
      <c r="BF112" s="140">
        <f>IF(N112="snížená",J112,0)</f>
        <v>0</v>
      </c>
      <c r="BG112" s="140">
        <f>IF(N112="zákl. přenesená",J112,0)</f>
        <v>0</v>
      </c>
      <c r="BH112" s="140">
        <f>IF(N112="sníž. přenesená",J112,0)</f>
        <v>0</v>
      </c>
      <c r="BI112" s="140">
        <f>IF(N112="nulová",J112,0)</f>
        <v>0</v>
      </c>
      <c r="BJ112" s="18" t="s">
        <v>80</v>
      </c>
      <c r="BK112" s="140">
        <f>ROUND(I112*H112,1)</f>
        <v>0</v>
      </c>
      <c r="BL112" s="18" t="s">
        <v>151</v>
      </c>
      <c r="BM112" s="139" t="s">
        <v>197</v>
      </c>
    </row>
    <row r="113" spans="2:65" s="1" customFormat="1" ht="11.25">
      <c r="B113" s="33"/>
      <c r="D113" s="141" t="s">
        <v>154</v>
      </c>
      <c r="F113" s="142" t="s">
        <v>198</v>
      </c>
      <c r="I113" s="143"/>
      <c r="L113" s="33"/>
      <c r="M113" s="144"/>
      <c r="T113" s="54"/>
      <c r="AT113" s="18" t="s">
        <v>154</v>
      </c>
      <c r="AU113" s="18" t="s">
        <v>152</v>
      </c>
    </row>
    <row r="114" spans="2:65" s="12" customFormat="1" ht="11.25">
      <c r="B114" s="145"/>
      <c r="D114" s="146" t="s">
        <v>156</v>
      </c>
      <c r="E114" s="147" t="s">
        <v>19</v>
      </c>
      <c r="F114" s="148" t="s">
        <v>371</v>
      </c>
      <c r="H114" s="149">
        <v>478.5</v>
      </c>
      <c r="I114" s="150"/>
      <c r="L114" s="145"/>
      <c r="M114" s="151"/>
      <c r="T114" s="152"/>
      <c r="AT114" s="147" t="s">
        <v>156</v>
      </c>
      <c r="AU114" s="147" t="s">
        <v>152</v>
      </c>
      <c r="AV114" s="12" t="s">
        <v>82</v>
      </c>
      <c r="AW114" s="12" t="s">
        <v>33</v>
      </c>
      <c r="AX114" s="12" t="s">
        <v>72</v>
      </c>
      <c r="AY114" s="147" t="s">
        <v>141</v>
      </c>
    </row>
    <row r="115" spans="2:65" s="12" customFormat="1" ht="11.25">
      <c r="B115" s="145"/>
      <c r="D115" s="146" t="s">
        <v>156</v>
      </c>
      <c r="E115" s="147" t="s">
        <v>19</v>
      </c>
      <c r="F115" s="148" t="s">
        <v>372</v>
      </c>
      <c r="H115" s="149">
        <v>-19.8</v>
      </c>
      <c r="I115" s="150"/>
      <c r="L115" s="145"/>
      <c r="M115" s="151"/>
      <c r="T115" s="152"/>
      <c r="AT115" s="147" t="s">
        <v>156</v>
      </c>
      <c r="AU115" s="147" t="s">
        <v>152</v>
      </c>
      <c r="AV115" s="12" t="s">
        <v>82</v>
      </c>
      <c r="AW115" s="12" t="s">
        <v>33</v>
      </c>
      <c r="AX115" s="12" t="s">
        <v>72</v>
      </c>
      <c r="AY115" s="147" t="s">
        <v>141</v>
      </c>
    </row>
    <row r="116" spans="2:65" s="15" customFormat="1" ht="11.25">
      <c r="B116" s="166"/>
      <c r="D116" s="146" t="s">
        <v>156</v>
      </c>
      <c r="E116" s="167" t="s">
        <v>19</v>
      </c>
      <c r="F116" s="168" t="s">
        <v>369</v>
      </c>
      <c r="H116" s="169">
        <v>458.7</v>
      </c>
      <c r="I116" s="170"/>
      <c r="L116" s="166"/>
      <c r="M116" s="171"/>
      <c r="T116" s="172"/>
      <c r="AT116" s="167" t="s">
        <v>156</v>
      </c>
      <c r="AU116" s="167" t="s">
        <v>152</v>
      </c>
      <c r="AV116" s="15" t="s">
        <v>151</v>
      </c>
      <c r="AW116" s="15" t="s">
        <v>33</v>
      </c>
      <c r="AX116" s="15" t="s">
        <v>80</v>
      </c>
      <c r="AY116" s="167" t="s">
        <v>141</v>
      </c>
    </row>
    <row r="117" spans="2:65" s="1" customFormat="1" ht="24.2" customHeight="1">
      <c r="B117" s="33"/>
      <c r="C117" s="128" t="s">
        <v>194</v>
      </c>
      <c r="D117" s="128" t="s">
        <v>146</v>
      </c>
      <c r="E117" s="129" t="s">
        <v>373</v>
      </c>
      <c r="F117" s="130" t="s">
        <v>374</v>
      </c>
      <c r="G117" s="131" t="s">
        <v>375</v>
      </c>
      <c r="H117" s="132">
        <v>6.8810000000000002</v>
      </c>
      <c r="I117" s="133"/>
      <c r="J117" s="134">
        <f>ROUND(I117*H117,1)</f>
        <v>0</v>
      </c>
      <c r="K117" s="130" t="s">
        <v>376</v>
      </c>
      <c r="L117" s="33"/>
      <c r="M117" s="135" t="s">
        <v>19</v>
      </c>
      <c r="N117" s="136" t="s">
        <v>43</v>
      </c>
      <c r="P117" s="137">
        <f>O117*H117</f>
        <v>0</v>
      </c>
      <c r="Q117" s="137">
        <v>1.48</v>
      </c>
      <c r="R117" s="137">
        <f>Q117*H117</f>
        <v>10.18388</v>
      </c>
      <c r="S117" s="137">
        <v>0</v>
      </c>
      <c r="T117" s="138">
        <f>S117*H117</f>
        <v>0</v>
      </c>
      <c r="AR117" s="139" t="s">
        <v>151</v>
      </c>
      <c r="AT117" s="139" t="s">
        <v>146</v>
      </c>
      <c r="AU117" s="139" t="s">
        <v>152</v>
      </c>
      <c r="AY117" s="18" t="s">
        <v>141</v>
      </c>
      <c r="BE117" s="140">
        <f>IF(N117="základní",J117,0)</f>
        <v>0</v>
      </c>
      <c r="BF117" s="140">
        <f>IF(N117="snížená",J117,0)</f>
        <v>0</v>
      </c>
      <c r="BG117" s="140">
        <f>IF(N117="zákl. přenesená",J117,0)</f>
        <v>0</v>
      </c>
      <c r="BH117" s="140">
        <f>IF(N117="sníž. přenesená",J117,0)</f>
        <v>0</v>
      </c>
      <c r="BI117" s="140">
        <f>IF(N117="nulová",J117,0)</f>
        <v>0</v>
      </c>
      <c r="BJ117" s="18" t="s">
        <v>80</v>
      </c>
      <c r="BK117" s="140">
        <f>ROUND(I117*H117,1)</f>
        <v>0</v>
      </c>
      <c r="BL117" s="18" t="s">
        <v>151</v>
      </c>
      <c r="BM117" s="139" t="s">
        <v>377</v>
      </c>
    </row>
    <row r="118" spans="2:65" s="1" customFormat="1" ht="11.25">
      <c r="B118" s="33"/>
      <c r="D118" s="141" t="s">
        <v>154</v>
      </c>
      <c r="F118" s="142" t="s">
        <v>378</v>
      </c>
      <c r="I118" s="143"/>
      <c r="L118" s="33"/>
      <c r="M118" s="144"/>
      <c r="T118" s="54"/>
      <c r="AT118" s="18" t="s">
        <v>154</v>
      </c>
      <c r="AU118" s="18" t="s">
        <v>152</v>
      </c>
    </row>
    <row r="119" spans="2:65" s="14" customFormat="1" ht="11.25">
      <c r="B119" s="160"/>
      <c r="D119" s="146" t="s">
        <v>156</v>
      </c>
      <c r="E119" s="161" t="s">
        <v>19</v>
      </c>
      <c r="F119" s="162" t="s">
        <v>379</v>
      </c>
      <c r="H119" s="161" t="s">
        <v>19</v>
      </c>
      <c r="I119" s="163"/>
      <c r="L119" s="160"/>
      <c r="M119" s="164"/>
      <c r="T119" s="165"/>
      <c r="AT119" s="161" t="s">
        <v>156</v>
      </c>
      <c r="AU119" s="161" t="s">
        <v>152</v>
      </c>
      <c r="AV119" s="14" t="s">
        <v>80</v>
      </c>
      <c r="AW119" s="14" t="s">
        <v>33</v>
      </c>
      <c r="AX119" s="14" t="s">
        <v>72</v>
      </c>
      <c r="AY119" s="161" t="s">
        <v>141</v>
      </c>
    </row>
    <row r="120" spans="2:65" s="14" customFormat="1" ht="11.25">
      <c r="B120" s="160"/>
      <c r="D120" s="146" t="s">
        <v>156</v>
      </c>
      <c r="E120" s="161" t="s">
        <v>19</v>
      </c>
      <c r="F120" s="162" t="s">
        <v>380</v>
      </c>
      <c r="H120" s="161" t="s">
        <v>19</v>
      </c>
      <c r="I120" s="163"/>
      <c r="L120" s="160"/>
      <c r="M120" s="164"/>
      <c r="T120" s="165"/>
      <c r="AT120" s="161" t="s">
        <v>156</v>
      </c>
      <c r="AU120" s="161" t="s">
        <v>152</v>
      </c>
      <c r="AV120" s="14" t="s">
        <v>80</v>
      </c>
      <c r="AW120" s="14" t="s">
        <v>33</v>
      </c>
      <c r="AX120" s="14" t="s">
        <v>72</v>
      </c>
      <c r="AY120" s="161" t="s">
        <v>141</v>
      </c>
    </row>
    <row r="121" spans="2:65" s="12" customFormat="1" ht="11.25">
      <c r="B121" s="145"/>
      <c r="D121" s="146" t="s">
        <v>156</v>
      </c>
      <c r="E121" s="147" t="s">
        <v>19</v>
      </c>
      <c r="F121" s="148" t="s">
        <v>381</v>
      </c>
      <c r="H121" s="149">
        <v>6.8810000000000002</v>
      </c>
      <c r="I121" s="150"/>
      <c r="L121" s="145"/>
      <c r="M121" s="151"/>
      <c r="T121" s="152"/>
      <c r="AT121" s="147" t="s">
        <v>156</v>
      </c>
      <c r="AU121" s="147" t="s">
        <v>152</v>
      </c>
      <c r="AV121" s="12" t="s">
        <v>82</v>
      </c>
      <c r="AW121" s="12" t="s">
        <v>33</v>
      </c>
      <c r="AX121" s="12" t="s">
        <v>80</v>
      </c>
      <c r="AY121" s="147" t="s">
        <v>141</v>
      </c>
    </row>
    <row r="122" spans="2:65" s="1" customFormat="1" ht="24.2" customHeight="1">
      <c r="B122" s="33"/>
      <c r="C122" s="128" t="s">
        <v>199</v>
      </c>
      <c r="D122" s="128" t="s">
        <v>146</v>
      </c>
      <c r="E122" s="129" t="s">
        <v>382</v>
      </c>
      <c r="F122" s="130" t="s">
        <v>383</v>
      </c>
      <c r="G122" s="131" t="s">
        <v>149</v>
      </c>
      <c r="H122" s="132">
        <v>45.87</v>
      </c>
      <c r="I122" s="133"/>
      <c r="J122" s="134">
        <f>ROUND(I122*H122,1)</f>
        <v>0</v>
      </c>
      <c r="K122" s="130" t="s">
        <v>150</v>
      </c>
      <c r="L122" s="33"/>
      <c r="M122" s="135" t="s">
        <v>19</v>
      </c>
      <c r="N122" s="136" t="s">
        <v>43</v>
      </c>
      <c r="P122" s="137">
        <f>O122*H122</f>
        <v>0</v>
      </c>
      <c r="Q122" s="137">
        <v>9.3410000000000007E-2</v>
      </c>
      <c r="R122" s="137">
        <f>Q122*H122</f>
        <v>4.2847166999999997</v>
      </c>
      <c r="S122" s="137">
        <v>0</v>
      </c>
      <c r="T122" s="138">
        <f>S122*H122</f>
        <v>0</v>
      </c>
      <c r="AR122" s="139" t="s">
        <v>151</v>
      </c>
      <c r="AT122" s="139" t="s">
        <v>146</v>
      </c>
      <c r="AU122" s="139" t="s">
        <v>152</v>
      </c>
      <c r="AY122" s="18" t="s">
        <v>141</v>
      </c>
      <c r="BE122" s="140">
        <f>IF(N122="základní",J122,0)</f>
        <v>0</v>
      </c>
      <c r="BF122" s="140">
        <f>IF(N122="snížená",J122,0)</f>
        <v>0</v>
      </c>
      <c r="BG122" s="140">
        <f>IF(N122="zákl. přenesená",J122,0)</f>
        <v>0</v>
      </c>
      <c r="BH122" s="140">
        <f>IF(N122="sníž. přenesená",J122,0)</f>
        <v>0</v>
      </c>
      <c r="BI122" s="140">
        <f>IF(N122="nulová",J122,0)</f>
        <v>0</v>
      </c>
      <c r="BJ122" s="18" t="s">
        <v>80</v>
      </c>
      <c r="BK122" s="140">
        <f>ROUND(I122*H122,1)</f>
        <v>0</v>
      </c>
      <c r="BL122" s="18" t="s">
        <v>151</v>
      </c>
      <c r="BM122" s="139" t="s">
        <v>384</v>
      </c>
    </row>
    <row r="123" spans="2:65" s="1" customFormat="1" ht="11.25">
      <c r="B123" s="33"/>
      <c r="D123" s="141" t="s">
        <v>154</v>
      </c>
      <c r="F123" s="142" t="s">
        <v>385</v>
      </c>
      <c r="I123" s="143"/>
      <c r="L123" s="33"/>
      <c r="M123" s="144"/>
      <c r="T123" s="54"/>
      <c r="AT123" s="18" t="s">
        <v>154</v>
      </c>
      <c r="AU123" s="18" t="s">
        <v>152</v>
      </c>
    </row>
    <row r="124" spans="2:65" s="14" customFormat="1" ht="11.25">
      <c r="B124" s="160"/>
      <c r="D124" s="146" t="s">
        <v>156</v>
      </c>
      <c r="E124" s="161" t="s">
        <v>19</v>
      </c>
      <c r="F124" s="162" t="s">
        <v>379</v>
      </c>
      <c r="H124" s="161" t="s">
        <v>19</v>
      </c>
      <c r="I124" s="163"/>
      <c r="L124" s="160"/>
      <c r="M124" s="164"/>
      <c r="T124" s="165"/>
      <c r="AT124" s="161" t="s">
        <v>156</v>
      </c>
      <c r="AU124" s="161" t="s">
        <v>152</v>
      </c>
      <c r="AV124" s="14" t="s">
        <v>80</v>
      </c>
      <c r="AW124" s="14" t="s">
        <v>33</v>
      </c>
      <c r="AX124" s="14" t="s">
        <v>72</v>
      </c>
      <c r="AY124" s="161" t="s">
        <v>141</v>
      </c>
    </row>
    <row r="125" spans="2:65" s="14" customFormat="1" ht="11.25">
      <c r="B125" s="160"/>
      <c r="D125" s="146" t="s">
        <v>156</v>
      </c>
      <c r="E125" s="161" t="s">
        <v>19</v>
      </c>
      <c r="F125" s="162" t="s">
        <v>380</v>
      </c>
      <c r="H125" s="161" t="s">
        <v>19</v>
      </c>
      <c r="I125" s="163"/>
      <c r="L125" s="160"/>
      <c r="M125" s="164"/>
      <c r="T125" s="165"/>
      <c r="AT125" s="161" t="s">
        <v>156</v>
      </c>
      <c r="AU125" s="161" t="s">
        <v>152</v>
      </c>
      <c r="AV125" s="14" t="s">
        <v>80</v>
      </c>
      <c r="AW125" s="14" t="s">
        <v>33</v>
      </c>
      <c r="AX125" s="14" t="s">
        <v>72</v>
      </c>
      <c r="AY125" s="161" t="s">
        <v>141</v>
      </c>
    </row>
    <row r="126" spans="2:65" s="12" customFormat="1" ht="11.25">
      <c r="B126" s="145"/>
      <c r="D126" s="146" t="s">
        <v>156</v>
      </c>
      <c r="E126" s="147" t="s">
        <v>19</v>
      </c>
      <c r="F126" s="148" t="s">
        <v>386</v>
      </c>
      <c r="H126" s="149">
        <v>45.87</v>
      </c>
      <c r="I126" s="150"/>
      <c r="L126" s="145"/>
      <c r="M126" s="151"/>
      <c r="T126" s="152"/>
      <c r="AT126" s="147" t="s">
        <v>156</v>
      </c>
      <c r="AU126" s="147" t="s">
        <v>152</v>
      </c>
      <c r="AV126" s="12" t="s">
        <v>82</v>
      </c>
      <c r="AW126" s="12" t="s">
        <v>33</v>
      </c>
      <c r="AX126" s="12" t="s">
        <v>80</v>
      </c>
      <c r="AY126" s="147" t="s">
        <v>141</v>
      </c>
    </row>
    <row r="127" spans="2:65" s="1" customFormat="1" ht="16.5" customHeight="1">
      <c r="B127" s="33"/>
      <c r="C127" s="128" t="s">
        <v>201</v>
      </c>
      <c r="D127" s="128" t="s">
        <v>146</v>
      </c>
      <c r="E127" s="129" t="s">
        <v>147</v>
      </c>
      <c r="F127" s="130" t="s">
        <v>148</v>
      </c>
      <c r="G127" s="131" t="s">
        <v>149</v>
      </c>
      <c r="H127" s="132">
        <v>458.7</v>
      </c>
      <c r="I127" s="133"/>
      <c r="J127" s="134">
        <f>ROUND(I127*H127,1)</f>
        <v>0</v>
      </c>
      <c r="K127" s="130" t="s">
        <v>150</v>
      </c>
      <c r="L127" s="33"/>
      <c r="M127" s="135" t="s">
        <v>19</v>
      </c>
      <c r="N127" s="136" t="s">
        <v>43</v>
      </c>
      <c r="P127" s="137">
        <f>O127*H127</f>
        <v>0</v>
      </c>
      <c r="Q127" s="137">
        <v>0</v>
      </c>
      <c r="R127" s="137">
        <f>Q127*H127</f>
        <v>0</v>
      </c>
      <c r="S127" s="137">
        <v>0</v>
      </c>
      <c r="T127" s="138">
        <f>S127*H127</f>
        <v>0</v>
      </c>
      <c r="AR127" s="139" t="s">
        <v>151</v>
      </c>
      <c r="AT127" s="139" t="s">
        <v>146</v>
      </c>
      <c r="AU127" s="139" t="s">
        <v>152</v>
      </c>
      <c r="AY127" s="18" t="s">
        <v>141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8" t="s">
        <v>80</v>
      </c>
      <c r="BK127" s="140">
        <f>ROUND(I127*H127,1)</f>
        <v>0</v>
      </c>
      <c r="BL127" s="18" t="s">
        <v>151</v>
      </c>
      <c r="BM127" s="139" t="s">
        <v>200</v>
      </c>
    </row>
    <row r="128" spans="2:65" s="1" customFormat="1" ht="11.25">
      <c r="B128" s="33"/>
      <c r="D128" s="141" t="s">
        <v>154</v>
      </c>
      <c r="F128" s="142" t="s">
        <v>155</v>
      </c>
      <c r="I128" s="143"/>
      <c r="L128" s="33"/>
      <c r="M128" s="144"/>
      <c r="T128" s="54"/>
      <c r="AT128" s="18" t="s">
        <v>154</v>
      </c>
      <c r="AU128" s="18" t="s">
        <v>152</v>
      </c>
    </row>
    <row r="129" spans="2:65" s="12" customFormat="1" ht="11.25">
      <c r="B129" s="145"/>
      <c r="D129" s="146" t="s">
        <v>156</v>
      </c>
      <c r="E129" s="147" t="s">
        <v>19</v>
      </c>
      <c r="F129" s="148" t="s">
        <v>371</v>
      </c>
      <c r="H129" s="149">
        <v>478.5</v>
      </c>
      <c r="I129" s="150"/>
      <c r="L129" s="145"/>
      <c r="M129" s="151"/>
      <c r="T129" s="152"/>
      <c r="AT129" s="147" t="s">
        <v>156</v>
      </c>
      <c r="AU129" s="147" t="s">
        <v>152</v>
      </c>
      <c r="AV129" s="12" t="s">
        <v>82</v>
      </c>
      <c r="AW129" s="12" t="s">
        <v>33</v>
      </c>
      <c r="AX129" s="12" t="s">
        <v>72</v>
      </c>
      <c r="AY129" s="147" t="s">
        <v>141</v>
      </c>
    </row>
    <row r="130" spans="2:65" s="12" customFormat="1" ht="11.25">
      <c r="B130" s="145"/>
      <c r="D130" s="146" t="s">
        <v>156</v>
      </c>
      <c r="E130" s="147" t="s">
        <v>19</v>
      </c>
      <c r="F130" s="148" t="s">
        <v>372</v>
      </c>
      <c r="H130" s="149">
        <v>-19.8</v>
      </c>
      <c r="I130" s="150"/>
      <c r="L130" s="145"/>
      <c r="M130" s="151"/>
      <c r="T130" s="152"/>
      <c r="AT130" s="147" t="s">
        <v>156</v>
      </c>
      <c r="AU130" s="147" t="s">
        <v>152</v>
      </c>
      <c r="AV130" s="12" t="s">
        <v>82</v>
      </c>
      <c r="AW130" s="12" t="s">
        <v>33</v>
      </c>
      <c r="AX130" s="12" t="s">
        <v>72</v>
      </c>
      <c r="AY130" s="147" t="s">
        <v>141</v>
      </c>
    </row>
    <row r="131" spans="2:65" s="15" customFormat="1" ht="11.25">
      <c r="B131" s="166"/>
      <c r="D131" s="146" t="s">
        <v>156</v>
      </c>
      <c r="E131" s="167" t="s">
        <v>19</v>
      </c>
      <c r="F131" s="168" t="s">
        <v>387</v>
      </c>
      <c r="H131" s="169">
        <v>458.7</v>
      </c>
      <c r="I131" s="170"/>
      <c r="L131" s="166"/>
      <c r="M131" s="171"/>
      <c r="T131" s="172"/>
      <c r="AT131" s="167" t="s">
        <v>156</v>
      </c>
      <c r="AU131" s="167" t="s">
        <v>152</v>
      </c>
      <c r="AV131" s="15" t="s">
        <v>151</v>
      </c>
      <c r="AW131" s="15" t="s">
        <v>33</v>
      </c>
      <c r="AX131" s="15" t="s">
        <v>80</v>
      </c>
      <c r="AY131" s="167" t="s">
        <v>141</v>
      </c>
    </row>
    <row r="132" spans="2:65" s="1" customFormat="1" ht="24.2" customHeight="1">
      <c r="B132" s="33"/>
      <c r="C132" s="128" t="s">
        <v>208</v>
      </c>
      <c r="D132" s="128" t="s">
        <v>146</v>
      </c>
      <c r="E132" s="129" t="s">
        <v>388</v>
      </c>
      <c r="F132" s="130" t="s">
        <v>389</v>
      </c>
      <c r="G132" s="131" t="s">
        <v>149</v>
      </c>
      <c r="H132" s="132">
        <v>458.7</v>
      </c>
      <c r="I132" s="133"/>
      <c r="J132" s="134">
        <f>ROUND(I132*H132,1)</f>
        <v>0</v>
      </c>
      <c r="K132" s="130" t="s">
        <v>150</v>
      </c>
      <c r="L132" s="33"/>
      <c r="M132" s="135" t="s">
        <v>19</v>
      </c>
      <c r="N132" s="136" t="s">
        <v>43</v>
      </c>
      <c r="P132" s="137">
        <f>O132*H132</f>
        <v>0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151</v>
      </c>
      <c r="AT132" s="139" t="s">
        <v>146</v>
      </c>
      <c r="AU132" s="139" t="s">
        <v>152</v>
      </c>
      <c r="AY132" s="18" t="s">
        <v>141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8" t="s">
        <v>80</v>
      </c>
      <c r="BK132" s="140">
        <f>ROUND(I132*H132,1)</f>
        <v>0</v>
      </c>
      <c r="BL132" s="18" t="s">
        <v>151</v>
      </c>
      <c r="BM132" s="139" t="s">
        <v>204</v>
      </c>
    </row>
    <row r="133" spans="2:65" s="1" customFormat="1" ht="11.25">
      <c r="B133" s="33"/>
      <c r="D133" s="141" t="s">
        <v>154</v>
      </c>
      <c r="F133" s="142" t="s">
        <v>390</v>
      </c>
      <c r="I133" s="143"/>
      <c r="L133" s="33"/>
      <c r="M133" s="144"/>
      <c r="T133" s="54"/>
      <c r="AT133" s="18" t="s">
        <v>154</v>
      </c>
      <c r="AU133" s="18" t="s">
        <v>152</v>
      </c>
    </row>
    <row r="134" spans="2:65" s="12" customFormat="1" ht="11.25">
      <c r="B134" s="145"/>
      <c r="D134" s="146" t="s">
        <v>156</v>
      </c>
      <c r="E134" s="147" t="s">
        <v>19</v>
      </c>
      <c r="F134" s="148" t="s">
        <v>371</v>
      </c>
      <c r="H134" s="149">
        <v>478.5</v>
      </c>
      <c r="I134" s="150"/>
      <c r="L134" s="145"/>
      <c r="M134" s="151"/>
      <c r="T134" s="152"/>
      <c r="AT134" s="147" t="s">
        <v>156</v>
      </c>
      <c r="AU134" s="147" t="s">
        <v>152</v>
      </c>
      <c r="AV134" s="12" t="s">
        <v>82</v>
      </c>
      <c r="AW134" s="12" t="s">
        <v>33</v>
      </c>
      <c r="AX134" s="12" t="s">
        <v>72</v>
      </c>
      <c r="AY134" s="147" t="s">
        <v>141</v>
      </c>
    </row>
    <row r="135" spans="2:65" s="12" customFormat="1" ht="11.25">
      <c r="B135" s="145"/>
      <c r="D135" s="146" t="s">
        <v>156</v>
      </c>
      <c r="E135" s="147" t="s">
        <v>19</v>
      </c>
      <c r="F135" s="148" t="s">
        <v>372</v>
      </c>
      <c r="H135" s="149">
        <v>-19.8</v>
      </c>
      <c r="I135" s="150"/>
      <c r="L135" s="145"/>
      <c r="M135" s="151"/>
      <c r="T135" s="152"/>
      <c r="AT135" s="147" t="s">
        <v>156</v>
      </c>
      <c r="AU135" s="147" t="s">
        <v>152</v>
      </c>
      <c r="AV135" s="12" t="s">
        <v>82</v>
      </c>
      <c r="AW135" s="12" t="s">
        <v>33</v>
      </c>
      <c r="AX135" s="12" t="s">
        <v>72</v>
      </c>
      <c r="AY135" s="147" t="s">
        <v>141</v>
      </c>
    </row>
    <row r="136" spans="2:65" s="15" customFormat="1" ht="11.25">
      <c r="B136" s="166"/>
      <c r="D136" s="146" t="s">
        <v>156</v>
      </c>
      <c r="E136" s="167" t="s">
        <v>19</v>
      </c>
      <c r="F136" s="168" t="s">
        <v>369</v>
      </c>
      <c r="H136" s="169">
        <v>458.7</v>
      </c>
      <c r="I136" s="170"/>
      <c r="L136" s="166"/>
      <c r="M136" s="171"/>
      <c r="T136" s="172"/>
      <c r="AT136" s="167" t="s">
        <v>156</v>
      </c>
      <c r="AU136" s="167" t="s">
        <v>152</v>
      </c>
      <c r="AV136" s="15" t="s">
        <v>151</v>
      </c>
      <c r="AW136" s="15" t="s">
        <v>33</v>
      </c>
      <c r="AX136" s="15" t="s">
        <v>80</v>
      </c>
      <c r="AY136" s="167" t="s">
        <v>141</v>
      </c>
    </row>
    <row r="137" spans="2:65" s="11" customFormat="1" ht="20.85" customHeight="1">
      <c r="B137" s="116"/>
      <c r="D137" s="117" t="s">
        <v>71</v>
      </c>
      <c r="E137" s="126" t="s">
        <v>391</v>
      </c>
      <c r="F137" s="126" t="s">
        <v>392</v>
      </c>
      <c r="I137" s="119"/>
      <c r="J137" s="127">
        <f>BK137</f>
        <v>0</v>
      </c>
      <c r="L137" s="116"/>
      <c r="M137" s="121"/>
      <c r="P137" s="122">
        <f>SUM(P138:P164)</f>
        <v>0</v>
      </c>
      <c r="R137" s="122">
        <f>SUM(R138:R164)</f>
        <v>8.6403879999999997</v>
      </c>
      <c r="T137" s="123">
        <f>SUM(T138:T164)</f>
        <v>0</v>
      </c>
      <c r="AR137" s="117" t="s">
        <v>80</v>
      </c>
      <c r="AT137" s="124" t="s">
        <v>71</v>
      </c>
      <c r="AU137" s="124" t="s">
        <v>82</v>
      </c>
      <c r="AY137" s="117" t="s">
        <v>141</v>
      </c>
      <c r="BK137" s="125">
        <f>SUM(BK138:BK164)</f>
        <v>0</v>
      </c>
    </row>
    <row r="138" spans="2:65" s="1" customFormat="1" ht="24.2" customHeight="1">
      <c r="B138" s="33"/>
      <c r="C138" s="128" t="s">
        <v>216</v>
      </c>
      <c r="D138" s="128" t="s">
        <v>146</v>
      </c>
      <c r="E138" s="129" t="s">
        <v>373</v>
      </c>
      <c r="F138" s="130" t="s">
        <v>374</v>
      </c>
      <c r="G138" s="131" t="s">
        <v>375</v>
      </c>
      <c r="H138" s="132">
        <v>4.4400000000000004</v>
      </c>
      <c r="I138" s="133"/>
      <c r="J138" s="134">
        <f>ROUND(I138*H138,1)</f>
        <v>0</v>
      </c>
      <c r="K138" s="130" t="s">
        <v>376</v>
      </c>
      <c r="L138" s="33"/>
      <c r="M138" s="135" t="s">
        <v>19</v>
      </c>
      <c r="N138" s="136" t="s">
        <v>43</v>
      </c>
      <c r="P138" s="137">
        <f>O138*H138</f>
        <v>0</v>
      </c>
      <c r="Q138" s="137">
        <v>1.48</v>
      </c>
      <c r="R138" s="137">
        <f>Q138*H138</f>
        <v>6.5712000000000002</v>
      </c>
      <c r="S138" s="137">
        <v>0</v>
      </c>
      <c r="T138" s="138">
        <f>S138*H138</f>
        <v>0</v>
      </c>
      <c r="AR138" s="139" t="s">
        <v>151</v>
      </c>
      <c r="AT138" s="139" t="s">
        <v>146</v>
      </c>
      <c r="AU138" s="139" t="s">
        <v>152</v>
      </c>
      <c r="AY138" s="18" t="s">
        <v>141</v>
      </c>
      <c r="BE138" s="140">
        <f>IF(N138="základní",J138,0)</f>
        <v>0</v>
      </c>
      <c r="BF138" s="140">
        <f>IF(N138="snížená",J138,0)</f>
        <v>0</v>
      </c>
      <c r="BG138" s="140">
        <f>IF(N138="zákl. přenesená",J138,0)</f>
        <v>0</v>
      </c>
      <c r="BH138" s="140">
        <f>IF(N138="sníž. přenesená",J138,0)</f>
        <v>0</v>
      </c>
      <c r="BI138" s="140">
        <f>IF(N138="nulová",J138,0)</f>
        <v>0</v>
      </c>
      <c r="BJ138" s="18" t="s">
        <v>80</v>
      </c>
      <c r="BK138" s="140">
        <f>ROUND(I138*H138,1)</f>
        <v>0</v>
      </c>
      <c r="BL138" s="18" t="s">
        <v>151</v>
      </c>
      <c r="BM138" s="139" t="s">
        <v>393</v>
      </c>
    </row>
    <row r="139" spans="2:65" s="1" customFormat="1" ht="11.25">
      <c r="B139" s="33"/>
      <c r="D139" s="141" t="s">
        <v>154</v>
      </c>
      <c r="F139" s="142" t="s">
        <v>378</v>
      </c>
      <c r="I139" s="143"/>
      <c r="L139" s="33"/>
      <c r="M139" s="144"/>
      <c r="T139" s="54"/>
      <c r="AT139" s="18" t="s">
        <v>154</v>
      </c>
      <c r="AU139" s="18" t="s">
        <v>152</v>
      </c>
    </row>
    <row r="140" spans="2:65" s="14" customFormat="1" ht="11.25">
      <c r="B140" s="160"/>
      <c r="D140" s="146" t="s">
        <v>156</v>
      </c>
      <c r="E140" s="161" t="s">
        <v>19</v>
      </c>
      <c r="F140" s="162" t="s">
        <v>379</v>
      </c>
      <c r="H140" s="161" t="s">
        <v>19</v>
      </c>
      <c r="I140" s="163"/>
      <c r="L140" s="160"/>
      <c r="M140" s="164"/>
      <c r="T140" s="165"/>
      <c r="AT140" s="161" t="s">
        <v>156</v>
      </c>
      <c r="AU140" s="161" t="s">
        <v>152</v>
      </c>
      <c r="AV140" s="14" t="s">
        <v>80</v>
      </c>
      <c r="AW140" s="14" t="s">
        <v>33</v>
      </c>
      <c r="AX140" s="14" t="s">
        <v>72</v>
      </c>
      <c r="AY140" s="161" t="s">
        <v>141</v>
      </c>
    </row>
    <row r="141" spans="2:65" s="12" customFormat="1" ht="11.25">
      <c r="B141" s="145"/>
      <c r="D141" s="146" t="s">
        <v>156</v>
      </c>
      <c r="E141" s="147" t="s">
        <v>19</v>
      </c>
      <c r="F141" s="148" t="s">
        <v>394</v>
      </c>
      <c r="H141" s="149">
        <v>4.4400000000000004</v>
      </c>
      <c r="I141" s="150"/>
      <c r="L141" s="145"/>
      <c r="M141" s="151"/>
      <c r="T141" s="152"/>
      <c r="AT141" s="147" t="s">
        <v>156</v>
      </c>
      <c r="AU141" s="147" t="s">
        <v>152</v>
      </c>
      <c r="AV141" s="12" t="s">
        <v>82</v>
      </c>
      <c r="AW141" s="12" t="s">
        <v>33</v>
      </c>
      <c r="AX141" s="12" t="s">
        <v>80</v>
      </c>
      <c r="AY141" s="147" t="s">
        <v>141</v>
      </c>
    </row>
    <row r="142" spans="2:65" s="1" customFormat="1" ht="24.2" customHeight="1">
      <c r="B142" s="33"/>
      <c r="C142" s="128" t="s">
        <v>221</v>
      </c>
      <c r="D142" s="128" t="s">
        <v>146</v>
      </c>
      <c r="E142" s="129" t="s">
        <v>395</v>
      </c>
      <c r="F142" s="130" t="s">
        <v>396</v>
      </c>
      <c r="G142" s="131" t="s">
        <v>149</v>
      </c>
      <c r="H142" s="132">
        <v>14.8</v>
      </c>
      <c r="I142" s="133"/>
      <c r="J142" s="134">
        <f>ROUND(I142*H142,1)</f>
        <v>0</v>
      </c>
      <c r="K142" s="130" t="s">
        <v>150</v>
      </c>
      <c r="L142" s="33"/>
      <c r="M142" s="135" t="s">
        <v>19</v>
      </c>
      <c r="N142" s="136" t="s">
        <v>43</v>
      </c>
      <c r="P142" s="137">
        <f>O142*H142</f>
        <v>0</v>
      </c>
      <c r="Q142" s="137">
        <v>0.13980999999999999</v>
      </c>
      <c r="R142" s="137">
        <f>Q142*H142</f>
        <v>2.069188</v>
      </c>
      <c r="S142" s="137">
        <v>0</v>
      </c>
      <c r="T142" s="138">
        <f>S142*H142</f>
        <v>0</v>
      </c>
      <c r="AR142" s="139" t="s">
        <v>151</v>
      </c>
      <c r="AT142" s="139" t="s">
        <v>146</v>
      </c>
      <c r="AU142" s="139" t="s">
        <v>152</v>
      </c>
      <c r="AY142" s="18" t="s">
        <v>141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8" t="s">
        <v>80</v>
      </c>
      <c r="BK142" s="140">
        <f>ROUND(I142*H142,1)</f>
        <v>0</v>
      </c>
      <c r="BL142" s="18" t="s">
        <v>151</v>
      </c>
      <c r="BM142" s="139" t="s">
        <v>397</v>
      </c>
    </row>
    <row r="143" spans="2:65" s="1" customFormat="1" ht="11.25">
      <c r="B143" s="33"/>
      <c r="D143" s="141" t="s">
        <v>154</v>
      </c>
      <c r="F143" s="142" t="s">
        <v>398</v>
      </c>
      <c r="I143" s="143"/>
      <c r="L143" s="33"/>
      <c r="M143" s="144"/>
      <c r="T143" s="54"/>
      <c r="AT143" s="18" t="s">
        <v>154</v>
      </c>
      <c r="AU143" s="18" t="s">
        <v>152</v>
      </c>
    </row>
    <row r="144" spans="2:65" s="14" customFormat="1" ht="11.25">
      <c r="B144" s="160"/>
      <c r="D144" s="146" t="s">
        <v>156</v>
      </c>
      <c r="E144" s="161" t="s">
        <v>19</v>
      </c>
      <c r="F144" s="162" t="s">
        <v>379</v>
      </c>
      <c r="H144" s="161" t="s">
        <v>19</v>
      </c>
      <c r="I144" s="163"/>
      <c r="L144" s="160"/>
      <c r="M144" s="164"/>
      <c r="T144" s="165"/>
      <c r="AT144" s="161" t="s">
        <v>156</v>
      </c>
      <c r="AU144" s="161" t="s">
        <v>152</v>
      </c>
      <c r="AV144" s="14" t="s">
        <v>80</v>
      </c>
      <c r="AW144" s="14" t="s">
        <v>33</v>
      </c>
      <c r="AX144" s="14" t="s">
        <v>72</v>
      </c>
      <c r="AY144" s="161" t="s">
        <v>141</v>
      </c>
    </row>
    <row r="145" spans="2:65" s="12" customFormat="1" ht="11.25">
      <c r="B145" s="145"/>
      <c r="D145" s="146" t="s">
        <v>156</v>
      </c>
      <c r="E145" s="147" t="s">
        <v>19</v>
      </c>
      <c r="F145" s="148" t="s">
        <v>399</v>
      </c>
      <c r="H145" s="149">
        <v>14.8</v>
      </c>
      <c r="I145" s="150"/>
      <c r="L145" s="145"/>
      <c r="M145" s="151"/>
      <c r="T145" s="152"/>
      <c r="AT145" s="147" t="s">
        <v>156</v>
      </c>
      <c r="AU145" s="147" t="s">
        <v>152</v>
      </c>
      <c r="AV145" s="12" t="s">
        <v>82</v>
      </c>
      <c r="AW145" s="12" t="s">
        <v>33</v>
      </c>
      <c r="AX145" s="12" t="s">
        <v>80</v>
      </c>
      <c r="AY145" s="147" t="s">
        <v>141</v>
      </c>
    </row>
    <row r="146" spans="2:65" s="1" customFormat="1" ht="16.5" customHeight="1">
      <c r="B146" s="33"/>
      <c r="C146" s="128" t="s">
        <v>8</v>
      </c>
      <c r="D146" s="128" t="s">
        <v>146</v>
      </c>
      <c r="E146" s="129" t="s">
        <v>217</v>
      </c>
      <c r="F146" s="130" t="s">
        <v>218</v>
      </c>
      <c r="G146" s="131" t="s">
        <v>149</v>
      </c>
      <c r="H146" s="132">
        <v>14.8</v>
      </c>
      <c r="I146" s="133"/>
      <c r="J146" s="134">
        <f>ROUND(I146*H146,1)</f>
        <v>0</v>
      </c>
      <c r="K146" s="130" t="s">
        <v>150</v>
      </c>
      <c r="L146" s="33"/>
      <c r="M146" s="135" t="s">
        <v>19</v>
      </c>
      <c r="N146" s="136" t="s">
        <v>43</v>
      </c>
      <c r="P146" s="137">
        <f>O146*H146</f>
        <v>0</v>
      </c>
      <c r="Q146" s="137">
        <v>0</v>
      </c>
      <c r="R146" s="137">
        <f>Q146*H146</f>
        <v>0</v>
      </c>
      <c r="S146" s="137">
        <v>0</v>
      </c>
      <c r="T146" s="138">
        <f>S146*H146</f>
        <v>0</v>
      </c>
      <c r="AR146" s="139" t="s">
        <v>151</v>
      </c>
      <c r="AT146" s="139" t="s">
        <v>146</v>
      </c>
      <c r="AU146" s="139" t="s">
        <v>152</v>
      </c>
      <c r="AY146" s="18" t="s">
        <v>141</v>
      </c>
      <c r="BE146" s="140">
        <f>IF(N146="základní",J146,0)</f>
        <v>0</v>
      </c>
      <c r="BF146" s="140">
        <f>IF(N146="snížená",J146,0)</f>
        <v>0</v>
      </c>
      <c r="BG146" s="140">
        <f>IF(N146="zákl. přenesená",J146,0)</f>
        <v>0</v>
      </c>
      <c r="BH146" s="140">
        <f>IF(N146="sníž. přenesená",J146,0)</f>
        <v>0</v>
      </c>
      <c r="BI146" s="140">
        <f>IF(N146="nulová",J146,0)</f>
        <v>0</v>
      </c>
      <c r="BJ146" s="18" t="s">
        <v>80</v>
      </c>
      <c r="BK146" s="140">
        <f>ROUND(I146*H146,1)</f>
        <v>0</v>
      </c>
      <c r="BL146" s="18" t="s">
        <v>151</v>
      </c>
      <c r="BM146" s="139" t="s">
        <v>400</v>
      </c>
    </row>
    <row r="147" spans="2:65" s="1" customFormat="1" ht="11.25">
      <c r="B147" s="33"/>
      <c r="D147" s="141" t="s">
        <v>154</v>
      </c>
      <c r="F147" s="142" t="s">
        <v>220</v>
      </c>
      <c r="I147" s="143"/>
      <c r="L147" s="33"/>
      <c r="M147" s="144"/>
      <c r="T147" s="54"/>
      <c r="AT147" s="18" t="s">
        <v>154</v>
      </c>
      <c r="AU147" s="18" t="s">
        <v>152</v>
      </c>
    </row>
    <row r="148" spans="2:65" s="14" customFormat="1" ht="11.25">
      <c r="B148" s="160"/>
      <c r="D148" s="146" t="s">
        <v>156</v>
      </c>
      <c r="E148" s="161" t="s">
        <v>19</v>
      </c>
      <c r="F148" s="162" t="s">
        <v>379</v>
      </c>
      <c r="H148" s="161" t="s">
        <v>19</v>
      </c>
      <c r="I148" s="163"/>
      <c r="L148" s="160"/>
      <c r="M148" s="164"/>
      <c r="T148" s="165"/>
      <c r="AT148" s="161" t="s">
        <v>156</v>
      </c>
      <c r="AU148" s="161" t="s">
        <v>152</v>
      </c>
      <c r="AV148" s="14" t="s">
        <v>80</v>
      </c>
      <c r="AW148" s="14" t="s">
        <v>33</v>
      </c>
      <c r="AX148" s="14" t="s">
        <v>72</v>
      </c>
      <c r="AY148" s="161" t="s">
        <v>141</v>
      </c>
    </row>
    <row r="149" spans="2:65" s="12" customFormat="1" ht="11.25">
      <c r="B149" s="145"/>
      <c r="D149" s="146" t="s">
        <v>156</v>
      </c>
      <c r="E149" s="147" t="s">
        <v>19</v>
      </c>
      <c r="F149" s="148" t="s">
        <v>399</v>
      </c>
      <c r="H149" s="149">
        <v>14.8</v>
      </c>
      <c r="I149" s="150"/>
      <c r="L149" s="145"/>
      <c r="M149" s="151"/>
      <c r="T149" s="152"/>
      <c r="AT149" s="147" t="s">
        <v>156</v>
      </c>
      <c r="AU149" s="147" t="s">
        <v>152</v>
      </c>
      <c r="AV149" s="12" t="s">
        <v>82</v>
      </c>
      <c r="AW149" s="12" t="s">
        <v>33</v>
      </c>
      <c r="AX149" s="12" t="s">
        <v>80</v>
      </c>
      <c r="AY149" s="147" t="s">
        <v>141</v>
      </c>
    </row>
    <row r="150" spans="2:65" s="1" customFormat="1" ht="24.2" customHeight="1">
      <c r="B150" s="33"/>
      <c r="C150" s="128" t="s">
        <v>230</v>
      </c>
      <c r="D150" s="128" t="s">
        <v>146</v>
      </c>
      <c r="E150" s="129" t="s">
        <v>226</v>
      </c>
      <c r="F150" s="130" t="s">
        <v>227</v>
      </c>
      <c r="G150" s="131" t="s">
        <v>149</v>
      </c>
      <c r="H150" s="132">
        <v>14.8</v>
      </c>
      <c r="I150" s="133"/>
      <c r="J150" s="134">
        <f>ROUND(I150*H150,1)</f>
        <v>0</v>
      </c>
      <c r="K150" s="130" t="s">
        <v>150</v>
      </c>
      <c r="L150" s="33"/>
      <c r="M150" s="135" t="s">
        <v>19</v>
      </c>
      <c r="N150" s="136" t="s">
        <v>43</v>
      </c>
      <c r="P150" s="137">
        <f>O150*H150</f>
        <v>0</v>
      </c>
      <c r="Q150" s="137">
        <v>0</v>
      </c>
      <c r="R150" s="137">
        <f>Q150*H150</f>
        <v>0</v>
      </c>
      <c r="S150" s="137">
        <v>0</v>
      </c>
      <c r="T150" s="138">
        <f>S150*H150</f>
        <v>0</v>
      </c>
      <c r="AR150" s="139" t="s">
        <v>151</v>
      </c>
      <c r="AT150" s="139" t="s">
        <v>146</v>
      </c>
      <c r="AU150" s="139" t="s">
        <v>152</v>
      </c>
      <c r="AY150" s="18" t="s">
        <v>141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8" t="s">
        <v>80</v>
      </c>
      <c r="BK150" s="140">
        <f>ROUND(I150*H150,1)</f>
        <v>0</v>
      </c>
      <c r="BL150" s="18" t="s">
        <v>151</v>
      </c>
      <c r="BM150" s="139" t="s">
        <v>401</v>
      </c>
    </row>
    <row r="151" spans="2:65" s="1" customFormat="1" ht="11.25">
      <c r="B151" s="33"/>
      <c r="D151" s="141" t="s">
        <v>154</v>
      </c>
      <c r="F151" s="142" t="s">
        <v>229</v>
      </c>
      <c r="I151" s="143"/>
      <c r="L151" s="33"/>
      <c r="M151" s="144"/>
      <c r="T151" s="54"/>
      <c r="AT151" s="18" t="s">
        <v>154</v>
      </c>
      <c r="AU151" s="18" t="s">
        <v>152</v>
      </c>
    </row>
    <row r="152" spans="2:65" s="14" customFormat="1" ht="11.25">
      <c r="B152" s="160"/>
      <c r="D152" s="146" t="s">
        <v>156</v>
      </c>
      <c r="E152" s="161" t="s">
        <v>19</v>
      </c>
      <c r="F152" s="162" t="s">
        <v>379</v>
      </c>
      <c r="H152" s="161" t="s">
        <v>19</v>
      </c>
      <c r="I152" s="163"/>
      <c r="L152" s="160"/>
      <c r="M152" s="164"/>
      <c r="T152" s="165"/>
      <c r="AT152" s="161" t="s">
        <v>156</v>
      </c>
      <c r="AU152" s="161" t="s">
        <v>152</v>
      </c>
      <c r="AV152" s="14" t="s">
        <v>80</v>
      </c>
      <c r="AW152" s="14" t="s">
        <v>33</v>
      </c>
      <c r="AX152" s="14" t="s">
        <v>72</v>
      </c>
      <c r="AY152" s="161" t="s">
        <v>141</v>
      </c>
    </row>
    <row r="153" spans="2:65" s="12" customFormat="1" ht="11.25">
      <c r="B153" s="145"/>
      <c r="D153" s="146" t="s">
        <v>156</v>
      </c>
      <c r="E153" s="147" t="s">
        <v>19</v>
      </c>
      <c r="F153" s="148" t="s">
        <v>399</v>
      </c>
      <c r="H153" s="149">
        <v>14.8</v>
      </c>
      <c r="I153" s="150"/>
      <c r="L153" s="145"/>
      <c r="M153" s="151"/>
      <c r="T153" s="152"/>
      <c r="AT153" s="147" t="s">
        <v>156</v>
      </c>
      <c r="AU153" s="147" t="s">
        <v>152</v>
      </c>
      <c r="AV153" s="12" t="s">
        <v>82</v>
      </c>
      <c r="AW153" s="12" t="s">
        <v>33</v>
      </c>
      <c r="AX153" s="12" t="s">
        <v>80</v>
      </c>
      <c r="AY153" s="147" t="s">
        <v>141</v>
      </c>
    </row>
    <row r="154" spans="2:65" s="1" customFormat="1" ht="16.5" customHeight="1">
      <c r="B154" s="33"/>
      <c r="C154" s="128" t="s">
        <v>232</v>
      </c>
      <c r="D154" s="128" t="s">
        <v>146</v>
      </c>
      <c r="E154" s="129" t="s">
        <v>147</v>
      </c>
      <c r="F154" s="130" t="s">
        <v>148</v>
      </c>
      <c r="G154" s="131" t="s">
        <v>149</v>
      </c>
      <c r="H154" s="132">
        <v>14.8</v>
      </c>
      <c r="I154" s="133"/>
      <c r="J154" s="134">
        <f>ROUND(I154*H154,1)</f>
        <v>0</v>
      </c>
      <c r="K154" s="130" t="s">
        <v>150</v>
      </c>
      <c r="L154" s="33"/>
      <c r="M154" s="135" t="s">
        <v>19</v>
      </c>
      <c r="N154" s="136" t="s">
        <v>43</v>
      </c>
      <c r="P154" s="137">
        <f>O154*H154</f>
        <v>0</v>
      </c>
      <c r="Q154" s="137">
        <v>0</v>
      </c>
      <c r="R154" s="137">
        <f>Q154*H154</f>
        <v>0</v>
      </c>
      <c r="S154" s="137">
        <v>0</v>
      </c>
      <c r="T154" s="138">
        <f>S154*H154</f>
        <v>0</v>
      </c>
      <c r="AR154" s="139" t="s">
        <v>151</v>
      </c>
      <c r="AT154" s="139" t="s">
        <v>146</v>
      </c>
      <c r="AU154" s="139" t="s">
        <v>152</v>
      </c>
      <c r="AY154" s="18" t="s">
        <v>141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8" t="s">
        <v>80</v>
      </c>
      <c r="BK154" s="140">
        <f>ROUND(I154*H154,1)</f>
        <v>0</v>
      </c>
      <c r="BL154" s="18" t="s">
        <v>151</v>
      </c>
      <c r="BM154" s="139" t="s">
        <v>402</v>
      </c>
    </row>
    <row r="155" spans="2:65" s="1" customFormat="1" ht="11.25">
      <c r="B155" s="33"/>
      <c r="D155" s="141" t="s">
        <v>154</v>
      </c>
      <c r="F155" s="142" t="s">
        <v>155</v>
      </c>
      <c r="I155" s="143"/>
      <c r="L155" s="33"/>
      <c r="M155" s="144"/>
      <c r="T155" s="54"/>
      <c r="AT155" s="18" t="s">
        <v>154</v>
      </c>
      <c r="AU155" s="18" t="s">
        <v>152</v>
      </c>
    </row>
    <row r="156" spans="2:65" s="14" customFormat="1" ht="11.25">
      <c r="B156" s="160"/>
      <c r="D156" s="146" t="s">
        <v>156</v>
      </c>
      <c r="E156" s="161" t="s">
        <v>19</v>
      </c>
      <c r="F156" s="162" t="s">
        <v>379</v>
      </c>
      <c r="H156" s="161" t="s">
        <v>19</v>
      </c>
      <c r="I156" s="163"/>
      <c r="L156" s="160"/>
      <c r="M156" s="164"/>
      <c r="T156" s="165"/>
      <c r="AT156" s="161" t="s">
        <v>156</v>
      </c>
      <c r="AU156" s="161" t="s">
        <v>152</v>
      </c>
      <c r="AV156" s="14" t="s">
        <v>80</v>
      </c>
      <c r="AW156" s="14" t="s">
        <v>33</v>
      </c>
      <c r="AX156" s="14" t="s">
        <v>72</v>
      </c>
      <c r="AY156" s="161" t="s">
        <v>141</v>
      </c>
    </row>
    <row r="157" spans="2:65" s="12" customFormat="1" ht="11.25">
      <c r="B157" s="145"/>
      <c r="D157" s="146" t="s">
        <v>156</v>
      </c>
      <c r="E157" s="147" t="s">
        <v>19</v>
      </c>
      <c r="F157" s="148" t="s">
        <v>399</v>
      </c>
      <c r="H157" s="149">
        <v>14.8</v>
      </c>
      <c r="I157" s="150"/>
      <c r="L157" s="145"/>
      <c r="M157" s="151"/>
      <c r="T157" s="152"/>
      <c r="AT157" s="147" t="s">
        <v>156</v>
      </c>
      <c r="AU157" s="147" t="s">
        <v>152</v>
      </c>
      <c r="AV157" s="12" t="s">
        <v>82</v>
      </c>
      <c r="AW157" s="12" t="s">
        <v>33</v>
      </c>
      <c r="AX157" s="12" t="s">
        <v>80</v>
      </c>
      <c r="AY157" s="147" t="s">
        <v>141</v>
      </c>
    </row>
    <row r="158" spans="2:65" s="1" customFormat="1" ht="24.2" customHeight="1">
      <c r="B158" s="33"/>
      <c r="C158" s="128" t="s">
        <v>234</v>
      </c>
      <c r="D158" s="128" t="s">
        <v>146</v>
      </c>
      <c r="E158" s="129" t="s">
        <v>235</v>
      </c>
      <c r="F158" s="130" t="s">
        <v>236</v>
      </c>
      <c r="G158" s="131" t="s">
        <v>149</v>
      </c>
      <c r="H158" s="132">
        <v>14.8</v>
      </c>
      <c r="I158" s="133"/>
      <c r="J158" s="134">
        <f>ROUND(I158*H158,1)</f>
        <v>0</v>
      </c>
      <c r="K158" s="130" t="s">
        <v>150</v>
      </c>
      <c r="L158" s="33"/>
      <c r="M158" s="135" t="s">
        <v>19</v>
      </c>
      <c r="N158" s="136" t="s">
        <v>43</v>
      </c>
      <c r="P158" s="137">
        <f>O158*H158</f>
        <v>0</v>
      </c>
      <c r="Q158" s="137">
        <v>0</v>
      </c>
      <c r="R158" s="137">
        <f>Q158*H158</f>
        <v>0</v>
      </c>
      <c r="S158" s="137">
        <v>0</v>
      </c>
      <c r="T158" s="138">
        <f>S158*H158</f>
        <v>0</v>
      </c>
      <c r="AR158" s="139" t="s">
        <v>151</v>
      </c>
      <c r="AT158" s="139" t="s">
        <v>146</v>
      </c>
      <c r="AU158" s="139" t="s">
        <v>152</v>
      </c>
      <c r="AY158" s="18" t="s">
        <v>141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8" t="s">
        <v>80</v>
      </c>
      <c r="BK158" s="140">
        <f>ROUND(I158*H158,1)</f>
        <v>0</v>
      </c>
      <c r="BL158" s="18" t="s">
        <v>151</v>
      </c>
      <c r="BM158" s="139" t="s">
        <v>403</v>
      </c>
    </row>
    <row r="159" spans="2:65" s="1" customFormat="1" ht="11.25">
      <c r="B159" s="33"/>
      <c r="D159" s="141" t="s">
        <v>154</v>
      </c>
      <c r="F159" s="142" t="s">
        <v>238</v>
      </c>
      <c r="I159" s="143"/>
      <c r="L159" s="33"/>
      <c r="M159" s="144"/>
      <c r="T159" s="54"/>
      <c r="AT159" s="18" t="s">
        <v>154</v>
      </c>
      <c r="AU159" s="18" t="s">
        <v>152</v>
      </c>
    </row>
    <row r="160" spans="2:65" s="14" customFormat="1" ht="11.25">
      <c r="B160" s="160"/>
      <c r="D160" s="146" t="s">
        <v>156</v>
      </c>
      <c r="E160" s="161" t="s">
        <v>19</v>
      </c>
      <c r="F160" s="162" t="s">
        <v>379</v>
      </c>
      <c r="H160" s="161" t="s">
        <v>19</v>
      </c>
      <c r="I160" s="163"/>
      <c r="L160" s="160"/>
      <c r="M160" s="164"/>
      <c r="T160" s="165"/>
      <c r="AT160" s="161" t="s">
        <v>156</v>
      </c>
      <c r="AU160" s="161" t="s">
        <v>152</v>
      </c>
      <c r="AV160" s="14" t="s">
        <v>80</v>
      </c>
      <c r="AW160" s="14" t="s">
        <v>33</v>
      </c>
      <c r="AX160" s="14" t="s">
        <v>72</v>
      </c>
      <c r="AY160" s="161" t="s">
        <v>141</v>
      </c>
    </row>
    <row r="161" spans="2:65" s="12" customFormat="1" ht="11.25">
      <c r="B161" s="145"/>
      <c r="D161" s="146" t="s">
        <v>156</v>
      </c>
      <c r="E161" s="147" t="s">
        <v>19</v>
      </c>
      <c r="F161" s="148" t="s">
        <v>399</v>
      </c>
      <c r="H161" s="149">
        <v>14.8</v>
      </c>
      <c r="I161" s="150"/>
      <c r="L161" s="145"/>
      <c r="M161" s="151"/>
      <c r="T161" s="152"/>
      <c r="AT161" s="147" t="s">
        <v>156</v>
      </c>
      <c r="AU161" s="147" t="s">
        <v>152</v>
      </c>
      <c r="AV161" s="12" t="s">
        <v>82</v>
      </c>
      <c r="AW161" s="12" t="s">
        <v>33</v>
      </c>
      <c r="AX161" s="12" t="s">
        <v>80</v>
      </c>
      <c r="AY161" s="147" t="s">
        <v>141</v>
      </c>
    </row>
    <row r="162" spans="2:65" s="1" customFormat="1" ht="24.2" customHeight="1">
      <c r="B162" s="33"/>
      <c r="C162" s="128" t="s">
        <v>242</v>
      </c>
      <c r="D162" s="128" t="s">
        <v>146</v>
      </c>
      <c r="E162" s="129" t="s">
        <v>404</v>
      </c>
      <c r="F162" s="130" t="s">
        <v>405</v>
      </c>
      <c r="G162" s="131" t="s">
        <v>180</v>
      </c>
      <c r="H162" s="132">
        <v>37</v>
      </c>
      <c r="I162" s="133"/>
      <c r="J162" s="134">
        <f>ROUND(I162*H162,1)</f>
        <v>0</v>
      </c>
      <c r="K162" s="130" t="s">
        <v>150</v>
      </c>
      <c r="L162" s="33"/>
      <c r="M162" s="135" t="s">
        <v>19</v>
      </c>
      <c r="N162" s="136" t="s">
        <v>43</v>
      </c>
      <c r="P162" s="137">
        <f>O162*H162</f>
        <v>0</v>
      </c>
      <c r="Q162" s="137">
        <v>0</v>
      </c>
      <c r="R162" s="137">
        <f>Q162*H162</f>
        <v>0</v>
      </c>
      <c r="S162" s="137">
        <v>0</v>
      </c>
      <c r="T162" s="138">
        <f>S162*H162</f>
        <v>0</v>
      </c>
      <c r="AR162" s="139" t="s">
        <v>151</v>
      </c>
      <c r="AT162" s="139" t="s">
        <v>146</v>
      </c>
      <c r="AU162" s="139" t="s">
        <v>152</v>
      </c>
      <c r="AY162" s="18" t="s">
        <v>141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8" t="s">
        <v>80</v>
      </c>
      <c r="BK162" s="140">
        <f>ROUND(I162*H162,1)</f>
        <v>0</v>
      </c>
      <c r="BL162" s="18" t="s">
        <v>151</v>
      </c>
      <c r="BM162" s="139" t="s">
        <v>406</v>
      </c>
    </row>
    <row r="163" spans="2:65" s="1" customFormat="1" ht="11.25">
      <c r="B163" s="33"/>
      <c r="D163" s="141" t="s">
        <v>154</v>
      </c>
      <c r="F163" s="142" t="s">
        <v>407</v>
      </c>
      <c r="I163" s="143"/>
      <c r="L163" s="33"/>
      <c r="M163" s="144"/>
      <c r="T163" s="54"/>
      <c r="AT163" s="18" t="s">
        <v>154</v>
      </c>
      <c r="AU163" s="18" t="s">
        <v>152</v>
      </c>
    </row>
    <row r="164" spans="2:65" s="12" customFormat="1" ht="11.25">
      <c r="B164" s="145"/>
      <c r="D164" s="146" t="s">
        <v>156</v>
      </c>
      <c r="E164" s="147" t="s">
        <v>19</v>
      </c>
      <c r="F164" s="148" t="s">
        <v>408</v>
      </c>
      <c r="H164" s="149">
        <v>37</v>
      </c>
      <c r="I164" s="150"/>
      <c r="L164" s="145"/>
      <c r="M164" s="151"/>
      <c r="T164" s="152"/>
      <c r="AT164" s="147" t="s">
        <v>156</v>
      </c>
      <c r="AU164" s="147" t="s">
        <v>152</v>
      </c>
      <c r="AV164" s="12" t="s">
        <v>82</v>
      </c>
      <c r="AW164" s="12" t="s">
        <v>33</v>
      </c>
      <c r="AX164" s="12" t="s">
        <v>80</v>
      </c>
      <c r="AY164" s="147" t="s">
        <v>141</v>
      </c>
    </row>
    <row r="165" spans="2:65" s="11" customFormat="1" ht="22.9" customHeight="1">
      <c r="B165" s="116"/>
      <c r="D165" s="117" t="s">
        <v>71</v>
      </c>
      <c r="E165" s="126" t="s">
        <v>208</v>
      </c>
      <c r="F165" s="126" t="s">
        <v>239</v>
      </c>
      <c r="I165" s="119"/>
      <c r="J165" s="127">
        <f>BK165</f>
        <v>0</v>
      </c>
      <c r="L165" s="116"/>
      <c r="M165" s="121"/>
      <c r="P165" s="122">
        <f>P166+P171</f>
        <v>0</v>
      </c>
      <c r="R165" s="122">
        <f>R166+R171</f>
        <v>0.14019799999999999</v>
      </c>
      <c r="T165" s="123">
        <f>T166+T171</f>
        <v>21.679760000000002</v>
      </c>
      <c r="AR165" s="117" t="s">
        <v>80</v>
      </c>
      <c r="AT165" s="124" t="s">
        <v>71</v>
      </c>
      <c r="AU165" s="124" t="s">
        <v>80</v>
      </c>
      <c r="AY165" s="117" t="s">
        <v>141</v>
      </c>
      <c r="BK165" s="125">
        <f>BK166+BK171</f>
        <v>0</v>
      </c>
    </row>
    <row r="166" spans="2:65" s="11" customFormat="1" ht="20.85" customHeight="1">
      <c r="B166" s="116"/>
      <c r="D166" s="117" t="s">
        <v>71</v>
      </c>
      <c r="E166" s="126" t="s">
        <v>240</v>
      </c>
      <c r="F166" s="126" t="s">
        <v>241</v>
      </c>
      <c r="I166" s="119"/>
      <c r="J166" s="127">
        <f>BK166</f>
        <v>0</v>
      </c>
      <c r="L166" s="116"/>
      <c r="M166" s="121"/>
      <c r="P166" s="122">
        <f>SUM(P167:P170)</f>
        <v>0</v>
      </c>
      <c r="R166" s="122">
        <f>SUM(R167:R170)</f>
        <v>0.13999999999999999</v>
      </c>
      <c r="T166" s="123">
        <f>SUM(T167:T170)</f>
        <v>0</v>
      </c>
      <c r="AR166" s="117" t="s">
        <v>80</v>
      </c>
      <c r="AT166" s="124" t="s">
        <v>71</v>
      </c>
      <c r="AU166" s="124" t="s">
        <v>82</v>
      </c>
      <c r="AY166" s="117" t="s">
        <v>141</v>
      </c>
      <c r="BK166" s="125">
        <f>SUM(BK167:BK170)</f>
        <v>0</v>
      </c>
    </row>
    <row r="167" spans="2:65" s="1" customFormat="1" ht="16.5" customHeight="1">
      <c r="B167" s="33"/>
      <c r="C167" s="128" t="s">
        <v>247</v>
      </c>
      <c r="D167" s="128" t="s">
        <v>146</v>
      </c>
      <c r="E167" s="129" t="s">
        <v>243</v>
      </c>
      <c r="F167" s="130" t="s">
        <v>244</v>
      </c>
      <c r="G167" s="131" t="s">
        <v>180</v>
      </c>
      <c r="H167" s="132">
        <v>250</v>
      </c>
      <c r="I167" s="133"/>
      <c r="J167" s="134">
        <f>ROUND(I167*H167,1)</f>
        <v>0</v>
      </c>
      <c r="K167" s="130" t="s">
        <v>150</v>
      </c>
      <c r="L167" s="33"/>
      <c r="M167" s="135" t="s">
        <v>19</v>
      </c>
      <c r="N167" s="136" t="s">
        <v>43</v>
      </c>
      <c r="P167" s="137">
        <f>O167*H167</f>
        <v>0</v>
      </c>
      <c r="Q167" s="137">
        <v>5.5999999999999995E-4</v>
      </c>
      <c r="R167" s="137">
        <f>Q167*H167</f>
        <v>0.13999999999999999</v>
      </c>
      <c r="S167" s="137">
        <v>0</v>
      </c>
      <c r="T167" s="138">
        <f>S167*H167</f>
        <v>0</v>
      </c>
      <c r="AR167" s="139" t="s">
        <v>151</v>
      </c>
      <c r="AT167" s="139" t="s">
        <v>146</v>
      </c>
      <c r="AU167" s="139" t="s">
        <v>152</v>
      </c>
      <c r="AY167" s="18" t="s">
        <v>141</v>
      </c>
      <c r="BE167" s="140">
        <f>IF(N167="základní",J167,0)</f>
        <v>0</v>
      </c>
      <c r="BF167" s="140">
        <f>IF(N167="snížená",J167,0)</f>
        <v>0</v>
      </c>
      <c r="BG167" s="140">
        <f>IF(N167="zákl. přenesená",J167,0)</f>
        <v>0</v>
      </c>
      <c r="BH167" s="140">
        <f>IF(N167="sníž. přenesená",J167,0)</f>
        <v>0</v>
      </c>
      <c r="BI167" s="140">
        <f>IF(N167="nulová",J167,0)</f>
        <v>0</v>
      </c>
      <c r="BJ167" s="18" t="s">
        <v>80</v>
      </c>
      <c r="BK167" s="140">
        <f>ROUND(I167*H167,1)</f>
        <v>0</v>
      </c>
      <c r="BL167" s="18" t="s">
        <v>151</v>
      </c>
      <c r="BM167" s="139" t="s">
        <v>245</v>
      </c>
    </row>
    <row r="168" spans="2:65" s="1" customFormat="1" ht="11.25">
      <c r="B168" s="33"/>
      <c r="D168" s="141" t="s">
        <v>154</v>
      </c>
      <c r="F168" s="142" t="s">
        <v>246</v>
      </c>
      <c r="I168" s="143"/>
      <c r="L168" s="33"/>
      <c r="M168" s="144"/>
      <c r="T168" s="54"/>
      <c r="AT168" s="18" t="s">
        <v>154</v>
      </c>
      <c r="AU168" s="18" t="s">
        <v>152</v>
      </c>
    </row>
    <row r="169" spans="2:65" s="1" customFormat="1" ht="16.5" customHeight="1">
      <c r="B169" s="33"/>
      <c r="C169" s="128" t="s">
        <v>254</v>
      </c>
      <c r="D169" s="128" t="s">
        <v>146</v>
      </c>
      <c r="E169" s="129" t="s">
        <v>248</v>
      </c>
      <c r="F169" s="130" t="s">
        <v>249</v>
      </c>
      <c r="G169" s="131" t="s">
        <v>180</v>
      </c>
      <c r="H169" s="132">
        <v>250</v>
      </c>
      <c r="I169" s="133"/>
      <c r="J169" s="134">
        <f>ROUND(I169*H169,1)</f>
        <v>0</v>
      </c>
      <c r="K169" s="130" t="s">
        <v>150</v>
      </c>
      <c r="L169" s="33"/>
      <c r="M169" s="135" t="s">
        <v>19</v>
      </c>
      <c r="N169" s="136" t="s">
        <v>43</v>
      </c>
      <c r="P169" s="137">
        <f>O169*H169</f>
        <v>0</v>
      </c>
      <c r="Q169" s="137">
        <v>0</v>
      </c>
      <c r="R169" s="137">
        <f>Q169*H169</f>
        <v>0</v>
      </c>
      <c r="S169" s="137">
        <v>0</v>
      </c>
      <c r="T169" s="138">
        <f>S169*H169</f>
        <v>0</v>
      </c>
      <c r="AR169" s="139" t="s">
        <v>151</v>
      </c>
      <c r="AT169" s="139" t="s">
        <v>146</v>
      </c>
      <c r="AU169" s="139" t="s">
        <v>152</v>
      </c>
      <c r="AY169" s="18" t="s">
        <v>141</v>
      </c>
      <c r="BE169" s="140">
        <f>IF(N169="základní",J169,0)</f>
        <v>0</v>
      </c>
      <c r="BF169" s="140">
        <f>IF(N169="snížená",J169,0)</f>
        <v>0</v>
      </c>
      <c r="BG169" s="140">
        <f>IF(N169="zákl. přenesená",J169,0)</f>
        <v>0</v>
      </c>
      <c r="BH169" s="140">
        <f>IF(N169="sníž. přenesená",J169,0)</f>
        <v>0</v>
      </c>
      <c r="BI169" s="140">
        <f>IF(N169="nulová",J169,0)</f>
        <v>0</v>
      </c>
      <c r="BJ169" s="18" t="s">
        <v>80</v>
      </c>
      <c r="BK169" s="140">
        <f>ROUND(I169*H169,1)</f>
        <v>0</v>
      </c>
      <c r="BL169" s="18" t="s">
        <v>151</v>
      </c>
      <c r="BM169" s="139" t="s">
        <v>250</v>
      </c>
    </row>
    <row r="170" spans="2:65" s="1" customFormat="1" ht="11.25">
      <c r="B170" s="33"/>
      <c r="D170" s="141" t="s">
        <v>154</v>
      </c>
      <c r="F170" s="142" t="s">
        <v>251</v>
      </c>
      <c r="I170" s="143"/>
      <c r="L170" s="33"/>
      <c r="M170" s="144"/>
      <c r="T170" s="54"/>
      <c r="AT170" s="18" t="s">
        <v>154</v>
      </c>
      <c r="AU170" s="18" t="s">
        <v>152</v>
      </c>
    </row>
    <row r="171" spans="2:65" s="11" customFormat="1" ht="20.85" customHeight="1">
      <c r="B171" s="116"/>
      <c r="D171" s="117" t="s">
        <v>71</v>
      </c>
      <c r="E171" s="126" t="s">
        <v>252</v>
      </c>
      <c r="F171" s="126" t="s">
        <v>253</v>
      </c>
      <c r="I171" s="119"/>
      <c r="J171" s="127">
        <f>BK171</f>
        <v>0</v>
      </c>
      <c r="L171" s="116"/>
      <c r="M171" s="121"/>
      <c r="P171" s="122">
        <f>SUM(P172:P193)</f>
        <v>0</v>
      </c>
      <c r="R171" s="122">
        <f>SUM(R172:R193)</f>
        <v>1.9800000000000002E-4</v>
      </c>
      <c r="T171" s="123">
        <f>SUM(T172:T193)</f>
        <v>21.679760000000002</v>
      </c>
      <c r="AR171" s="117" t="s">
        <v>80</v>
      </c>
      <c r="AT171" s="124" t="s">
        <v>71</v>
      </c>
      <c r="AU171" s="124" t="s">
        <v>82</v>
      </c>
      <c r="AY171" s="117" t="s">
        <v>141</v>
      </c>
      <c r="BK171" s="125">
        <f>SUM(BK172:BK193)</f>
        <v>0</v>
      </c>
    </row>
    <row r="172" spans="2:65" s="1" customFormat="1" ht="24.2" customHeight="1">
      <c r="B172" s="33"/>
      <c r="C172" s="128" t="s">
        <v>259</v>
      </c>
      <c r="D172" s="128" t="s">
        <v>146</v>
      </c>
      <c r="E172" s="129" t="s">
        <v>255</v>
      </c>
      <c r="F172" s="130" t="s">
        <v>256</v>
      </c>
      <c r="G172" s="131" t="s">
        <v>149</v>
      </c>
      <c r="H172" s="132">
        <v>19.8</v>
      </c>
      <c r="I172" s="133"/>
      <c r="J172" s="134">
        <f>ROUND(I172*H172,1)</f>
        <v>0</v>
      </c>
      <c r="K172" s="130" t="s">
        <v>150</v>
      </c>
      <c r="L172" s="33"/>
      <c r="M172" s="135" t="s">
        <v>19</v>
      </c>
      <c r="N172" s="136" t="s">
        <v>43</v>
      </c>
      <c r="P172" s="137">
        <f>O172*H172</f>
        <v>0</v>
      </c>
      <c r="Q172" s="137">
        <v>1.0000000000000001E-5</v>
      </c>
      <c r="R172" s="137">
        <f>Q172*H172</f>
        <v>1.9800000000000002E-4</v>
      </c>
      <c r="S172" s="137">
        <v>6.9000000000000006E-2</v>
      </c>
      <c r="T172" s="138">
        <f>S172*H172</f>
        <v>1.3662000000000001</v>
      </c>
      <c r="AR172" s="139" t="s">
        <v>151</v>
      </c>
      <c r="AT172" s="139" t="s">
        <v>146</v>
      </c>
      <c r="AU172" s="139" t="s">
        <v>152</v>
      </c>
      <c r="AY172" s="18" t="s">
        <v>141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8" t="s">
        <v>80</v>
      </c>
      <c r="BK172" s="140">
        <f>ROUND(I172*H172,1)</f>
        <v>0</v>
      </c>
      <c r="BL172" s="18" t="s">
        <v>151</v>
      </c>
      <c r="BM172" s="139" t="s">
        <v>257</v>
      </c>
    </row>
    <row r="173" spans="2:65" s="1" customFormat="1" ht="11.25">
      <c r="B173" s="33"/>
      <c r="D173" s="141" t="s">
        <v>154</v>
      </c>
      <c r="F173" s="142" t="s">
        <v>258</v>
      </c>
      <c r="I173" s="143"/>
      <c r="L173" s="33"/>
      <c r="M173" s="144"/>
      <c r="T173" s="54"/>
      <c r="AT173" s="18" t="s">
        <v>154</v>
      </c>
      <c r="AU173" s="18" t="s">
        <v>152</v>
      </c>
    </row>
    <row r="174" spans="2:65" s="12" customFormat="1" ht="11.25">
      <c r="B174" s="145"/>
      <c r="D174" s="146" t="s">
        <v>156</v>
      </c>
      <c r="E174" s="147" t="s">
        <v>19</v>
      </c>
      <c r="F174" s="148" t="s">
        <v>367</v>
      </c>
      <c r="H174" s="149">
        <v>19.8</v>
      </c>
      <c r="I174" s="150"/>
      <c r="L174" s="145"/>
      <c r="M174" s="151"/>
      <c r="T174" s="152"/>
      <c r="AT174" s="147" t="s">
        <v>156</v>
      </c>
      <c r="AU174" s="147" t="s">
        <v>152</v>
      </c>
      <c r="AV174" s="12" t="s">
        <v>82</v>
      </c>
      <c r="AW174" s="12" t="s">
        <v>33</v>
      </c>
      <c r="AX174" s="12" t="s">
        <v>72</v>
      </c>
      <c r="AY174" s="147" t="s">
        <v>141</v>
      </c>
    </row>
    <row r="175" spans="2:65" s="15" customFormat="1" ht="11.25">
      <c r="B175" s="166"/>
      <c r="D175" s="146" t="s">
        <v>156</v>
      </c>
      <c r="E175" s="167" t="s">
        <v>19</v>
      </c>
      <c r="F175" s="168" t="s">
        <v>368</v>
      </c>
      <c r="H175" s="169">
        <v>19.8</v>
      </c>
      <c r="I175" s="170"/>
      <c r="L175" s="166"/>
      <c r="M175" s="171"/>
      <c r="T175" s="172"/>
      <c r="AT175" s="167" t="s">
        <v>156</v>
      </c>
      <c r="AU175" s="167" t="s">
        <v>152</v>
      </c>
      <c r="AV175" s="15" t="s">
        <v>151</v>
      </c>
      <c r="AW175" s="15" t="s">
        <v>33</v>
      </c>
      <c r="AX175" s="15" t="s">
        <v>80</v>
      </c>
      <c r="AY175" s="167" t="s">
        <v>141</v>
      </c>
    </row>
    <row r="176" spans="2:65" s="1" customFormat="1" ht="24.2" customHeight="1">
      <c r="B176" s="33"/>
      <c r="C176" s="128" t="s">
        <v>267</v>
      </c>
      <c r="D176" s="128" t="s">
        <v>146</v>
      </c>
      <c r="E176" s="129" t="s">
        <v>409</v>
      </c>
      <c r="F176" s="130" t="s">
        <v>410</v>
      </c>
      <c r="G176" s="131" t="s">
        <v>149</v>
      </c>
      <c r="H176" s="132">
        <v>45.87</v>
      </c>
      <c r="I176" s="133"/>
      <c r="J176" s="134">
        <f>ROUND(I176*H176,1)</f>
        <v>0</v>
      </c>
      <c r="K176" s="130" t="s">
        <v>376</v>
      </c>
      <c r="L176" s="33"/>
      <c r="M176" s="135" t="s">
        <v>19</v>
      </c>
      <c r="N176" s="136" t="s">
        <v>43</v>
      </c>
      <c r="P176" s="137">
        <f>O176*H176</f>
        <v>0</v>
      </c>
      <c r="Q176" s="137">
        <v>0</v>
      </c>
      <c r="R176" s="137">
        <f>Q176*H176</f>
        <v>0</v>
      </c>
      <c r="S176" s="137">
        <v>9.8000000000000004E-2</v>
      </c>
      <c r="T176" s="138">
        <f>S176*H176</f>
        <v>4.49526</v>
      </c>
      <c r="AR176" s="139" t="s">
        <v>151</v>
      </c>
      <c r="AT176" s="139" t="s">
        <v>146</v>
      </c>
      <c r="AU176" s="139" t="s">
        <v>152</v>
      </c>
      <c r="AY176" s="18" t="s">
        <v>141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8" t="s">
        <v>80</v>
      </c>
      <c r="BK176" s="140">
        <f>ROUND(I176*H176,1)</f>
        <v>0</v>
      </c>
      <c r="BL176" s="18" t="s">
        <v>151</v>
      </c>
      <c r="BM176" s="139" t="s">
        <v>411</v>
      </c>
    </row>
    <row r="177" spans="2:65" s="1" customFormat="1" ht="11.25">
      <c r="B177" s="33"/>
      <c r="D177" s="141" t="s">
        <v>154</v>
      </c>
      <c r="F177" s="142" t="s">
        <v>412</v>
      </c>
      <c r="I177" s="143"/>
      <c r="L177" s="33"/>
      <c r="M177" s="144"/>
      <c r="T177" s="54"/>
      <c r="AT177" s="18" t="s">
        <v>154</v>
      </c>
      <c r="AU177" s="18" t="s">
        <v>152</v>
      </c>
    </row>
    <row r="178" spans="2:65" s="14" customFormat="1" ht="11.25">
      <c r="B178" s="160"/>
      <c r="D178" s="146" t="s">
        <v>156</v>
      </c>
      <c r="E178" s="161" t="s">
        <v>19</v>
      </c>
      <c r="F178" s="162" t="s">
        <v>379</v>
      </c>
      <c r="H178" s="161" t="s">
        <v>19</v>
      </c>
      <c r="I178" s="163"/>
      <c r="L178" s="160"/>
      <c r="M178" s="164"/>
      <c r="T178" s="165"/>
      <c r="AT178" s="161" t="s">
        <v>156</v>
      </c>
      <c r="AU178" s="161" t="s">
        <v>152</v>
      </c>
      <c r="AV178" s="14" t="s">
        <v>80</v>
      </c>
      <c r="AW178" s="14" t="s">
        <v>33</v>
      </c>
      <c r="AX178" s="14" t="s">
        <v>72</v>
      </c>
      <c r="AY178" s="161" t="s">
        <v>141</v>
      </c>
    </row>
    <row r="179" spans="2:65" s="14" customFormat="1" ht="11.25">
      <c r="B179" s="160"/>
      <c r="D179" s="146" t="s">
        <v>156</v>
      </c>
      <c r="E179" s="161" t="s">
        <v>19</v>
      </c>
      <c r="F179" s="162" t="s">
        <v>380</v>
      </c>
      <c r="H179" s="161" t="s">
        <v>19</v>
      </c>
      <c r="I179" s="163"/>
      <c r="L179" s="160"/>
      <c r="M179" s="164"/>
      <c r="T179" s="165"/>
      <c r="AT179" s="161" t="s">
        <v>156</v>
      </c>
      <c r="AU179" s="161" t="s">
        <v>152</v>
      </c>
      <c r="AV179" s="14" t="s">
        <v>80</v>
      </c>
      <c r="AW179" s="14" t="s">
        <v>33</v>
      </c>
      <c r="AX179" s="14" t="s">
        <v>72</v>
      </c>
      <c r="AY179" s="161" t="s">
        <v>141</v>
      </c>
    </row>
    <row r="180" spans="2:65" s="12" customFormat="1" ht="11.25">
      <c r="B180" s="145"/>
      <c r="D180" s="146" t="s">
        <v>156</v>
      </c>
      <c r="E180" s="147" t="s">
        <v>19</v>
      </c>
      <c r="F180" s="148" t="s">
        <v>413</v>
      </c>
      <c r="H180" s="149">
        <v>47.85</v>
      </c>
      <c r="I180" s="150"/>
      <c r="L180" s="145"/>
      <c r="M180" s="151"/>
      <c r="T180" s="152"/>
      <c r="AT180" s="147" t="s">
        <v>156</v>
      </c>
      <c r="AU180" s="147" t="s">
        <v>152</v>
      </c>
      <c r="AV180" s="12" t="s">
        <v>82</v>
      </c>
      <c r="AW180" s="12" t="s">
        <v>33</v>
      </c>
      <c r="AX180" s="12" t="s">
        <v>72</v>
      </c>
      <c r="AY180" s="147" t="s">
        <v>141</v>
      </c>
    </row>
    <row r="181" spans="2:65" s="12" customFormat="1" ht="11.25">
      <c r="B181" s="145"/>
      <c r="D181" s="146" t="s">
        <v>156</v>
      </c>
      <c r="E181" s="147" t="s">
        <v>19</v>
      </c>
      <c r="F181" s="148" t="s">
        <v>414</v>
      </c>
      <c r="H181" s="149">
        <v>-1.98</v>
      </c>
      <c r="I181" s="150"/>
      <c r="L181" s="145"/>
      <c r="M181" s="151"/>
      <c r="T181" s="152"/>
      <c r="AT181" s="147" t="s">
        <v>156</v>
      </c>
      <c r="AU181" s="147" t="s">
        <v>152</v>
      </c>
      <c r="AV181" s="12" t="s">
        <v>82</v>
      </c>
      <c r="AW181" s="12" t="s">
        <v>33</v>
      </c>
      <c r="AX181" s="12" t="s">
        <v>72</v>
      </c>
      <c r="AY181" s="147" t="s">
        <v>141</v>
      </c>
    </row>
    <row r="182" spans="2:65" s="15" customFormat="1" ht="11.25">
      <c r="B182" s="166"/>
      <c r="D182" s="146" t="s">
        <v>156</v>
      </c>
      <c r="E182" s="167" t="s">
        <v>19</v>
      </c>
      <c r="F182" s="168" t="s">
        <v>368</v>
      </c>
      <c r="H182" s="169">
        <v>45.870000000000005</v>
      </c>
      <c r="I182" s="170"/>
      <c r="L182" s="166"/>
      <c r="M182" s="171"/>
      <c r="T182" s="172"/>
      <c r="AT182" s="167" t="s">
        <v>156</v>
      </c>
      <c r="AU182" s="167" t="s">
        <v>152</v>
      </c>
      <c r="AV182" s="15" t="s">
        <v>151</v>
      </c>
      <c r="AW182" s="15" t="s">
        <v>33</v>
      </c>
      <c r="AX182" s="15" t="s">
        <v>80</v>
      </c>
      <c r="AY182" s="167" t="s">
        <v>141</v>
      </c>
    </row>
    <row r="183" spans="2:65" s="1" customFormat="1" ht="33" customHeight="1">
      <c r="B183" s="33"/>
      <c r="C183" s="128" t="s">
        <v>7</v>
      </c>
      <c r="D183" s="128" t="s">
        <v>146</v>
      </c>
      <c r="E183" s="129" t="s">
        <v>415</v>
      </c>
      <c r="F183" s="130" t="s">
        <v>416</v>
      </c>
      <c r="G183" s="131" t="s">
        <v>149</v>
      </c>
      <c r="H183" s="132">
        <v>45.87</v>
      </c>
      <c r="I183" s="133"/>
      <c r="J183" s="134">
        <f>ROUND(I183*H183,1)</f>
        <v>0</v>
      </c>
      <c r="K183" s="130" t="s">
        <v>376</v>
      </c>
      <c r="L183" s="33"/>
      <c r="M183" s="135" t="s">
        <v>19</v>
      </c>
      <c r="N183" s="136" t="s">
        <v>43</v>
      </c>
      <c r="P183" s="137">
        <f>O183*H183</f>
        <v>0</v>
      </c>
      <c r="Q183" s="137">
        <v>0</v>
      </c>
      <c r="R183" s="137">
        <f>Q183*H183</f>
        <v>0</v>
      </c>
      <c r="S183" s="137">
        <v>0.28999999999999998</v>
      </c>
      <c r="T183" s="138">
        <f>S183*H183</f>
        <v>13.302299999999999</v>
      </c>
      <c r="AR183" s="139" t="s">
        <v>151</v>
      </c>
      <c r="AT183" s="139" t="s">
        <v>146</v>
      </c>
      <c r="AU183" s="139" t="s">
        <v>152</v>
      </c>
      <c r="AY183" s="18" t="s">
        <v>141</v>
      </c>
      <c r="BE183" s="140">
        <f>IF(N183="základní",J183,0)</f>
        <v>0</v>
      </c>
      <c r="BF183" s="140">
        <f>IF(N183="snížená",J183,0)</f>
        <v>0</v>
      </c>
      <c r="BG183" s="140">
        <f>IF(N183="zákl. přenesená",J183,0)</f>
        <v>0</v>
      </c>
      <c r="BH183" s="140">
        <f>IF(N183="sníž. přenesená",J183,0)</f>
        <v>0</v>
      </c>
      <c r="BI183" s="140">
        <f>IF(N183="nulová",J183,0)</f>
        <v>0</v>
      </c>
      <c r="BJ183" s="18" t="s">
        <v>80</v>
      </c>
      <c r="BK183" s="140">
        <f>ROUND(I183*H183,1)</f>
        <v>0</v>
      </c>
      <c r="BL183" s="18" t="s">
        <v>151</v>
      </c>
      <c r="BM183" s="139" t="s">
        <v>417</v>
      </c>
    </row>
    <row r="184" spans="2:65" s="1" customFormat="1" ht="11.25">
      <c r="B184" s="33"/>
      <c r="D184" s="141" t="s">
        <v>154</v>
      </c>
      <c r="F184" s="142" t="s">
        <v>418</v>
      </c>
      <c r="I184" s="143"/>
      <c r="L184" s="33"/>
      <c r="M184" s="144"/>
      <c r="T184" s="54"/>
      <c r="AT184" s="18" t="s">
        <v>154</v>
      </c>
      <c r="AU184" s="18" t="s">
        <v>152</v>
      </c>
    </row>
    <row r="185" spans="2:65" s="14" customFormat="1" ht="11.25">
      <c r="B185" s="160"/>
      <c r="D185" s="146" t="s">
        <v>156</v>
      </c>
      <c r="E185" s="161" t="s">
        <v>19</v>
      </c>
      <c r="F185" s="162" t="s">
        <v>379</v>
      </c>
      <c r="H185" s="161" t="s">
        <v>19</v>
      </c>
      <c r="I185" s="163"/>
      <c r="L185" s="160"/>
      <c r="M185" s="164"/>
      <c r="T185" s="165"/>
      <c r="AT185" s="161" t="s">
        <v>156</v>
      </c>
      <c r="AU185" s="161" t="s">
        <v>152</v>
      </c>
      <c r="AV185" s="14" t="s">
        <v>80</v>
      </c>
      <c r="AW185" s="14" t="s">
        <v>33</v>
      </c>
      <c r="AX185" s="14" t="s">
        <v>72</v>
      </c>
      <c r="AY185" s="161" t="s">
        <v>141</v>
      </c>
    </row>
    <row r="186" spans="2:65" s="14" customFormat="1" ht="11.25">
      <c r="B186" s="160"/>
      <c r="D186" s="146" t="s">
        <v>156</v>
      </c>
      <c r="E186" s="161" t="s">
        <v>19</v>
      </c>
      <c r="F186" s="162" t="s">
        <v>380</v>
      </c>
      <c r="H186" s="161" t="s">
        <v>19</v>
      </c>
      <c r="I186" s="163"/>
      <c r="L186" s="160"/>
      <c r="M186" s="164"/>
      <c r="T186" s="165"/>
      <c r="AT186" s="161" t="s">
        <v>156</v>
      </c>
      <c r="AU186" s="161" t="s">
        <v>152</v>
      </c>
      <c r="AV186" s="14" t="s">
        <v>80</v>
      </c>
      <c r="AW186" s="14" t="s">
        <v>33</v>
      </c>
      <c r="AX186" s="14" t="s">
        <v>72</v>
      </c>
      <c r="AY186" s="161" t="s">
        <v>141</v>
      </c>
    </row>
    <row r="187" spans="2:65" s="12" customFormat="1" ht="11.25">
      <c r="B187" s="145"/>
      <c r="D187" s="146" t="s">
        <v>156</v>
      </c>
      <c r="E187" s="147" t="s">
        <v>19</v>
      </c>
      <c r="F187" s="148" t="s">
        <v>413</v>
      </c>
      <c r="H187" s="149">
        <v>47.85</v>
      </c>
      <c r="I187" s="150"/>
      <c r="L187" s="145"/>
      <c r="M187" s="151"/>
      <c r="T187" s="152"/>
      <c r="AT187" s="147" t="s">
        <v>156</v>
      </c>
      <c r="AU187" s="147" t="s">
        <v>152</v>
      </c>
      <c r="AV187" s="12" t="s">
        <v>82</v>
      </c>
      <c r="AW187" s="12" t="s">
        <v>33</v>
      </c>
      <c r="AX187" s="12" t="s">
        <v>72</v>
      </c>
      <c r="AY187" s="147" t="s">
        <v>141</v>
      </c>
    </row>
    <row r="188" spans="2:65" s="12" customFormat="1" ht="11.25">
      <c r="B188" s="145"/>
      <c r="D188" s="146" t="s">
        <v>156</v>
      </c>
      <c r="E188" s="147" t="s">
        <v>19</v>
      </c>
      <c r="F188" s="148" t="s">
        <v>414</v>
      </c>
      <c r="H188" s="149">
        <v>-1.98</v>
      </c>
      <c r="I188" s="150"/>
      <c r="L188" s="145"/>
      <c r="M188" s="151"/>
      <c r="T188" s="152"/>
      <c r="AT188" s="147" t="s">
        <v>156</v>
      </c>
      <c r="AU188" s="147" t="s">
        <v>152</v>
      </c>
      <c r="AV188" s="12" t="s">
        <v>82</v>
      </c>
      <c r="AW188" s="12" t="s">
        <v>33</v>
      </c>
      <c r="AX188" s="12" t="s">
        <v>72</v>
      </c>
      <c r="AY188" s="147" t="s">
        <v>141</v>
      </c>
    </row>
    <row r="189" spans="2:65" s="15" customFormat="1" ht="11.25">
      <c r="B189" s="166"/>
      <c r="D189" s="146" t="s">
        <v>156</v>
      </c>
      <c r="E189" s="167" t="s">
        <v>19</v>
      </c>
      <c r="F189" s="168" t="s">
        <v>368</v>
      </c>
      <c r="H189" s="169">
        <v>45.870000000000005</v>
      </c>
      <c r="I189" s="170"/>
      <c r="L189" s="166"/>
      <c r="M189" s="171"/>
      <c r="T189" s="172"/>
      <c r="AT189" s="167" t="s">
        <v>156</v>
      </c>
      <c r="AU189" s="167" t="s">
        <v>152</v>
      </c>
      <c r="AV189" s="15" t="s">
        <v>151</v>
      </c>
      <c r="AW189" s="15" t="s">
        <v>33</v>
      </c>
      <c r="AX189" s="15" t="s">
        <v>80</v>
      </c>
      <c r="AY189" s="167" t="s">
        <v>141</v>
      </c>
    </row>
    <row r="190" spans="2:65" s="1" customFormat="1" ht="33" customHeight="1">
      <c r="B190" s="33"/>
      <c r="C190" s="128" t="s">
        <v>277</v>
      </c>
      <c r="D190" s="128" t="s">
        <v>146</v>
      </c>
      <c r="E190" s="129" t="s">
        <v>419</v>
      </c>
      <c r="F190" s="130" t="s">
        <v>420</v>
      </c>
      <c r="G190" s="131" t="s">
        <v>149</v>
      </c>
      <c r="H190" s="132">
        <v>14.8</v>
      </c>
      <c r="I190" s="133"/>
      <c r="J190" s="134">
        <f>ROUND(I190*H190,1)</f>
        <v>0</v>
      </c>
      <c r="K190" s="130" t="s">
        <v>150</v>
      </c>
      <c r="L190" s="33"/>
      <c r="M190" s="135" t="s">
        <v>19</v>
      </c>
      <c r="N190" s="136" t="s">
        <v>43</v>
      </c>
      <c r="P190" s="137">
        <f>O190*H190</f>
        <v>0</v>
      </c>
      <c r="Q190" s="137">
        <v>0</v>
      </c>
      <c r="R190" s="137">
        <f>Q190*H190</f>
        <v>0</v>
      </c>
      <c r="S190" s="137">
        <v>0.17</v>
      </c>
      <c r="T190" s="138">
        <f>S190*H190</f>
        <v>2.5160000000000005</v>
      </c>
      <c r="AR190" s="139" t="s">
        <v>151</v>
      </c>
      <c r="AT190" s="139" t="s">
        <v>146</v>
      </c>
      <c r="AU190" s="139" t="s">
        <v>152</v>
      </c>
      <c r="AY190" s="18" t="s">
        <v>141</v>
      </c>
      <c r="BE190" s="140">
        <f>IF(N190="základní",J190,0)</f>
        <v>0</v>
      </c>
      <c r="BF190" s="140">
        <f>IF(N190="snížená",J190,0)</f>
        <v>0</v>
      </c>
      <c r="BG190" s="140">
        <f>IF(N190="zákl. přenesená",J190,0)</f>
        <v>0</v>
      </c>
      <c r="BH190" s="140">
        <f>IF(N190="sníž. přenesená",J190,0)</f>
        <v>0</v>
      </c>
      <c r="BI190" s="140">
        <f>IF(N190="nulová",J190,0)</f>
        <v>0</v>
      </c>
      <c r="BJ190" s="18" t="s">
        <v>80</v>
      </c>
      <c r="BK190" s="140">
        <f>ROUND(I190*H190,1)</f>
        <v>0</v>
      </c>
      <c r="BL190" s="18" t="s">
        <v>151</v>
      </c>
      <c r="BM190" s="139" t="s">
        <v>421</v>
      </c>
    </row>
    <row r="191" spans="2:65" s="1" customFormat="1" ht="11.25">
      <c r="B191" s="33"/>
      <c r="D191" s="141" t="s">
        <v>154</v>
      </c>
      <c r="F191" s="142" t="s">
        <v>422</v>
      </c>
      <c r="I191" s="143"/>
      <c r="L191" s="33"/>
      <c r="M191" s="144"/>
      <c r="T191" s="54"/>
      <c r="AT191" s="18" t="s">
        <v>154</v>
      </c>
      <c r="AU191" s="18" t="s">
        <v>152</v>
      </c>
    </row>
    <row r="192" spans="2:65" s="14" customFormat="1" ht="11.25">
      <c r="B192" s="160"/>
      <c r="D192" s="146" t="s">
        <v>156</v>
      </c>
      <c r="E192" s="161" t="s">
        <v>19</v>
      </c>
      <c r="F192" s="162" t="s">
        <v>423</v>
      </c>
      <c r="H192" s="161" t="s">
        <v>19</v>
      </c>
      <c r="I192" s="163"/>
      <c r="L192" s="160"/>
      <c r="M192" s="164"/>
      <c r="T192" s="165"/>
      <c r="AT192" s="161" t="s">
        <v>156</v>
      </c>
      <c r="AU192" s="161" t="s">
        <v>152</v>
      </c>
      <c r="AV192" s="14" t="s">
        <v>80</v>
      </c>
      <c r="AW192" s="14" t="s">
        <v>33</v>
      </c>
      <c r="AX192" s="14" t="s">
        <v>72</v>
      </c>
      <c r="AY192" s="161" t="s">
        <v>141</v>
      </c>
    </row>
    <row r="193" spans="2:65" s="12" customFormat="1" ht="11.25">
      <c r="B193" s="145"/>
      <c r="D193" s="146" t="s">
        <v>156</v>
      </c>
      <c r="E193" s="147" t="s">
        <v>19</v>
      </c>
      <c r="F193" s="148" t="s">
        <v>424</v>
      </c>
      <c r="H193" s="149">
        <v>14.8</v>
      </c>
      <c r="I193" s="150"/>
      <c r="L193" s="145"/>
      <c r="M193" s="151"/>
      <c r="T193" s="152"/>
      <c r="AT193" s="147" t="s">
        <v>156</v>
      </c>
      <c r="AU193" s="147" t="s">
        <v>152</v>
      </c>
      <c r="AV193" s="12" t="s">
        <v>82</v>
      </c>
      <c r="AW193" s="12" t="s">
        <v>33</v>
      </c>
      <c r="AX193" s="12" t="s">
        <v>80</v>
      </c>
      <c r="AY193" s="147" t="s">
        <v>141</v>
      </c>
    </row>
    <row r="194" spans="2:65" s="11" customFormat="1" ht="22.9" customHeight="1">
      <c r="B194" s="116"/>
      <c r="D194" s="117" t="s">
        <v>71</v>
      </c>
      <c r="E194" s="126" t="s">
        <v>282</v>
      </c>
      <c r="F194" s="126" t="s">
        <v>283</v>
      </c>
      <c r="I194" s="119"/>
      <c r="J194" s="127">
        <f>BK194</f>
        <v>0</v>
      </c>
      <c r="L194" s="116"/>
      <c r="M194" s="121"/>
      <c r="P194" s="122">
        <f>SUM(P195:P204)</f>
        <v>0</v>
      </c>
      <c r="R194" s="122">
        <f>SUM(R195:R204)</f>
        <v>0</v>
      </c>
      <c r="T194" s="123">
        <f>SUM(T195:T204)</f>
        <v>0</v>
      </c>
      <c r="AR194" s="117" t="s">
        <v>80</v>
      </c>
      <c r="AT194" s="124" t="s">
        <v>71</v>
      </c>
      <c r="AU194" s="124" t="s">
        <v>80</v>
      </c>
      <c r="AY194" s="117" t="s">
        <v>141</v>
      </c>
      <c r="BK194" s="125">
        <f>SUM(BK195:BK204)</f>
        <v>0</v>
      </c>
    </row>
    <row r="195" spans="2:65" s="1" customFormat="1" ht="24.2" customHeight="1">
      <c r="B195" s="33"/>
      <c r="C195" s="128" t="s">
        <v>284</v>
      </c>
      <c r="D195" s="128" t="s">
        <v>146</v>
      </c>
      <c r="E195" s="129" t="s">
        <v>285</v>
      </c>
      <c r="F195" s="130" t="s">
        <v>286</v>
      </c>
      <c r="G195" s="131" t="s">
        <v>287</v>
      </c>
      <c r="H195" s="132">
        <v>35.441000000000003</v>
      </c>
      <c r="I195" s="133"/>
      <c r="J195" s="134">
        <f>ROUND(I195*H195,1)</f>
        <v>0</v>
      </c>
      <c r="K195" s="130" t="s">
        <v>150</v>
      </c>
      <c r="L195" s="33"/>
      <c r="M195" s="135" t="s">
        <v>19</v>
      </c>
      <c r="N195" s="136" t="s">
        <v>43</v>
      </c>
      <c r="P195" s="137">
        <f>O195*H195</f>
        <v>0</v>
      </c>
      <c r="Q195" s="137">
        <v>0</v>
      </c>
      <c r="R195" s="137">
        <f>Q195*H195</f>
        <v>0</v>
      </c>
      <c r="S195" s="137">
        <v>0</v>
      </c>
      <c r="T195" s="138">
        <f>S195*H195</f>
        <v>0</v>
      </c>
      <c r="AR195" s="139" t="s">
        <v>151</v>
      </c>
      <c r="AT195" s="139" t="s">
        <v>146</v>
      </c>
      <c r="AU195" s="139" t="s">
        <v>82</v>
      </c>
      <c r="AY195" s="18" t="s">
        <v>141</v>
      </c>
      <c r="BE195" s="140">
        <f>IF(N195="základní",J195,0)</f>
        <v>0</v>
      </c>
      <c r="BF195" s="140">
        <f>IF(N195="snížená",J195,0)</f>
        <v>0</v>
      </c>
      <c r="BG195" s="140">
        <f>IF(N195="zákl. přenesená",J195,0)</f>
        <v>0</v>
      </c>
      <c r="BH195" s="140">
        <f>IF(N195="sníž. přenesená",J195,0)</f>
        <v>0</v>
      </c>
      <c r="BI195" s="140">
        <f>IF(N195="nulová",J195,0)</f>
        <v>0</v>
      </c>
      <c r="BJ195" s="18" t="s">
        <v>80</v>
      </c>
      <c r="BK195" s="140">
        <f>ROUND(I195*H195,1)</f>
        <v>0</v>
      </c>
      <c r="BL195" s="18" t="s">
        <v>151</v>
      </c>
      <c r="BM195" s="139" t="s">
        <v>288</v>
      </c>
    </row>
    <row r="196" spans="2:65" s="1" customFormat="1" ht="11.25">
      <c r="B196" s="33"/>
      <c r="D196" s="141" t="s">
        <v>154</v>
      </c>
      <c r="F196" s="142" t="s">
        <v>289</v>
      </c>
      <c r="I196" s="143"/>
      <c r="L196" s="33"/>
      <c r="M196" s="144"/>
      <c r="T196" s="54"/>
      <c r="AT196" s="18" t="s">
        <v>154</v>
      </c>
      <c r="AU196" s="18" t="s">
        <v>82</v>
      </c>
    </row>
    <row r="197" spans="2:65" s="1" customFormat="1" ht="24.2" customHeight="1">
      <c r="B197" s="33"/>
      <c r="C197" s="128" t="s">
        <v>290</v>
      </c>
      <c r="D197" s="128" t="s">
        <v>146</v>
      </c>
      <c r="E197" s="129" t="s">
        <v>291</v>
      </c>
      <c r="F197" s="130" t="s">
        <v>292</v>
      </c>
      <c r="G197" s="131" t="s">
        <v>287</v>
      </c>
      <c r="H197" s="132">
        <v>35.441000000000003</v>
      </c>
      <c r="I197" s="133"/>
      <c r="J197" s="134">
        <f>ROUND(I197*H197,1)</f>
        <v>0</v>
      </c>
      <c r="K197" s="130" t="s">
        <v>150</v>
      </c>
      <c r="L197" s="33"/>
      <c r="M197" s="135" t="s">
        <v>19</v>
      </c>
      <c r="N197" s="136" t="s">
        <v>43</v>
      </c>
      <c r="P197" s="137">
        <f>O197*H197</f>
        <v>0</v>
      </c>
      <c r="Q197" s="137">
        <v>0</v>
      </c>
      <c r="R197" s="137">
        <f>Q197*H197</f>
        <v>0</v>
      </c>
      <c r="S197" s="137">
        <v>0</v>
      </c>
      <c r="T197" s="138">
        <f>S197*H197</f>
        <v>0</v>
      </c>
      <c r="AR197" s="139" t="s">
        <v>151</v>
      </c>
      <c r="AT197" s="139" t="s">
        <v>146</v>
      </c>
      <c r="AU197" s="139" t="s">
        <v>82</v>
      </c>
      <c r="AY197" s="18" t="s">
        <v>141</v>
      </c>
      <c r="BE197" s="140">
        <f>IF(N197="základní",J197,0)</f>
        <v>0</v>
      </c>
      <c r="BF197" s="140">
        <f>IF(N197="snížená",J197,0)</f>
        <v>0</v>
      </c>
      <c r="BG197" s="140">
        <f>IF(N197="zákl. přenesená",J197,0)</f>
        <v>0</v>
      </c>
      <c r="BH197" s="140">
        <f>IF(N197="sníž. přenesená",J197,0)</f>
        <v>0</v>
      </c>
      <c r="BI197" s="140">
        <f>IF(N197="nulová",J197,0)</f>
        <v>0</v>
      </c>
      <c r="BJ197" s="18" t="s">
        <v>80</v>
      </c>
      <c r="BK197" s="140">
        <f>ROUND(I197*H197,1)</f>
        <v>0</v>
      </c>
      <c r="BL197" s="18" t="s">
        <v>151</v>
      </c>
      <c r="BM197" s="139" t="s">
        <v>293</v>
      </c>
    </row>
    <row r="198" spans="2:65" s="1" customFormat="1" ht="11.25">
      <c r="B198" s="33"/>
      <c r="D198" s="141" t="s">
        <v>154</v>
      </c>
      <c r="F198" s="142" t="s">
        <v>294</v>
      </c>
      <c r="I198" s="143"/>
      <c r="L198" s="33"/>
      <c r="M198" s="144"/>
      <c r="T198" s="54"/>
      <c r="AT198" s="18" t="s">
        <v>154</v>
      </c>
      <c r="AU198" s="18" t="s">
        <v>82</v>
      </c>
    </row>
    <row r="199" spans="2:65" s="1" customFormat="1" ht="24.2" customHeight="1">
      <c r="B199" s="33"/>
      <c r="C199" s="128" t="s">
        <v>295</v>
      </c>
      <c r="D199" s="128" t="s">
        <v>146</v>
      </c>
      <c r="E199" s="129" t="s">
        <v>296</v>
      </c>
      <c r="F199" s="130" t="s">
        <v>297</v>
      </c>
      <c r="G199" s="131" t="s">
        <v>287</v>
      </c>
      <c r="H199" s="132">
        <v>5.8609999999999998</v>
      </c>
      <c r="I199" s="133"/>
      <c r="J199" s="134">
        <f>ROUND(I199*H199,1)</f>
        <v>0</v>
      </c>
      <c r="K199" s="130" t="s">
        <v>150</v>
      </c>
      <c r="L199" s="33"/>
      <c r="M199" s="135" t="s">
        <v>19</v>
      </c>
      <c r="N199" s="136" t="s">
        <v>43</v>
      </c>
      <c r="P199" s="137">
        <f>O199*H199</f>
        <v>0</v>
      </c>
      <c r="Q199" s="137">
        <v>0</v>
      </c>
      <c r="R199" s="137">
        <f>Q199*H199</f>
        <v>0</v>
      </c>
      <c r="S199" s="137">
        <v>0</v>
      </c>
      <c r="T199" s="138">
        <f>S199*H199</f>
        <v>0</v>
      </c>
      <c r="AR199" s="139" t="s">
        <v>151</v>
      </c>
      <c r="AT199" s="139" t="s">
        <v>146</v>
      </c>
      <c r="AU199" s="139" t="s">
        <v>82</v>
      </c>
      <c r="AY199" s="18" t="s">
        <v>141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8" t="s">
        <v>80</v>
      </c>
      <c r="BK199" s="140">
        <f>ROUND(I199*H199,1)</f>
        <v>0</v>
      </c>
      <c r="BL199" s="18" t="s">
        <v>151</v>
      </c>
      <c r="BM199" s="139" t="s">
        <v>298</v>
      </c>
    </row>
    <row r="200" spans="2:65" s="1" customFormat="1" ht="11.25">
      <c r="B200" s="33"/>
      <c r="D200" s="141" t="s">
        <v>154</v>
      </c>
      <c r="F200" s="142" t="s">
        <v>299</v>
      </c>
      <c r="I200" s="143"/>
      <c r="L200" s="33"/>
      <c r="M200" s="144"/>
      <c r="T200" s="54"/>
      <c r="AT200" s="18" t="s">
        <v>154</v>
      </c>
      <c r="AU200" s="18" t="s">
        <v>82</v>
      </c>
    </row>
    <row r="201" spans="2:65" s="1" customFormat="1" ht="24.2" customHeight="1">
      <c r="B201" s="33"/>
      <c r="C201" s="128" t="s">
        <v>300</v>
      </c>
      <c r="D201" s="128" t="s">
        <v>146</v>
      </c>
      <c r="E201" s="129" t="s">
        <v>301</v>
      </c>
      <c r="F201" s="130" t="s">
        <v>302</v>
      </c>
      <c r="G201" s="131" t="s">
        <v>287</v>
      </c>
      <c r="H201" s="132">
        <v>15.818</v>
      </c>
      <c r="I201" s="133"/>
      <c r="J201" s="134">
        <f>ROUND(I201*H201,1)</f>
        <v>0</v>
      </c>
      <c r="K201" s="130" t="s">
        <v>150</v>
      </c>
      <c r="L201" s="33"/>
      <c r="M201" s="135" t="s">
        <v>19</v>
      </c>
      <c r="N201" s="136" t="s">
        <v>43</v>
      </c>
      <c r="P201" s="137">
        <f>O201*H201</f>
        <v>0</v>
      </c>
      <c r="Q201" s="137">
        <v>0</v>
      </c>
      <c r="R201" s="137">
        <f>Q201*H201</f>
        <v>0</v>
      </c>
      <c r="S201" s="137">
        <v>0</v>
      </c>
      <c r="T201" s="138">
        <f>S201*H201</f>
        <v>0</v>
      </c>
      <c r="AR201" s="139" t="s">
        <v>151</v>
      </c>
      <c r="AT201" s="139" t="s">
        <v>146</v>
      </c>
      <c r="AU201" s="139" t="s">
        <v>82</v>
      </c>
      <c r="AY201" s="18" t="s">
        <v>141</v>
      </c>
      <c r="BE201" s="140">
        <f>IF(N201="základní",J201,0)</f>
        <v>0</v>
      </c>
      <c r="BF201" s="140">
        <f>IF(N201="snížená",J201,0)</f>
        <v>0</v>
      </c>
      <c r="BG201" s="140">
        <f>IF(N201="zákl. přenesená",J201,0)</f>
        <v>0</v>
      </c>
      <c r="BH201" s="140">
        <f>IF(N201="sníž. přenesená",J201,0)</f>
        <v>0</v>
      </c>
      <c r="BI201" s="140">
        <f>IF(N201="nulová",J201,0)</f>
        <v>0</v>
      </c>
      <c r="BJ201" s="18" t="s">
        <v>80</v>
      </c>
      <c r="BK201" s="140">
        <f>ROUND(I201*H201,1)</f>
        <v>0</v>
      </c>
      <c r="BL201" s="18" t="s">
        <v>151</v>
      </c>
      <c r="BM201" s="139" t="s">
        <v>303</v>
      </c>
    </row>
    <row r="202" spans="2:65" s="1" customFormat="1" ht="11.25">
      <c r="B202" s="33"/>
      <c r="D202" s="141" t="s">
        <v>154</v>
      </c>
      <c r="F202" s="142" t="s">
        <v>304</v>
      </c>
      <c r="I202" s="143"/>
      <c r="L202" s="33"/>
      <c r="M202" s="144"/>
      <c r="T202" s="54"/>
      <c r="AT202" s="18" t="s">
        <v>154</v>
      </c>
      <c r="AU202" s="18" t="s">
        <v>82</v>
      </c>
    </row>
    <row r="203" spans="2:65" s="1" customFormat="1" ht="24.2" customHeight="1">
      <c r="B203" s="33"/>
      <c r="C203" s="128" t="s">
        <v>305</v>
      </c>
      <c r="D203" s="128" t="s">
        <v>146</v>
      </c>
      <c r="E203" s="129" t="s">
        <v>311</v>
      </c>
      <c r="F203" s="130" t="s">
        <v>312</v>
      </c>
      <c r="G203" s="131" t="s">
        <v>287</v>
      </c>
      <c r="H203" s="132">
        <v>13.762</v>
      </c>
      <c r="I203" s="133"/>
      <c r="J203" s="134">
        <f>ROUND(I203*H203,1)</f>
        <v>0</v>
      </c>
      <c r="K203" s="130" t="s">
        <v>150</v>
      </c>
      <c r="L203" s="33"/>
      <c r="M203" s="135" t="s">
        <v>19</v>
      </c>
      <c r="N203" s="136" t="s">
        <v>43</v>
      </c>
      <c r="P203" s="137">
        <f>O203*H203</f>
        <v>0</v>
      </c>
      <c r="Q203" s="137">
        <v>0</v>
      </c>
      <c r="R203" s="137">
        <f>Q203*H203</f>
        <v>0</v>
      </c>
      <c r="S203" s="137">
        <v>0</v>
      </c>
      <c r="T203" s="138">
        <f>S203*H203</f>
        <v>0</v>
      </c>
      <c r="AR203" s="139" t="s">
        <v>151</v>
      </c>
      <c r="AT203" s="139" t="s">
        <v>146</v>
      </c>
      <c r="AU203" s="139" t="s">
        <v>82</v>
      </c>
      <c r="AY203" s="18" t="s">
        <v>141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8" t="s">
        <v>80</v>
      </c>
      <c r="BK203" s="140">
        <f>ROUND(I203*H203,1)</f>
        <v>0</v>
      </c>
      <c r="BL203" s="18" t="s">
        <v>151</v>
      </c>
      <c r="BM203" s="139" t="s">
        <v>425</v>
      </c>
    </row>
    <row r="204" spans="2:65" s="1" customFormat="1" ht="11.25">
      <c r="B204" s="33"/>
      <c r="D204" s="141" t="s">
        <v>154</v>
      </c>
      <c r="F204" s="142" t="s">
        <v>314</v>
      </c>
      <c r="I204" s="143"/>
      <c r="L204" s="33"/>
      <c r="M204" s="144"/>
      <c r="T204" s="54"/>
      <c r="AT204" s="18" t="s">
        <v>154</v>
      </c>
      <c r="AU204" s="18" t="s">
        <v>82</v>
      </c>
    </row>
    <row r="205" spans="2:65" s="11" customFormat="1" ht="22.9" customHeight="1">
      <c r="B205" s="116"/>
      <c r="D205" s="117" t="s">
        <v>71</v>
      </c>
      <c r="E205" s="126" t="s">
        <v>315</v>
      </c>
      <c r="F205" s="126" t="s">
        <v>316</v>
      </c>
      <c r="I205" s="119"/>
      <c r="J205" s="127">
        <f>BK205</f>
        <v>0</v>
      </c>
      <c r="L205" s="116"/>
      <c r="M205" s="121"/>
      <c r="P205" s="122">
        <f>SUM(P206:P207)</f>
        <v>0</v>
      </c>
      <c r="R205" s="122">
        <f>SUM(R206:R207)</f>
        <v>0</v>
      </c>
      <c r="T205" s="123">
        <f>SUM(T206:T207)</f>
        <v>0</v>
      </c>
      <c r="AR205" s="117" t="s">
        <v>80</v>
      </c>
      <c r="AT205" s="124" t="s">
        <v>71</v>
      </c>
      <c r="AU205" s="124" t="s">
        <v>80</v>
      </c>
      <c r="AY205" s="117" t="s">
        <v>141</v>
      </c>
      <c r="BK205" s="125">
        <f>SUM(BK206:BK207)</f>
        <v>0</v>
      </c>
    </row>
    <row r="206" spans="2:65" s="1" customFormat="1" ht="24.2" customHeight="1">
      <c r="B206" s="33"/>
      <c r="C206" s="128" t="s">
        <v>310</v>
      </c>
      <c r="D206" s="128" t="s">
        <v>146</v>
      </c>
      <c r="E206" s="129" t="s">
        <v>318</v>
      </c>
      <c r="F206" s="130" t="s">
        <v>319</v>
      </c>
      <c r="G206" s="131" t="s">
        <v>287</v>
      </c>
      <c r="H206" s="132">
        <v>23.254000000000001</v>
      </c>
      <c r="I206" s="133"/>
      <c r="J206" s="134">
        <f>ROUND(I206*H206,1)</f>
        <v>0</v>
      </c>
      <c r="K206" s="130" t="s">
        <v>150</v>
      </c>
      <c r="L206" s="33"/>
      <c r="M206" s="135" t="s">
        <v>19</v>
      </c>
      <c r="N206" s="136" t="s">
        <v>43</v>
      </c>
      <c r="P206" s="137">
        <f>O206*H206</f>
        <v>0</v>
      </c>
      <c r="Q206" s="137">
        <v>0</v>
      </c>
      <c r="R206" s="137">
        <f>Q206*H206</f>
        <v>0</v>
      </c>
      <c r="S206" s="137">
        <v>0</v>
      </c>
      <c r="T206" s="138">
        <f>S206*H206</f>
        <v>0</v>
      </c>
      <c r="AR206" s="139" t="s">
        <v>151</v>
      </c>
      <c r="AT206" s="139" t="s">
        <v>146</v>
      </c>
      <c r="AU206" s="139" t="s">
        <v>82</v>
      </c>
      <c r="AY206" s="18" t="s">
        <v>141</v>
      </c>
      <c r="BE206" s="140">
        <f>IF(N206="základní",J206,0)</f>
        <v>0</v>
      </c>
      <c r="BF206" s="140">
        <f>IF(N206="snížená",J206,0)</f>
        <v>0</v>
      </c>
      <c r="BG206" s="140">
        <f>IF(N206="zákl. přenesená",J206,0)</f>
        <v>0</v>
      </c>
      <c r="BH206" s="140">
        <f>IF(N206="sníž. přenesená",J206,0)</f>
        <v>0</v>
      </c>
      <c r="BI206" s="140">
        <f>IF(N206="nulová",J206,0)</f>
        <v>0</v>
      </c>
      <c r="BJ206" s="18" t="s">
        <v>80</v>
      </c>
      <c r="BK206" s="140">
        <f>ROUND(I206*H206,1)</f>
        <v>0</v>
      </c>
      <c r="BL206" s="18" t="s">
        <v>151</v>
      </c>
      <c r="BM206" s="139" t="s">
        <v>320</v>
      </c>
    </row>
    <row r="207" spans="2:65" s="1" customFormat="1" ht="11.25">
      <c r="B207" s="33"/>
      <c r="D207" s="141" t="s">
        <v>154</v>
      </c>
      <c r="F207" s="142" t="s">
        <v>321</v>
      </c>
      <c r="I207" s="143"/>
      <c r="L207" s="33"/>
      <c r="M207" s="144"/>
      <c r="T207" s="54"/>
      <c r="AT207" s="18" t="s">
        <v>154</v>
      </c>
      <c r="AU207" s="18" t="s">
        <v>82</v>
      </c>
    </row>
    <row r="208" spans="2:65" s="11" customFormat="1" ht="25.9" customHeight="1">
      <c r="B208" s="116"/>
      <c r="D208" s="117" t="s">
        <v>71</v>
      </c>
      <c r="E208" s="118" t="s">
        <v>322</v>
      </c>
      <c r="F208" s="118" t="s">
        <v>323</v>
      </c>
      <c r="I208" s="119"/>
      <c r="J208" s="120">
        <f>BK208</f>
        <v>0</v>
      </c>
      <c r="L208" s="116"/>
      <c r="M208" s="121"/>
      <c r="P208" s="122">
        <f>SUM(P209:P222)</f>
        <v>0</v>
      </c>
      <c r="R208" s="122">
        <f>SUM(R209:R222)</f>
        <v>0</v>
      </c>
      <c r="T208" s="123">
        <f>SUM(T209:T222)</f>
        <v>0</v>
      </c>
      <c r="AR208" s="117" t="s">
        <v>142</v>
      </c>
      <c r="AT208" s="124" t="s">
        <v>71</v>
      </c>
      <c r="AU208" s="124" t="s">
        <v>72</v>
      </c>
      <c r="AY208" s="117" t="s">
        <v>141</v>
      </c>
      <c r="BK208" s="125">
        <f>SUM(BK209:BK222)</f>
        <v>0</v>
      </c>
    </row>
    <row r="209" spans="2:65" s="1" customFormat="1" ht="16.5" customHeight="1">
      <c r="B209" s="33"/>
      <c r="C209" s="128" t="s">
        <v>317</v>
      </c>
      <c r="D209" s="128" t="s">
        <v>146</v>
      </c>
      <c r="E209" s="129" t="s">
        <v>325</v>
      </c>
      <c r="F209" s="130" t="s">
        <v>326</v>
      </c>
      <c r="G209" s="131" t="s">
        <v>327</v>
      </c>
      <c r="H209" s="132">
        <v>1</v>
      </c>
      <c r="I209" s="133"/>
      <c r="J209" s="134">
        <f>ROUND(I209*H209,1)</f>
        <v>0</v>
      </c>
      <c r="K209" s="130" t="s">
        <v>150</v>
      </c>
      <c r="L209" s="33"/>
      <c r="M209" s="135" t="s">
        <v>19</v>
      </c>
      <c r="N209" s="136" t="s">
        <v>43</v>
      </c>
      <c r="P209" s="137">
        <f>O209*H209</f>
        <v>0</v>
      </c>
      <c r="Q209" s="137">
        <v>0</v>
      </c>
      <c r="R209" s="137">
        <f>Q209*H209</f>
        <v>0</v>
      </c>
      <c r="S209" s="137">
        <v>0</v>
      </c>
      <c r="T209" s="138">
        <f>S209*H209</f>
        <v>0</v>
      </c>
      <c r="AR209" s="139" t="s">
        <v>328</v>
      </c>
      <c r="AT209" s="139" t="s">
        <v>146</v>
      </c>
      <c r="AU209" s="139" t="s">
        <v>80</v>
      </c>
      <c r="AY209" s="18" t="s">
        <v>141</v>
      </c>
      <c r="BE209" s="140">
        <f>IF(N209="základní",J209,0)</f>
        <v>0</v>
      </c>
      <c r="BF209" s="140">
        <f>IF(N209="snížená",J209,0)</f>
        <v>0</v>
      </c>
      <c r="BG209" s="140">
        <f>IF(N209="zákl. přenesená",J209,0)</f>
        <v>0</v>
      </c>
      <c r="BH209" s="140">
        <f>IF(N209="sníž. přenesená",J209,0)</f>
        <v>0</v>
      </c>
      <c r="BI209" s="140">
        <f>IF(N209="nulová",J209,0)</f>
        <v>0</v>
      </c>
      <c r="BJ209" s="18" t="s">
        <v>80</v>
      </c>
      <c r="BK209" s="140">
        <f>ROUND(I209*H209,1)</f>
        <v>0</v>
      </c>
      <c r="BL209" s="18" t="s">
        <v>328</v>
      </c>
      <c r="BM209" s="139" t="s">
        <v>329</v>
      </c>
    </row>
    <row r="210" spans="2:65" s="1" customFormat="1" ht="11.25">
      <c r="B210" s="33"/>
      <c r="D210" s="141" t="s">
        <v>154</v>
      </c>
      <c r="F210" s="142" t="s">
        <v>330</v>
      </c>
      <c r="I210" s="143"/>
      <c r="L210" s="33"/>
      <c r="M210" s="144"/>
      <c r="T210" s="54"/>
      <c r="AT210" s="18" t="s">
        <v>154</v>
      </c>
      <c r="AU210" s="18" t="s">
        <v>80</v>
      </c>
    </row>
    <row r="211" spans="2:65" s="1" customFormat="1" ht="16.5" customHeight="1">
      <c r="B211" s="33"/>
      <c r="C211" s="128" t="s">
        <v>324</v>
      </c>
      <c r="D211" s="128" t="s">
        <v>146</v>
      </c>
      <c r="E211" s="129" t="s">
        <v>332</v>
      </c>
      <c r="F211" s="130" t="s">
        <v>333</v>
      </c>
      <c r="G211" s="131" t="s">
        <v>327</v>
      </c>
      <c r="H211" s="132">
        <v>1</v>
      </c>
      <c r="I211" s="133"/>
      <c r="J211" s="134">
        <f>ROUND(I211*H211,1)</f>
        <v>0</v>
      </c>
      <c r="K211" s="130" t="s">
        <v>150</v>
      </c>
      <c r="L211" s="33"/>
      <c r="M211" s="135" t="s">
        <v>19</v>
      </c>
      <c r="N211" s="136" t="s">
        <v>43</v>
      </c>
      <c r="P211" s="137">
        <f>O211*H211</f>
        <v>0</v>
      </c>
      <c r="Q211" s="137">
        <v>0</v>
      </c>
      <c r="R211" s="137">
        <f>Q211*H211</f>
        <v>0</v>
      </c>
      <c r="S211" s="137">
        <v>0</v>
      </c>
      <c r="T211" s="138">
        <f>S211*H211</f>
        <v>0</v>
      </c>
      <c r="AR211" s="139" t="s">
        <v>328</v>
      </c>
      <c r="AT211" s="139" t="s">
        <v>146</v>
      </c>
      <c r="AU211" s="139" t="s">
        <v>80</v>
      </c>
      <c r="AY211" s="18" t="s">
        <v>141</v>
      </c>
      <c r="BE211" s="140">
        <f>IF(N211="základní",J211,0)</f>
        <v>0</v>
      </c>
      <c r="BF211" s="140">
        <f>IF(N211="snížená",J211,0)</f>
        <v>0</v>
      </c>
      <c r="BG211" s="140">
        <f>IF(N211="zákl. přenesená",J211,0)</f>
        <v>0</v>
      </c>
      <c r="BH211" s="140">
        <f>IF(N211="sníž. přenesená",J211,0)</f>
        <v>0</v>
      </c>
      <c r="BI211" s="140">
        <f>IF(N211="nulová",J211,0)</f>
        <v>0</v>
      </c>
      <c r="BJ211" s="18" t="s">
        <v>80</v>
      </c>
      <c r="BK211" s="140">
        <f>ROUND(I211*H211,1)</f>
        <v>0</v>
      </c>
      <c r="BL211" s="18" t="s">
        <v>328</v>
      </c>
      <c r="BM211" s="139" t="s">
        <v>334</v>
      </c>
    </row>
    <row r="212" spans="2:65" s="1" customFormat="1" ht="11.25">
      <c r="B212" s="33"/>
      <c r="D212" s="141" t="s">
        <v>154</v>
      </c>
      <c r="F212" s="142" t="s">
        <v>335</v>
      </c>
      <c r="I212" s="143"/>
      <c r="L212" s="33"/>
      <c r="M212" s="144"/>
      <c r="T212" s="54"/>
      <c r="AT212" s="18" t="s">
        <v>154</v>
      </c>
      <c r="AU212" s="18" t="s">
        <v>80</v>
      </c>
    </row>
    <row r="213" spans="2:65" s="1" customFormat="1" ht="16.5" customHeight="1">
      <c r="B213" s="33"/>
      <c r="C213" s="128" t="s">
        <v>331</v>
      </c>
      <c r="D213" s="128" t="s">
        <v>146</v>
      </c>
      <c r="E213" s="129" t="s">
        <v>337</v>
      </c>
      <c r="F213" s="130" t="s">
        <v>338</v>
      </c>
      <c r="G213" s="131" t="s">
        <v>339</v>
      </c>
      <c r="H213" s="132">
        <v>1</v>
      </c>
      <c r="I213" s="133"/>
      <c r="J213" s="134">
        <f>ROUND(I213*H213,1)</f>
        <v>0</v>
      </c>
      <c r="K213" s="130" t="s">
        <v>150</v>
      </c>
      <c r="L213" s="33"/>
      <c r="M213" s="135" t="s">
        <v>19</v>
      </c>
      <c r="N213" s="136" t="s">
        <v>43</v>
      </c>
      <c r="P213" s="137">
        <f>O213*H213</f>
        <v>0</v>
      </c>
      <c r="Q213" s="137">
        <v>0</v>
      </c>
      <c r="R213" s="137">
        <f>Q213*H213</f>
        <v>0</v>
      </c>
      <c r="S213" s="137">
        <v>0</v>
      </c>
      <c r="T213" s="138">
        <f>S213*H213</f>
        <v>0</v>
      </c>
      <c r="AR213" s="139" t="s">
        <v>328</v>
      </c>
      <c r="AT213" s="139" t="s">
        <v>146</v>
      </c>
      <c r="AU213" s="139" t="s">
        <v>80</v>
      </c>
      <c r="AY213" s="18" t="s">
        <v>141</v>
      </c>
      <c r="BE213" s="140">
        <f>IF(N213="základní",J213,0)</f>
        <v>0</v>
      </c>
      <c r="BF213" s="140">
        <f>IF(N213="snížená",J213,0)</f>
        <v>0</v>
      </c>
      <c r="BG213" s="140">
        <f>IF(N213="zákl. přenesená",J213,0)</f>
        <v>0</v>
      </c>
      <c r="BH213" s="140">
        <f>IF(N213="sníž. přenesená",J213,0)</f>
        <v>0</v>
      </c>
      <c r="BI213" s="140">
        <f>IF(N213="nulová",J213,0)</f>
        <v>0</v>
      </c>
      <c r="BJ213" s="18" t="s">
        <v>80</v>
      </c>
      <c r="BK213" s="140">
        <f>ROUND(I213*H213,1)</f>
        <v>0</v>
      </c>
      <c r="BL213" s="18" t="s">
        <v>328</v>
      </c>
      <c r="BM213" s="139" t="s">
        <v>340</v>
      </c>
    </row>
    <row r="214" spans="2:65" s="1" customFormat="1" ht="11.25">
      <c r="B214" s="33"/>
      <c r="D214" s="141" t="s">
        <v>154</v>
      </c>
      <c r="F214" s="142" t="s">
        <v>341</v>
      </c>
      <c r="I214" s="143"/>
      <c r="L214" s="33"/>
      <c r="M214" s="144"/>
      <c r="T214" s="54"/>
      <c r="AT214" s="18" t="s">
        <v>154</v>
      </c>
      <c r="AU214" s="18" t="s">
        <v>80</v>
      </c>
    </row>
    <row r="215" spans="2:65" s="1" customFormat="1" ht="16.5" customHeight="1">
      <c r="B215" s="33"/>
      <c r="C215" s="128" t="s">
        <v>336</v>
      </c>
      <c r="D215" s="128" t="s">
        <v>146</v>
      </c>
      <c r="E215" s="129" t="s">
        <v>343</v>
      </c>
      <c r="F215" s="130" t="s">
        <v>344</v>
      </c>
      <c r="G215" s="131" t="s">
        <v>327</v>
      </c>
      <c r="H215" s="132">
        <v>1</v>
      </c>
      <c r="I215" s="133"/>
      <c r="J215" s="134">
        <f>ROUND(I215*H215,1)</f>
        <v>0</v>
      </c>
      <c r="K215" s="130" t="s">
        <v>150</v>
      </c>
      <c r="L215" s="33"/>
      <c r="M215" s="135" t="s">
        <v>19</v>
      </c>
      <c r="N215" s="136" t="s">
        <v>43</v>
      </c>
      <c r="P215" s="137">
        <f>O215*H215</f>
        <v>0</v>
      </c>
      <c r="Q215" s="137">
        <v>0</v>
      </c>
      <c r="R215" s="137">
        <f>Q215*H215</f>
        <v>0</v>
      </c>
      <c r="S215" s="137">
        <v>0</v>
      </c>
      <c r="T215" s="138">
        <f>S215*H215</f>
        <v>0</v>
      </c>
      <c r="AR215" s="139" t="s">
        <v>328</v>
      </c>
      <c r="AT215" s="139" t="s">
        <v>146</v>
      </c>
      <c r="AU215" s="139" t="s">
        <v>80</v>
      </c>
      <c r="AY215" s="18" t="s">
        <v>141</v>
      </c>
      <c r="BE215" s="140">
        <f>IF(N215="základní",J215,0)</f>
        <v>0</v>
      </c>
      <c r="BF215" s="140">
        <f>IF(N215="snížená",J215,0)</f>
        <v>0</v>
      </c>
      <c r="BG215" s="140">
        <f>IF(N215="zákl. přenesená",J215,0)</f>
        <v>0</v>
      </c>
      <c r="BH215" s="140">
        <f>IF(N215="sníž. přenesená",J215,0)</f>
        <v>0</v>
      </c>
      <c r="BI215" s="140">
        <f>IF(N215="nulová",J215,0)</f>
        <v>0</v>
      </c>
      <c r="BJ215" s="18" t="s">
        <v>80</v>
      </c>
      <c r="BK215" s="140">
        <f>ROUND(I215*H215,1)</f>
        <v>0</v>
      </c>
      <c r="BL215" s="18" t="s">
        <v>328</v>
      </c>
      <c r="BM215" s="139" t="s">
        <v>345</v>
      </c>
    </row>
    <row r="216" spans="2:65" s="1" customFormat="1" ht="11.25">
      <c r="B216" s="33"/>
      <c r="D216" s="141" t="s">
        <v>154</v>
      </c>
      <c r="F216" s="142" t="s">
        <v>346</v>
      </c>
      <c r="I216" s="143"/>
      <c r="L216" s="33"/>
      <c r="M216" s="144"/>
      <c r="T216" s="54"/>
      <c r="AT216" s="18" t="s">
        <v>154</v>
      </c>
      <c r="AU216" s="18" t="s">
        <v>80</v>
      </c>
    </row>
    <row r="217" spans="2:65" s="1" customFormat="1" ht="16.5" customHeight="1">
      <c r="B217" s="33"/>
      <c r="C217" s="128" t="s">
        <v>342</v>
      </c>
      <c r="D217" s="128" t="s">
        <v>146</v>
      </c>
      <c r="E217" s="129" t="s">
        <v>348</v>
      </c>
      <c r="F217" s="130" t="s">
        <v>349</v>
      </c>
      <c r="G217" s="131" t="s">
        <v>327</v>
      </c>
      <c r="H217" s="132">
        <v>1</v>
      </c>
      <c r="I217" s="133"/>
      <c r="J217" s="134">
        <f>ROUND(I217*H217,1)</f>
        <v>0</v>
      </c>
      <c r="K217" s="130" t="s">
        <v>150</v>
      </c>
      <c r="L217" s="33"/>
      <c r="M217" s="135" t="s">
        <v>19</v>
      </c>
      <c r="N217" s="136" t="s">
        <v>43</v>
      </c>
      <c r="P217" s="137">
        <f>O217*H217</f>
        <v>0</v>
      </c>
      <c r="Q217" s="137">
        <v>0</v>
      </c>
      <c r="R217" s="137">
        <f>Q217*H217</f>
        <v>0</v>
      </c>
      <c r="S217" s="137">
        <v>0</v>
      </c>
      <c r="T217" s="138">
        <f>S217*H217</f>
        <v>0</v>
      </c>
      <c r="AR217" s="139" t="s">
        <v>328</v>
      </c>
      <c r="AT217" s="139" t="s">
        <v>146</v>
      </c>
      <c r="AU217" s="139" t="s">
        <v>80</v>
      </c>
      <c r="AY217" s="18" t="s">
        <v>141</v>
      </c>
      <c r="BE217" s="140">
        <f>IF(N217="základní",J217,0)</f>
        <v>0</v>
      </c>
      <c r="BF217" s="140">
        <f>IF(N217="snížená",J217,0)</f>
        <v>0</v>
      </c>
      <c r="BG217" s="140">
        <f>IF(N217="zákl. přenesená",J217,0)</f>
        <v>0</v>
      </c>
      <c r="BH217" s="140">
        <f>IF(N217="sníž. přenesená",J217,0)</f>
        <v>0</v>
      </c>
      <c r="BI217" s="140">
        <f>IF(N217="nulová",J217,0)</f>
        <v>0</v>
      </c>
      <c r="BJ217" s="18" t="s">
        <v>80</v>
      </c>
      <c r="BK217" s="140">
        <f>ROUND(I217*H217,1)</f>
        <v>0</v>
      </c>
      <c r="BL217" s="18" t="s">
        <v>328</v>
      </c>
      <c r="BM217" s="139" t="s">
        <v>350</v>
      </c>
    </row>
    <row r="218" spans="2:65" s="1" customFormat="1" ht="11.25">
      <c r="B218" s="33"/>
      <c r="D218" s="141" t="s">
        <v>154</v>
      </c>
      <c r="F218" s="142" t="s">
        <v>351</v>
      </c>
      <c r="I218" s="143"/>
      <c r="L218" s="33"/>
      <c r="M218" s="144"/>
      <c r="T218" s="54"/>
      <c r="AT218" s="18" t="s">
        <v>154</v>
      </c>
      <c r="AU218" s="18" t="s">
        <v>80</v>
      </c>
    </row>
    <row r="219" spans="2:65" s="1" customFormat="1" ht="16.5" customHeight="1">
      <c r="B219" s="33"/>
      <c r="C219" s="128" t="s">
        <v>347</v>
      </c>
      <c r="D219" s="128" t="s">
        <v>146</v>
      </c>
      <c r="E219" s="129" t="s">
        <v>353</v>
      </c>
      <c r="F219" s="130" t="s">
        <v>354</v>
      </c>
      <c r="G219" s="131" t="s">
        <v>327</v>
      </c>
      <c r="H219" s="132">
        <v>1</v>
      </c>
      <c r="I219" s="133"/>
      <c r="J219" s="134">
        <f>ROUND(I219*H219,1)</f>
        <v>0</v>
      </c>
      <c r="K219" s="130" t="s">
        <v>150</v>
      </c>
      <c r="L219" s="33"/>
      <c r="M219" s="135" t="s">
        <v>19</v>
      </c>
      <c r="N219" s="136" t="s">
        <v>43</v>
      </c>
      <c r="P219" s="137">
        <f>O219*H219</f>
        <v>0</v>
      </c>
      <c r="Q219" s="137">
        <v>0</v>
      </c>
      <c r="R219" s="137">
        <f>Q219*H219</f>
        <v>0</v>
      </c>
      <c r="S219" s="137">
        <v>0</v>
      </c>
      <c r="T219" s="138">
        <f>S219*H219</f>
        <v>0</v>
      </c>
      <c r="AR219" s="139" t="s">
        <v>328</v>
      </c>
      <c r="AT219" s="139" t="s">
        <v>146</v>
      </c>
      <c r="AU219" s="139" t="s">
        <v>80</v>
      </c>
      <c r="AY219" s="18" t="s">
        <v>141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8" t="s">
        <v>80</v>
      </c>
      <c r="BK219" s="140">
        <f>ROUND(I219*H219,1)</f>
        <v>0</v>
      </c>
      <c r="BL219" s="18" t="s">
        <v>328</v>
      </c>
      <c r="BM219" s="139" t="s">
        <v>355</v>
      </c>
    </row>
    <row r="220" spans="2:65" s="1" customFormat="1" ht="11.25">
      <c r="B220" s="33"/>
      <c r="D220" s="141" t="s">
        <v>154</v>
      </c>
      <c r="F220" s="142" t="s">
        <v>356</v>
      </c>
      <c r="I220" s="143"/>
      <c r="L220" s="33"/>
      <c r="M220" s="144"/>
      <c r="T220" s="54"/>
      <c r="AT220" s="18" t="s">
        <v>154</v>
      </c>
      <c r="AU220" s="18" t="s">
        <v>80</v>
      </c>
    </row>
    <row r="221" spans="2:65" s="1" customFormat="1" ht="16.5" customHeight="1">
      <c r="B221" s="33"/>
      <c r="C221" s="128" t="s">
        <v>352</v>
      </c>
      <c r="D221" s="128" t="s">
        <v>146</v>
      </c>
      <c r="E221" s="129" t="s">
        <v>358</v>
      </c>
      <c r="F221" s="130" t="s">
        <v>359</v>
      </c>
      <c r="G221" s="131" t="s">
        <v>327</v>
      </c>
      <c r="H221" s="132">
        <v>1</v>
      </c>
      <c r="I221" s="133"/>
      <c r="J221" s="134">
        <f>ROUND(I221*H221,1)</f>
        <v>0</v>
      </c>
      <c r="K221" s="130" t="s">
        <v>150</v>
      </c>
      <c r="L221" s="33"/>
      <c r="M221" s="135" t="s">
        <v>19</v>
      </c>
      <c r="N221" s="136" t="s">
        <v>43</v>
      </c>
      <c r="P221" s="137">
        <f>O221*H221</f>
        <v>0</v>
      </c>
      <c r="Q221" s="137">
        <v>0</v>
      </c>
      <c r="R221" s="137">
        <f>Q221*H221</f>
        <v>0</v>
      </c>
      <c r="S221" s="137">
        <v>0</v>
      </c>
      <c r="T221" s="138">
        <f>S221*H221</f>
        <v>0</v>
      </c>
      <c r="AR221" s="139" t="s">
        <v>328</v>
      </c>
      <c r="AT221" s="139" t="s">
        <v>146</v>
      </c>
      <c r="AU221" s="139" t="s">
        <v>80</v>
      </c>
      <c r="AY221" s="18" t="s">
        <v>141</v>
      </c>
      <c r="BE221" s="140">
        <f>IF(N221="základní",J221,0)</f>
        <v>0</v>
      </c>
      <c r="BF221" s="140">
        <f>IF(N221="snížená",J221,0)</f>
        <v>0</v>
      </c>
      <c r="BG221" s="140">
        <f>IF(N221="zákl. přenesená",J221,0)</f>
        <v>0</v>
      </c>
      <c r="BH221" s="140">
        <f>IF(N221="sníž. přenesená",J221,0)</f>
        <v>0</v>
      </c>
      <c r="BI221" s="140">
        <f>IF(N221="nulová",J221,0)</f>
        <v>0</v>
      </c>
      <c r="BJ221" s="18" t="s">
        <v>80</v>
      </c>
      <c r="BK221" s="140">
        <f>ROUND(I221*H221,1)</f>
        <v>0</v>
      </c>
      <c r="BL221" s="18" t="s">
        <v>328</v>
      </c>
      <c r="BM221" s="139" t="s">
        <v>360</v>
      </c>
    </row>
    <row r="222" spans="2:65" s="1" customFormat="1" ht="11.25">
      <c r="B222" s="33"/>
      <c r="D222" s="141" t="s">
        <v>154</v>
      </c>
      <c r="F222" s="142" t="s">
        <v>361</v>
      </c>
      <c r="I222" s="143"/>
      <c r="L222" s="33"/>
      <c r="M222" s="173"/>
      <c r="N222" s="174"/>
      <c r="O222" s="174"/>
      <c r="P222" s="174"/>
      <c r="Q222" s="174"/>
      <c r="R222" s="174"/>
      <c r="S222" s="174"/>
      <c r="T222" s="175"/>
      <c r="AT222" s="18" t="s">
        <v>154</v>
      </c>
      <c r="AU222" s="18" t="s">
        <v>80</v>
      </c>
    </row>
    <row r="223" spans="2:65" s="1" customFormat="1" ht="6.95" customHeight="1">
      <c r="B223" s="42"/>
      <c r="C223" s="43"/>
      <c r="D223" s="43"/>
      <c r="E223" s="43"/>
      <c r="F223" s="43"/>
      <c r="G223" s="43"/>
      <c r="H223" s="43"/>
      <c r="I223" s="43"/>
      <c r="J223" s="43"/>
      <c r="K223" s="43"/>
      <c r="L223" s="33"/>
    </row>
  </sheetData>
  <sheetProtection algorithmName="SHA-512" hashValue="gSXoug5SGDDhoYcUNhLAIB7hkavbUTWH3LPSrbXZTAD75fPTal+k9oiqf8SGt+qFuhej7B3PcOBTTGgvdsijhQ==" saltValue="UyNyK26sDB+DPgQPMMyqJm/2LSdnODeieZFBiOAqucqWpdbHN+ipLfmN+GTB99vwEAPwCdS81jts6Zc1jskeXw==" spinCount="100000" sheet="1" objects="1" scenarios="1" formatColumns="0" formatRows="0" autoFilter="0"/>
  <autoFilter ref="C89:K222" xr:uid="{00000000-0009-0000-0000-000002000000}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0200-000000000000}"/>
    <hyperlink ref="F99" r:id="rId2" xr:uid="{00000000-0004-0000-0200-000001000000}"/>
    <hyperlink ref="F103" r:id="rId3" xr:uid="{00000000-0004-0000-0200-000002000000}"/>
    <hyperlink ref="F108" r:id="rId4" xr:uid="{00000000-0004-0000-0200-000003000000}"/>
    <hyperlink ref="F113" r:id="rId5" xr:uid="{00000000-0004-0000-0200-000004000000}"/>
    <hyperlink ref="F118" r:id="rId6" xr:uid="{00000000-0004-0000-0200-000005000000}"/>
    <hyperlink ref="F123" r:id="rId7" xr:uid="{00000000-0004-0000-0200-000006000000}"/>
    <hyperlink ref="F128" r:id="rId8" xr:uid="{00000000-0004-0000-0200-000007000000}"/>
    <hyperlink ref="F133" r:id="rId9" xr:uid="{00000000-0004-0000-0200-000008000000}"/>
    <hyperlink ref="F139" r:id="rId10" xr:uid="{00000000-0004-0000-0200-000009000000}"/>
    <hyperlink ref="F143" r:id="rId11" xr:uid="{00000000-0004-0000-0200-00000A000000}"/>
    <hyperlink ref="F147" r:id="rId12" xr:uid="{00000000-0004-0000-0200-00000B000000}"/>
    <hyperlink ref="F151" r:id="rId13" xr:uid="{00000000-0004-0000-0200-00000C000000}"/>
    <hyperlink ref="F155" r:id="rId14" xr:uid="{00000000-0004-0000-0200-00000D000000}"/>
    <hyperlink ref="F159" r:id="rId15" xr:uid="{00000000-0004-0000-0200-00000E000000}"/>
    <hyperlink ref="F163" r:id="rId16" xr:uid="{00000000-0004-0000-0200-00000F000000}"/>
    <hyperlink ref="F168" r:id="rId17" xr:uid="{00000000-0004-0000-0200-000010000000}"/>
    <hyperlink ref="F170" r:id="rId18" xr:uid="{00000000-0004-0000-0200-000011000000}"/>
    <hyperlink ref="F173" r:id="rId19" xr:uid="{00000000-0004-0000-0200-000012000000}"/>
    <hyperlink ref="F177" r:id="rId20" xr:uid="{00000000-0004-0000-0200-000013000000}"/>
    <hyperlink ref="F184" r:id="rId21" xr:uid="{00000000-0004-0000-0200-000014000000}"/>
    <hyperlink ref="F191" r:id="rId22" xr:uid="{00000000-0004-0000-0200-000015000000}"/>
    <hyperlink ref="F196" r:id="rId23" xr:uid="{00000000-0004-0000-0200-000016000000}"/>
    <hyperlink ref="F198" r:id="rId24" xr:uid="{00000000-0004-0000-0200-000017000000}"/>
    <hyperlink ref="F200" r:id="rId25" xr:uid="{00000000-0004-0000-0200-000018000000}"/>
    <hyperlink ref="F202" r:id="rId26" xr:uid="{00000000-0004-0000-0200-000019000000}"/>
    <hyperlink ref="F204" r:id="rId27" xr:uid="{00000000-0004-0000-0200-00001A000000}"/>
    <hyperlink ref="F207" r:id="rId28" xr:uid="{00000000-0004-0000-0200-00001B000000}"/>
    <hyperlink ref="F210" r:id="rId29" xr:uid="{00000000-0004-0000-0200-00001C000000}"/>
    <hyperlink ref="F212" r:id="rId30" xr:uid="{00000000-0004-0000-0200-00001D000000}"/>
    <hyperlink ref="F214" r:id="rId31" xr:uid="{00000000-0004-0000-0200-00001E000000}"/>
    <hyperlink ref="F216" r:id="rId32" xr:uid="{00000000-0004-0000-0200-00001F000000}"/>
    <hyperlink ref="F218" r:id="rId33" xr:uid="{00000000-0004-0000-0200-000020000000}"/>
    <hyperlink ref="F220" r:id="rId34" xr:uid="{00000000-0004-0000-0200-000021000000}"/>
    <hyperlink ref="F222" r:id="rId35" xr:uid="{00000000-0004-0000-0200-00002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8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88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16.5" customHeight="1">
      <c r="B9" s="33"/>
      <c r="E9" s="261" t="s">
        <v>426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363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ROUND(J90,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ROUND((SUM(BE90:BE181)),  1)</f>
        <v>0</v>
      </c>
      <c r="I33" s="90">
        <v>0.21</v>
      </c>
      <c r="J33" s="89">
        <f>ROUND(((SUM(BE90:BE181))*I33),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ROUND((SUM(BF90:BF181)),  1)</f>
        <v>0</v>
      </c>
      <c r="I34" s="90">
        <v>0.12</v>
      </c>
      <c r="J34" s="89">
        <f>ROUND(((SUM(BF90:BF181))*I34),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ROUND((SUM(BG90:BG181)),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ROUND((SUM(BH90:BH181)),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ROUND((SUM(BI90:BI181)),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16.5" customHeight="1">
      <c r="B50" s="33"/>
      <c r="E50" s="261" t="str">
        <f>E9</f>
        <v>002 - CHORATICE - 2.ČÁST U VIADUKTU p.p.č. 1321/5, 803/13, 1324/2, 1349/15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k.ú. Malšovice-Choratice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J90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J91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J92</f>
        <v>0</v>
      </c>
      <c r="L61" s="104"/>
    </row>
    <row r="62" spans="2:47" s="9" customFormat="1" ht="14.85" customHeight="1">
      <c r="B62" s="104"/>
      <c r="D62" s="105" t="s">
        <v>117</v>
      </c>
      <c r="E62" s="106"/>
      <c r="F62" s="106"/>
      <c r="G62" s="106"/>
      <c r="H62" s="106"/>
      <c r="I62" s="106"/>
      <c r="J62" s="107">
        <f>J93</f>
        <v>0</v>
      </c>
      <c r="L62" s="104"/>
    </row>
    <row r="63" spans="2:47" s="9" customFormat="1" ht="14.85" customHeight="1">
      <c r="B63" s="104"/>
      <c r="D63" s="105" t="s">
        <v>365</v>
      </c>
      <c r="E63" s="106"/>
      <c r="F63" s="106"/>
      <c r="G63" s="106"/>
      <c r="H63" s="106"/>
      <c r="I63" s="106"/>
      <c r="J63" s="107">
        <f>J109</f>
        <v>0</v>
      </c>
      <c r="L63" s="104"/>
    </row>
    <row r="64" spans="2:47" s="9" customFormat="1" ht="14.85" customHeight="1">
      <c r="B64" s="104"/>
      <c r="D64" s="105" t="s">
        <v>427</v>
      </c>
      <c r="E64" s="106"/>
      <c r="F64" s="106"/>
      <c r="G64" s="106"/>
      <c r="H64" s="106"/>
      <c r="I64" s="106"/>
      <c r="J64" s="107">
        <f>J136</f>
        <v>0</v>
      </c>
      <c r="L64" s="104"/>
    </row>
    <row r="65" spans="2:12" s="9" customFormat="1" ht="19.899999999999999" customHeight="1">
      <c r="B65" s="104"/>
      <c r="D65" s="105" t="s">
        <v>120</v>
      </c>
      <c r="E65" s="106"/>
      <c r="F65" s="106"/>
      <c r="G65" s="106"/>
      <c r="H65" s="106"/>
      <c r="I65" s="106"/>
      <c r="J65" s="107">
        <f>J138</f>
        <v>0</v>
      </c>
      <c r="L65" s="104"/>
    </row>
    <row r="66" spans="2:12" s="9" customFormat="1" ht="14.85" customHeight="1">
      <c r="B66" s="104"/>
      <c r="D66" s="105" t="s">
        <v>121</v>
      </c>
      <c r="E66" s="106"/>
      <c r="F66" s="106"/>
      <c r="G66" s="106"/>
      <c r="H66" s="106"/>
      <c r="I66" s="106"/>
      <c r="J66" s="107">
        <f>J139</f>
        <v>0</v>
      </c>
      <c r="L66" s="104"/>
    </row>
    <row r="67" spans="2:12" s="9" customFormat="1" ht="14.85" customHeight="1">
      <c r="B67" s="104"/>
      <c r="D67" s="105" t="s">
        <v>122</v>
      </c>
      <c r="E67" s="106"/>
      <c r="F67" s="106"/>
      <c r="G67" s="106"/>
      <c r="H67" s="106"/>
      <c r="I67" s="106"/>
      <c r="J67" s="107">
        <f>J144</f>
        <v>0</v>
      </c>
      <c r="L67" s="104"/>
    </row>
    <row r="68" spans="2:12" s="9" customFormat="1" ht="19.899999999999999" customHeight="1">
      <c r="B68" s="104"/>
      <c r="D68" s="105" t="s">
        <v>123</v>
      </c>
      <c r="E68" s="106"/>
      <c r="F68" s="106"/>
      <c r="G68" s="106"/>
      <c r="H68" s="106"/>
      <c r="I68" s="106"/>
      <c r="J68" s="107">
        <f>J155</f>
        <v>0</v>
      </c>
      <c r="L68" s="104"/>
    </row>
    <row r="69" spans="2:12" s="9" customFormat="1" ht="19.899999999999999" customHeight="1">
      <c r="B69" s="104"/>
      <c r="D69" s="105" t="s">
        <v>124</v>
      </c>
      <c r="E69" s="106"/>
      <c r="F69" s="106"/>
      <c r="G69" s="106"/>
      <c r="H69" s="106"/>
      <c r="I69" s="106"/>
      <c r="J69" s="107">
        <f>J164</f>
        <v>0</v>
      </c>
      <c r="L69" s="104"/>
    </row>
    <row r="70" spans="2:12" s="8" customFormat="1" ht="24.95" customHeight="1">
      <c r="B70" s="100"/>
      <c r="D70" s="101" t="s">
        <v>125</v>
      </c>
      <c r="E70" s="102"/>
      <c r="F70" s="102"/>
      <c r="G70" s="102"/>
      <c r="H70" s="102"/>
      <c r="I70" s="102"/>
      <c r="J70" s="103">
        <f>J167</f>
        <v>0</v>
      </c>
      <c r="L70" s="100"/>
    </row>
    <row r="71" spans="2:12" s="1" customFormat="1" ht="21.75" customHeight="1">
      <c r="B71" s="33"/>
      <c r="L71" s="33"/>
    </row>
    <row r="72" spans="2:12" s="1" customFormat="1" ht="6.95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5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5" customHeight="1">
      <c r="B77" s="33"/>
      <c r="C77" s="22" t="s">
        <v>126</v>
      </c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298" t="str">
        <f>E7</f>
        <v>OPRAVA KOMUNIKACÍ - HLINĚNÁ, CHORATICE A STARÁ BOHYNĚ</v>
      </c>
      <c r="F80" s="299"/>
      <c r="G80" s="299"/>
      <c r="H80" s="299"/>
      <c r="L80" s="33"/>
    </row>
    <row r="81" spans="2:65" s="1" customFormat="1" ht="12" customHeight="1">
      <c r="B81" s="33"/>
      <c r="C81" s="28" t="s">
        <v>108</v>
      </c>
      <c r="L81" s="33"/>
    </row>
    <row r="82" spans="2:65" s="1" customFormat="1" ht="16.5" customHeight="1">
      <c r="B82" s="33"/>
      <c r="E82" s="261" t="str">
        <f>E9</f>
        <v>002 - CHORATICE - 2.ČÁST U VIADUKTU p.p.č. 1321/5, 803/13, 1324/2, 1349/15</v>
      </c>
      <c r="F82" s="300"/>
      <c r="G82" s="300"/>
      <c r="H82" s="300"/>
      <c r="L82" s="33"/>
    </row>
    <row r="83" spans="2:65" s="1" customFormat="1" ht="6.95" customHeight="1">
      <c r="B83" s="33"/>
      <c r="L83" s="33"/>
    </row>
    <row r="84" spans="2:65" s="1" customFormat="1" ht="12" customHeight="1">
      <c r="B84" s="33"/>
      <c r="C84" s="28" t="s">
        <v>21</v>
      </c>
      <c r="F84" s="26" t="str">
        <f>F12</f>
        <v>k.ú. Malšovice-Choratice</v>
      </c>
      <c r="I84" s="28" t="s">
        <v>23</v>
      </c>
      <c r="J84" s="50" t="str">
        <f>IF(J12="","",J12)</f>
        <v>7. 4. 2026</v>
      </c>
      <c r="L84" s="33"/>
    </row>
    <row r="85" spans="2:65" s="1" customFormat="1" ht="6.95" customHeight="1">
      <c r="B85" s="33"/>
      <c r="L85" s="33"/>
    </row>
    <row r="86" spans="2:65" s="1" customFormat="1" ht="15.2" customHeight="1">
      <c r="B86" s="33"/>
      <c r="C86" s="28" t="s">
        <v>25</v>
      </c>
      <c r="F86" s="26" t="str">
        <f>E15</f>
        <v>OBEC MALŠOVICE</v>
      </c>
      <c r="I86" s="28" t="s">
        <v>31</v>
      </c>
      <c r="J86" s="31" t="str">
        <f>E21</f>
        <v>bez PD</v>
      </c>
      <c r="L86" s="33"/>
    </row>
    <row r="87" spans="2:65" s="1" customFormat="1" ht="15.2" customHeight="1">
      <c r="B87" s="33"/>
      <c r="C87" s="28" t="s">
        <v>29</v>
      </c>
      <c r="F87" s="26" t="str">
        <f>IF(E18="","",E18)</f>
        <v>Vyplň údaj</v>
      </c>
      <c r="I87" s="28" t="s">
        <v>34</v>
      </c>
      <c r="J87" s="31" t="str">
        <f>E24</f>
        <v>Nina Blavková Děčín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08"/>
      <c r="C89" s="109" t="s">
        <v>127</v>
      </c>
      <c r="D89" s="110" t="s">
        <v>57</v>
      </c>
      <c r="E89" s="110" t="s">
        <v>53</v>
      </c>
      <c r="F89" s="110" t="s">
        <v>54</v>
      </c>
      <c r="G89" s="110" t="s">
        <v>128</v>
      </c>
      <c r="H89" s="110" t="s">
        <v>129</v>
      </c>
      <c r="I89" s="110" t="s">
        <v>130</v>
      </c>
      <c r="J89" s="110" t="s">
        <v>113</v>
      </c>
      <c r="K89" s="111" t="s">
        <v>131</v>
      </c>
      <c r="L89" s="108"/>
      <c r="M89" s="57" t="s">
        <v>19</v>
      </c>
      <c r="N89" s="58" t="s">
        <v>42</v>
      </c>
      <c r="O89" s="58" t="s">
        <v>132</v>
      </c>
      <c r="P89" s="58" t="s">
        <v>133</v>
      </c>
      <c r="Q89" s="58" t="s">
        <v>134</v>
      </c>
      <c r="R89" s="58" t="s">
        <v>135</v>
      </c>
      <c r="S89" s="58" t="s">
        <v>136</v>
      </c>
      <c r="T89" s="59" t="s">
        <v>137</v>
      </c>
    </row>
    <row r="90" spans="2:65" s="1" customFormat="1" ht="22.9" customHeight="1">
      <c r="B90" s="33"/>
      <c r="C90" s="62" t="s">
        <v>138</v>
      </c>
      <c r="J90" s="112">
        <f>BK90</f>
        <v>0</v>
      </c>
      <c r="L90" s="33"/>
      <c r="M90" s="60"/>
      <c r="N90" s="51"/>
      <c r="O90" s="51"/>
      <c r="P90" s="113">
        <f>P91+P167</f>
        <v>0</v>
      </c>
      <c r="Q90" s="51"/>
      <c r="R90" s="113">
        <f>R91+R167</f>
        <v>6.1376979999999994</v>
      </c>
      <c r="S90" s="51"/>
      <c r="T90" s="114">
        <f>T91+T167</f>
        <v>50.359500000000004</v>
      </c>
      <c r="AT90" s="18" t="s">
        <v>71</v>
      </c>
      <c r="AU90" s="18" t="s">
        <v>114</v>
      </c>
      <c r="BK90" s="115">
        <f>BK91+BK167</f>
        <v>0</v>
      </c>
    </row>
    <row r="91" spans="2:65" s="11" customFormat="1" ht="25.9" customHeight="1">
      <c r="B91" s="116"/>
      <c r="D91" s="117" t="s">
        <v>71</v>
      </c>
      <c r="E91" s="118" t="s">
        <v>139</v>
      </c>
      <c r="F91" s="118" t="s">
        <v>140</v>
      </c>
      <c r="I91" s="119"/>
      <c r="J91" s="120">
        <f>BK91</f>
        <v>0</v>
      </c>
      <c r="L91" s="116"/>
      <c r="M91" s="121"/>
      <c r="P91" s="122">
        <f>P92+P138+P155+P164</f>
        <v>0</v>
      </c>
      <c r="R91" s="122">
        <f>R92+R138+R155+R164</f>
        <v>6.1376979999999994</v>
      </c>
      <c r="T91" s="123">
        <f>T92+T138+T155+T164</f>
        <v>50.359500000000004</v>
      </c>
      <c r="AR91" s="117" t="s">
        <v>80</v>
      </c>
      <c r="AT91" s="124" t="s">
        <v>71</v>
      </c>
      <c r="AU91" s="124" t="s">
        <v>72</v>
      </c>
      <c r="AY91" s="117" t="s">
        <v>141</v>
      </c>
      <c r="BK91" s="125">
        <f>BK92+BK138+BK155+BK164</f>
        <v>0</v>
      </c>
    </row>
    <row r="92" spans="2:65" s="11" customFormat="1" ht="22.9" customHeight="1">
      <c r="B92" s="116"/>
      <c r="D92" s="117" t="s">
        <v>71</v>
      </c>
      <c r="E92" s="126" t="s">
        <v>142</v>
      </c>
      <c r="F92" s="126" t="s">
        <v>143</v>
      </c>
      <c r="I92" s="119"/>
      <c r="J92" s="127">
        <f>BK92</f>
        <v>0</v>
      </c>
      <c r="L92" s="116"/>
      <c r="M92" s="121"/>
      <c r="P92" s="122">
        <f>P93+P109+P136</f>
        <v>0</v>
      </c>
      <c r="R92" s="122">
        <f>R93+R109+R136</f>
        <v>5.9936249999999998</v>
      </c>
      <c r="T92" s="123">
        <f>T93+T109+T136</f>
        <v>0</v>
      </c>
      <c r="AR92" s="117" t="s">
        <v>80</v>
      </c>
      <c r="AT92" s="124" t="s">
        <v>71</v>
      </c>
      <c r="AU92" s="124" t="s">
        <v>80</v>
      </c>
      <c r="AY92" s="117" t="s">
        <v>141</v>
      </c>
      <c r="BK92" s="125">
        <f>BK93+BK109+BK136</f>
        <v>0</v>
      </c>
    </row>
    <row r="93" spans="2:65" s="11" customFormat="1" ht="20.85" customHeight="1">
      <c r="B93" s="116"/>
      <c r="D93" s="117" t="s">
        <v>71</v>
      </c>
      <c r="E93" s="126" t="s">
        <v>144</v>
      </c>
      <c r="F93" s="126" t="s">
        <v>145</v>
      </c>
      <c r="I93" s="119"/>
      <c r="J93" s="127">
        <f>BK93</f>
        <v>0</v>
      </c>
      <c r="L93" s="116"/>
      <c r="M93" s="121"/>
      <c r="P93" s="122">
        <f>SUM(P94:P108)</f>
        <v>0</v>
      </c>
      <c r="R93" s="122">
        <f>SUM(R94:R108)</f>
        <v>3.1449999999999998E-3</v>
      </c>
      <c r="T93" s="123">
        <f>SUM(T94:T108)</f>
        <v>0</v>
      </c>
      <c r="AR93" s="117" t="s">
        <v>80</v>
      </c>
      <c r="AT93" s="124" t="s">
        <v>71</v>
      </c>
      <c r="AU93" s="124" t="s">
        <v>82</v>
      </c>
      <c r="AY93" s="117" t="s">
        <v>141</v>
      </c>
      <c r="BK93" s="125">
        <f>SUM(BK94:BK108)</f>
        <v>0</v>
      </c>
    </row>
    <row r="94" spans="2:65" s="1" customFormat="1" ht="16.5" customHeight="1">
      <c r="B94" s="33"/>
      <c r="C94" s="128" t="s">
        <v>80</v>
      </c>
      <c r="D94" s="128" t="s">
        <v>146</v>
      </c>
      <c r="E94" s="129" t="s">
        <v>147</v>
      </c>
      <c r="F94" s="130" t="s">
        <v>148</v>
      </c>
      <c r="G94" s="131" t="s">
        <v>149</v>
      </c>
      <c r="H94" s="132">
        <v>407.3</v>
      </c>
      <c r="I94" s="133"/>
      <c r="J94" s="134">
        <f>ROUND(I94*H94,1)</f>
        <v>0</v>
      </c>
      <c r="K94" s="130" t="s">
        <v>150</v>
      </c>
      <c r="L94" s="33"/>
      <c r="M94" s="135" t="s">
        <v>19</v>
      </c>
      <c r="N94" s="136" t="s">
        <v>43</v>
      </c>
      <c r="P94" s="137">
        <f>O94*H94</f>
        <v>0</v>
      </c>
      <c r="Q94" s="137">
        <v>0</v>
      </c>
      <c r="R94" s="137">
        <f>Q94*H94</f>
        <v>0</v>
      </c>
      <c r="S94" s="137">
        <v>0</v>
      </c>
      <c r="T94" s="138">
        <f>S94*H94</f>
        <v>0</v>
      </c>
      <c r="AR94" s="139" t="s">
        <v>151</v>
      </c>
      <c r="AT94" s="139" t="s">
        <v>146</v>
      </c>
      <c r="AU94" s="139" t="s">
        <v>152</v>
      </c>
      <c r="AY94" s="18" t="s">
        <v>141</v>
      </c>
      <c r="BE94" s="140">
        <f>IF(N94="základní",J94,0)</f>
        <v>0</v>
      </c>
      <c r="BF94" s="140">
        <f>IF(N94="snížená",J94,0)</f>
        <v>0</v>
      </c>
      <c r="BG94" s="140">
        <f>IF(N94="zákl. přenesená",J94,0)</f>
        <v>0</v>
      </c>
      <c r="BH94" s="140">
        <f>IF(N94="sníž. přenesená",J94,0)</f>
        <v>0</v>
      </c>
      <c r="BI94" s="140">
        <f>IF(N94="nulová",J94,0)</f>
        <v>0</v>
      </c>
      <c r="BJ94" s="18" t="s">
        <v>80</v>
      </c>
      <c r="BK94" s="140">
        <f>ROUND(I94*H94,1)</f>
        <v>0</v>
      </c>
      <c r="BL94" s="18" t="s">
        <v>151</v>
      </c>
      <c r="BM94" s="139" t="s">
        <v>153</v>
      </c>
    </row>
    <row r="95" spans="2:65" s="1" customFormat="1" ht="11.25">
      <c r="B95" s="33"/>
      <c r="D95" s="141" t="s">
        <v>154</v>
      </c>
      <c r="F95" s="142" t="s">
        <v>155</v>
      </c>
      <c r="I95" s="143"/>
      <c r="L95" s="33"/>
      <c r="M95" s="144"/>
      <c r="T95" s="54"/>
      <c r="AT95" s="18" t="s">
        <v>154</v>
      </c>
      <c r="AU95" s="18" t="s">
        <v>152</v>
      </c>
    </row>
    <row r="96" spans="2:65" s="12" customFormat="1" ht="11.25">
      <c r="B96" s="145"/>
      <c r="D96" s="146" t="s">
        <v>156</v>
      </c>
      <c r="E96" s="147" t="s">
        <v>19</v>
      </c>
      <c r="F96" s="148" t="s">
        <v>428</v>
      </c>
      <c r="H96" s="149">
        <v>226.8</v>
      </c>
      <c r="I96" s="150"/>
      <c r="L96" s="145"/>
      <c r="M96" s="151"/>
      <c r="T96" s="152"/>
      <c r="AT96" s="147" t="s">
        <v>156</v>
      </c>
      <c r="AU96" s="147" t="s">
        <v>152</v>
      </c>
      <c r="AV96" s="12" t="s">
        <v>82</v>
      </c>
      <c r="AW96" s="12" t="s">
        <v>33</v>
      </c>
      <c r="AX96" s="12" t="s">
        <v>72</v>
      </c>
      <c r="AY96" s="147" t="s">
        <v>141</v>
      </c>
    </row>
    <row r="97" spans="2:65" s="12" customFormat="1" ht="11.25">
      <c r="B97" s="145"/>
      <c r="D97" s="146" t="s">
        <v>156</v>
      </c>
      <c r="E97" s="147" t="s">
        <v>19</v>
      </c>
      <c r="F97" s="148" t="s">
        <v>429</v>
      </c>
      <c r="H97" s="149">
        <v>40.950000000000003</v>
      </c>
      <c r="I97" s="150"/>
      <c r="L97" s="145"/>
      <c r="M97" s="151"/>
      <c r="T97" s="152"/>
      <c r="AT97" s="147" t="s">
        <v>156</v>
      </c>
      <c r="AU97" s="147" t="s">
        <v>152</v>
      </c>
      <c r="AV97" s="12" t="s">
        <v>82</v>
      </c>
      <c r="AW97" s="12" t="s">
        <v>33</v>
      </c>
      <c r="AX97" s="12" t="s">
        <v>72</v>
      </c>
      <c r="AY97" s="147" t="s">
        <v>141</v>
      </c>
    </row>
    <row r="98" spans="2:65" s="12" customFormat="1" ht="11.25">
      <c r="B98" s="145"/>
      <c r="D98" s="146" t="s">
        <v>156</v>
      </c>
      <c r="E98" s="147" t="s">
        <v>19</v>
      </c>
      <c r="F98" s="148" t="s">
        <v>430</v>
      </c>
      <c r="H98" s="149">
        <v>139.55000000000001</v>
      </c>
      <c r="I98" s="150"/>
      <c r="L98" s="145"/>
      <c r="M98" s="151"/>
      <c r="T98" s="152"/>
      <c r="AT98" s="147" t="s">
        <v>156</v>
      </c>
      <c r="AU98" s="147" t="s">
        <v>152</v>
      </c>
      <c r="AV98" s="12" t="s">
        <v>82</v>
      </c>
      <c r="AW98" s="12" t="s">
        <v>33</v>
      </c>
      <c r="AX98" s="12" t="s">
        <v>72</v>
      </c>
      <c r="AY98" s="147" t="s">
        <v>141</v>
      </c>
    </row>
    <row r="99" spans="2:65" s="15" customFormat="1" ht="11.25">
      <c r="B99" s="166"/>
      <c r="D99" s="146" t="s">
        <v>156</v>
      </c>
      <c r="E99" s="167" t="s">
        <v>19</v>
      </c>
      <c r="F99" s="168" t="s">
        <v>266</v>
      </c>
      <c r="H99" s="169">
        <v>407.3</v>
      </c>
      <c r="I99" s="170"/>
      <c r="L99" s="166"/>
      <c r="M99" s="171"/>
      <c r="T99" s="172"/>
      <c r="AT99" s="167" t="s">
        <v>156</v>
      </c>
      <c r="AU99" s="167" t="s">
        <v>152</v>
      </c>
      <c r="AV99" s="15" t="s">
        <v>151</v>
      </c>
      <c r="AW99" s="15" t="s">
        <v>33</v>
      </c>
      <c r="AX99" s="15" t="s">
        <v>80</v>
      </c>
      <c r="AY99" s="167" t="s">
        <v>141</v>
      </c>
    </row>
    <row r="100" spans="2:65" s="1" customFormat="1" ht="24.2" customHeight="1">
      <c r="B100" s="33"/>
      <c r="C100" s="128" t="s">
        <v>82</v>
      </c>
      <c r="D100" s="128" t="s">
        <v>146</v>
      </c>
      <c r="E100" s="129" t="s">
        <v>388</v>
      </c>
      <c r="F100" s="130" t="s">
        <v>389</v>
      </c>
      <c r="G100" s="131" t="s">
        <v>149</v>
      </c>
      <c r="H100" s="132">
        <v>407.3</v>
      </c>
      <c r="I100" s="133"/>
      <c r="J100" s="134">
        <f>ROUND(I100*H100,1)</f>
        <v>0</v>
      </c>
      <c r="K100" s="130" t="s">
        <v>150</v>
      </c>
      <c r="L100" s="33"/>
      <c r="M100" s="135" t="s">
        <v>19</v>
      </c>
      <c r="N100" s="136" t="s">
        <v>43</v>
      </c>
      <c r="P100" s="137">
        <f>O100*H100</f>
        <v>0</v>
      </c>
      <c r="Q100" s="137">
        <v>0</v>
      </c>
      <c r="R100" s="137">
        <f>Q100*H100</f>
        <v>0</v>
      </c>
      <c r="S100" s="137">
        <v>0</v>
      </c>
      <c r="T100" s="138">
        <f>S100*H100</f>
        <v>0</v>
      </c>
      <c r="AR100" s="139" t="s">
        <v>151</v>
      </c>
      <c r="AT100" s="139" t="s">
        <v>146</v>
      </c>
      <c r="AU100" s="139" t="s">
        <v>152</v>
      </c>
      <c r="AY100" s="18" t="s">
        <v>141</v>
      </c>
      <c r="BE100" s="140">
        <f>IF(N100="základní",J100,0)</f>
        <v>0</v>
      </c>
      <c r="BF100" s="140">
        <f>IF(N100="snížená",J100,0)</f>
        <v>0</v>
      </c>
      <c r="BG100" s="140">
        <f>IF(N100="zákl. přenesená",J100,0)</f>
        <v>0</v>
      </c>
      <c r="BH100" s="140">
        <f>IF(N100="sníž. přenesená",J100,0)</f>
        <v>0</v>
      </c>
      <c r="BI100" s="140">
        <f>IF(N100="nulová",J100,0)</f>
        <v>0</v>
      </c>
      <c r="BJ100" s="18" t="s">
        <v>80</v>
      </c>
      <c r="BK100" s="140">
        <f>ROUND(I100*H100,1)</f>
        <v>0</v>
      </c>
      <c r="BL100" s="18" t="s">
        <v>151</v>
      </c>
      <c r="BM100" s="139" t="s">
        <v>172</v>
      </c>
    </row>
    <row r="101" spans="2:65" s="1" customFormat="1" ht="11.25">
      <c r="B101" s="33"/>
      <c r="D101" s="141" t="s">
        <v>154</v>
      </c>
      <c r="F101" s="142" t="s">
        <v>390</v>
      </c>
      <c r="I101" s="143"/>
      <c r="L101" s="33"/>
      <c r="M101" s="144"/>
      <c r="T101" s="54"/>
      <c r="AT101" s="18" t="s">
        <v>154</v>
      </c>
      <c r="AU101" s="18" t="s">
        <v>152</v>
      </c>
    </row>
    <row r="102" spans="2:65" s="12" customFormat="1" ht="11.25">
      <c r="B102" s="145"/>
      <c r="D102" s="146" t="s">
        <v>156</v>
      </c>
      <c r="E102" s="147" t="s">
        <v>19</v>
      </c>
      <c r="F102" s="148" t="s">
        <v>428</v>
      </c>
      <c r="H102" s="149">
        <v>226.8</v>
      </c>
      <c r="I102" s="150"/>
      <c r="L102" s="145"/>
      <c r="M102" s="151"/>
      <c r="T102" s="152"/>
      <c r="AT102" s="147" t="s">
        <v>156</v>
      </c>
      <c r="AU102" s="147" t="s">
        <v>152</v>
      </c>
      <c r="AV102" s="12" t="s">
        <v>82</v>
      </c>
      <c r="AW102" s="12" t="s">
        <v>33</v>
      </c>
      <c r="AX102" s="12" t="s">
        <v>72</v>
      </c>
      <c r="AY102" s="147" t="s">
        <v>141</v>
      </c>
    </row>
    <row r="103" spans="2:65" s="12" customFormat="1" ht="11.25">
      <c r="B103" s="145"/>
      <c r="D103" s="146" t="s">
        <v>156</v>
      </c>
      <c r="E103" s="147" t="s">
        <v>19</v>
      </c>
      <c r="F103" s="148" t="s">
        <v>429</v>
      </c>
      <c r="H103" s="149">
        <v>40.950000000000003</v>
      </c>
      <c r="I103" s="150"/>
      <c r="L103" s="145"/>
      <c r="M103" s="151"/>
      <c r="T103" s="152"/>
      <c r="AT103" s="147" t="s">
        <v>156</v>
      </c>
      <c r="AU103" s="147" t="s">
        <v>152</v>
      </c>
      <c r="AV103" s="12" t="s">
        <v>82</v>
      </c>
      <c r="AW103" s="12" t="s">
        <v>33</v>
      </c>
      <c r="AX103" s="12" t="s">
        <v>72</v>
      </c>
      <c r="AY103" s="147" t="s">
        <v>141</v>
      </c>
    </row>
    <row r="104" spans="2:65" s="12" customFormat="1" ht="11.25">
      <c r="B104" s="145"/>
      <c r="D104" s="146" t="s">
        <v>156</v>
      </c>
      <c r="E104" s="147" t="s">
        <v>19</v>
      </c>
      <c r="F104" s="148" t="s">
        <v>430</v>
      </c>
      <c r="H104" s="149">
        <v>139.55000000000001</v>
      </c>
      <c r="I104" s="150"/>
      <c r="L104" s="145"/>
      <c r="M104" s="151"/>
      <c r="T104" s="152"/>
      <c r="AT104" s="147" t="s">
        <v>156</v>
      </c>
      <c r="AU104" s="147" t="s">
        <v>152</v>
      </c>
      <c r="AV104" s="12" t="s">
        <v>82</v>
      </c>
      <c r="AW104" s="12" t="s">
        <v>33</v>
      </c>
      <c r="AX104" s="12" t="s">
        <v>72</v>
      </c>
      <c r="AY104" s="147" t="s">
        <v>141</v>
      </c>
    </row>
    <row r="105" spans="2:65" s="15" customFormat="1" ht="11.25">
      <c r="B105" s="166"/>
      <c r="D105" s="146" t="s">
        <v>156</v>
      </c>
      <c r="E105" s="167" t="s">
        <v>19</v>
      </c>
      <c r="F105" s="168" t="s">
        <v>266</v>
      </c>
      <c r="H105" s="169">
        <v>407.3</v>
      </c>
      <c r="I105" s="170"/>
      <c r="L105" s="166"/>
      <c r="M105" s="171"/>
      <c r="T105" s="172"/>
      <c r="AT105" s="167" t="s">
        <v>156</v>
      </c>
      <c r="AU105" s="167" t="s">
        <v>152</v>
      </c>
      <c r="AV105" s="15" t="s">
        <v>151</v>
      </c>
      <c r="AW105" s="15" t="s">
        <v>33</v>
      </c>
      <c r="AX105" s="15" t="s">
        <v>80</v>
      </c>
      <c r="AY105" s="167" t="s">
        <v>141</v>
      </c>
    </row>
    <row r="106" spans="2:65" s="1" customFormat="1" ht="16.5" customHeight="1">
      <c r="B106" s="33"/>
      <c r="C106" s="128" t="s">
        <v>152</v>
      </c>
      <c r="D106" s="128" t="s">
        <v>146</v>
      </c>
      <c r="E106" s="129" t="s">
        <v>178</v>
      </c>
      <c r="F106" s="130" t="s">
        <v>179</v>
      </c>
      <c r="G106" s="131" t="s">
        <v>180</v>
      </c>
      <c r="H106" s="132">
        <v>8.5</v>
      </c>
      <c r="I106" s="133"/>
      <c r="J106" s="134">
        <f>ROUND(I106*H106,1)</f>
        <v>0</v>
      </c>
      <c r="K106" s="130" t="s">
        <v>150</v>
      </c>
      <c r="L106" s="33"/>
      <c r="M106" s="135" t="s">
        <v>19</v>
      </c>
      <c r="N106" s="136" t="s">
        <v>43</v>
      </c>
      <c r="P106" s="137">
        <f>O106*H106</f>
        <v>0</v>
      </c>
      <c r="Q106" s="137">
        <v>3.6999999999999999E-4</v>
      </c>
      <c r="R106" s="137">
        <f>Q106*H106</f>
        <v>3.1449999999999998E-3</v>
      </c>
      <c r="S106" s="137">
        <v>0</v>
      </c>
      <c r="T106" s="138">
        <f>S106*H106</f>
        <v>0</v>
      </c>
      <c r="AR106" s="139" t="s">
        <v>151</v>
      </c>
      <c r="AT106" s="139" t="s">
        <v>146</v>
      </c>
      <c r="AU106" s="139" t="s">
        <v>152</v>
      </c>
      <c r="AY106" s="18" t="s">
        <v>141</v>
      </c>
      <c r="BE106" s="140">
        <f>IF(N106="základní",J106,0)</f>
        <v>0</v>
      </c>
      <c r="BF106" s="140">
        <f>IF(N106="snížená",J106,0)</f>
        <v>0</v>
      </c>
      <c r="BG106" s="140">
        <f>IF(N106="zákl. přenesená",J106,0)</f>
        <v>0</v>
      </c>
      <c r="BH106" s="140">
        <f>IF(N106="sníž. přenesená",J106,0)</f>
        <v>0</v>
      </c>
      <c r="BI106" s="140">
        <f>IF(N106="nulová",J106,0)</f>
        <v>0</v>
      </c>
      <c r="BJ106" s="18" t="s">
        <v>80</v>
      </c>
      <c r="BK106" s="140">
        <f>ROUND(I106*H106,1)</f>
        <v>0</v>
      </c>
      <c r="BL106" s="18" t="s">
        <v>151</v>
      </c>
      <c r="BM106" s="139" t="s">
        <v>181</v>
      </c>
    </row>
    <row r="107" spans="2:65" s="1" customFormat="1" ht="11.25">
      <c r="B107" s="33"/>
      <c r="D107" s="141" t="s">
        <v>154</v>
      </c>
      <c r="F107" s="142" t="s">
        <v>182</v>
      </c>
      <c r="I107" s="143"/>
      <c r="L107" s="33"/>
      <c r="M107" s="144"/>
      <c r="T107" s="54"/>
      <c r="AT107" s="18" t="s">
        <v>154</v>
      </c>
      <c r="AU107" s="18" t="s">
        <v>152</v>
      </c>
    </row>
    <row r="108" spans="2:65" s="12" customFormat="1" ht="11.25">
      <c r="B108" s="145"/>
      <c r="D108" s="146" t="s">
        <v>156</v>
      </c>
      <c r="E108" s="147" t="s">
        <v>19</v>
      </c>
      <c r="F108" s="148" t="s">
        <v>431</v>
      </c>
      <c r="H108" s="149">
        <v>8.5</v>
      </c>
      <c r="I108" s="150"/>
      <c r="L108" s="145"/>
      <c r="M108" s="151"/>
      <c r="T108" s="152"/>
      <c r="AT108" s="147" t="s">
        <v>156</v>
      </c>
      <c r="AU108" s="147" t="s">
        <v>152</v>
      </c>
      <c r="AV108" s="12" t="s">
        <v>82</v>
      </c>
      <c r="AW108" s="12" t="s">
        <v>33</v>
      </c>
      <c r="AX108" s="12" t="s">
        <v>80</v>
      </c>
      <c r="AY108" s="147" t="s">
        <v>141</v>
      </c>
    </row>
    <row r="109" spans="2:65" s="11" customFormat="1" ht="20.85" customHeight="1">
      <c r="B109" s="116"/>
      <c r="D109" s="117" t="s">
        <v>71</v>
      </c>
      <c r="E109" s="126" t="s">
        <v>391</v>
      </c>
      <c r="F109" s="126" t="s">
        <v>392</v>
      </c>
      <c r="I109" s="119"/>
      <c r="J109" s="127">
        <f>BK109</f>
        <v>0</v>
      </c>
      <c r="L109" s="116"/>
      <c r="M109" s="121"/>
      <c r="P109" s="122">
        <f>SUM(P110:P135)</f>
        <v>0</v>
      </c>
      <c r="R109" s="122">
        <f>SUM(R110:R135)</f>
        <v>4.6704799999999995</v>
      </c>
      <c r="T109" s="123">
        <f>SUM(T110:T135)</f>
        <v>0</v>
      </c>
      <c r="AR109" s="117" t="s">
        <v>80</v>
      </c>
      <c r="AT109" s="124" t="s">
        <v>71</v>
      </c>
      <c r="AU109" s="124" t="s">
        <v>82</v>
      </c>
      <c r="AY109" s="117" t="s">
        <v>141</v>
      </c>
      <c r="BK109" s="125">
        <f>SUM(BK110:BK135)</f>
        <v>0</v>
      </c>
    </row>
    <row r="110" spans="2:65" s="1" customFormat="1" ht="24.2" customHeight="1">
      <c r="B110" s="33"/>
      <c r="C110" s="128" t="s">
        <v>151</v>
      </c>
      <c r="D110" s="128" t="s">
        <v>146</v>
      </c>
      <c r="E110" s="129" t="s">
        <v>373</v>
      </c>
      <c r="F110" s="130" t="s">
        <v>374</v>
      </c>
      <c r="G110" s="131" t="s">
        <v>375</v>
      </c>
      <c r="H110" s="132">
        <v>2.4</v>
      </c>
      <c r="I110" s="133"/>
      <c r="J110" s="134">
        <f>ROUND(I110*H110,1)</f>
        <v>0</v>
      </c>
      <c r="K110" s="130" t="s">
        <v>376</v>
      </c>
      <c r="L110" s="33"/>
      <c r="M110" s="135" t="s">
        <v>19</v>
      </c>
      <c r="N110" s="136" t="s">
        <v>43</v>
      </c>
      <c r="P110" s="137">
        <f>O110*H110</f>
        <v>0</v>
      </c>
      <c r="Q110" s="137">
        <v>1.48</v>
      </c>
      <c r="R110" s="137">
        <f>Q110*H110</f>
        <v>3.552</v>
      </c>
      <c r="S110" s="137">
        <v>0</v>
      </c>
      <c r="T110" s="138">
        <f>S110*H110</f>
        <v>0</v>
      </c>
      <c r="AR110" s="139" t="s">
        <v>151</v>
      </c>
      <c r="AT110" s="139" t="s">
        <v>146</v>
      </c>
      <c r="AU110" s="139" t="s">
        <v>152</v>
      </c>
      <c r="AY110" s="18" t="s">
        <v>141</v>
      </c>
      <c r="BE110" s="140">
        <f>IF(N110="základní",J110,0)</f>
        <v>0</v>
      </c>
      <c r="BF110" s="140">
        <f>IF(N110="snížená",J110,0)</f>
        <v>0</v>
      </c>
      <c r="BG110" s="140">
        <f>IF(N110="zákl. přenesená",J110,0)</f>
        <v>0</v>
      </c>
      <c r="BH110" s="140">
        <f>IF(N110="sníž. přenesená",J110,0)</f>
        <v>0</v>
      </c>
      <c r="BI110" s="140">
        <f>IF(N110="nulová",J110,0)</f>
        <v>0</v>
      </c>
      <c r="BJ110" s="18" t="s">
        <v>80</v>
      </c>
      <c r="BK110" s="140">
        <f>ROUND(I110*H110,1)</f>
        <v>0</v>
      </c>
      <c r="BL110" s="18" t="s">
        <v>151</v>
      </c>
      <c r="BM110" s="139" t="s">
        <v>393</v>
      </c>
    </row>
    <row r="111" spans="2:65" s="1" customFormat="1" ht="11.25">
      <c r="B111" s="33"/>
      <c r="D111" s="141" t="s">
        <v>154</v>
      </c>
      <c r="F111" s="142" t="s">
        <v>378</v>
      </c>
      <c r="I111" s="143"/>
      <c r="L111" s="33"/>
      <c r="M111" s="144"/>
      <c r="T111" s="54"/>
      <c r="AT111" s="18" t="s">
        <v>154</v>
      </c>
      <c r="AU111" s="18" t="s">
        <v>152</v>
      </c>
    </row>
    <row r="112" spans="2:65" s="12" customFormat="1" ht="11.25">
      <c r="B112" s="145"/>
      <c r="D112" s="146" t="s">
        <v>156</v>
      </c>
      <c r="E112" s="147" t="s">
        <v>19</v>
      </c>
      <c r="F112" s="148" t="s">
        <v>432</v>
      </c>
      <c r="H112" s="149">
        <v>2.4</v>
      </c>
      <c r="I112" s="150"/>
      <c r="L112" s="145"/>
      <c r="M112" s="151"/>
      <c r="T112" s="152"/>
      <c r="AT112" s="147" t="s">
        <v>156</v>
      </c>
      <c r="AU112" s="147" t="s">
        <v>152</v>
      </c>
      <c r="AV112" s="12" t="s">
        <v>82</v>
      </c>
      <c r="AW112" s="12" t="s">
        <v>33</v>
      </c>
      <c r="AX112" s="12" t="s">
        <v>80</v>
      </c>
      <c r="AY112" s="147" t="s">
        <v>141</v>
      </c>
    </row>
    <row r="113" spans="2:65" s="1" customFormat="1" ht="24.2" customHeight="1">
      <c r="B113" s="33"/>
      <c r="C113" s="128" t="s">
        <v>142</v>
      </c>
      <c r="D113" s="128" t="s">
        <v>146</v>
      </c>
      <c r="E113" s="129" t="s">
        <v>395</v>
      </c>
      <c r="F113" s="130" t="s">
        <v>396</v>
      </c>
      <c r="G113" s="131" t="s">
        <v>149</v>
      </c>
      <c r="H113" s="132">
        <v>8</v>
      </c>
      <c r="I113" s="133"/>
      <c r="J113" s="134">
        <f>ROUND(I113*H113,1)</f>
        <v>0</v>
      </c>
      <c r="K113" s="130" t="s">
        <v>150</v>
      </c>
      <c r="L113" s="33"/>
      <c r="M113" s="135" t="s">
        <v>19</v>
      </c>
      <c r="N113" s="136" t="s">
        <v>43</v>
      </c>
      <c r="P113" s="137">
        <f>O113*H113</f>
        <v>0</v>
      </c>
      <c r="Q113" s="137">
        <v>0.13980999999999999</v>
      </c>
      <c r="R113" s="137">
        <f>Q113*H113</f>
        <v>1.1184799999999999</v>
      </c>
      <c r="S113" s="137">
        <v>0</v>
      </c>
      <c r="T113" s="138">
        <f>S113*H113</f>
        <v>0</v>
      </c>
      <c r="AR113" s="139" t="s">
        <v>151</v>
      </c>
      <c r="AT113" s="139" t="s">
        <v>146</v>
      </c>
      <c r="AU113" s="139" t="s">
        <v>152</v>
      </c>
      <c r="AY113" s="18" t="s">
        <v>141</v>
      </c>
      <c r="BE113" s="140">
        <f>IF(N113="základní",J113,0)</f>
        <v>0</v>
      </c>
      <c r="BF113" s="140">
        <f>IF(N113="snížená",J113,0)</f>
        <v>0</v>
      </c>
      <c r="BG113" s="140">
        <f>IF(N113="zákl. přenesená",J113,0)</f>
        <v>0</v>
      </c>
      <c r="BH113" s="140">
        <f>IF(N113="sníž. přenesená",J113,0)</f>
        <v>0</v>
      </c>
      <c r="BI113" s="140">
        <f>IF(N113="nulová",J113,0)</f>
        <v>0</v>
      </c>
      <c r="BJ113" s="18" t="s">
        <v>80</v>
      </c>
      <c r="BK113" s="140">
        <f>ROUND(I113*H113,1)</f>
        <v>0</v>
      </c>
      <c r="BL113" s="18" t="s">
        <v>151</v>
      </c>
      <c r="BM113" s="139" t="s">
        <v>397</v>
      </c>
    </row>
    <row r="114" spans="2:65" s="1" customFormat="1" ht="11.25">
      <c r="B114" s="33"/>
      <c r="D114" s="141" t="s">
        <v>154</v>
      </c>
      <c r="F114" s="142" t="s">
        <v>398</v>
      </c>
      <c r="I114" s="143"/>
      <c r="L114" s="33"/>
      <c r="M114" s="144"/>
      <c r="T114" s="54"/>
      <c r="AT114" s="18" t="s">
        <v>154</v>
      </c>
      <c r="AU114" s="18" t="s">
        <v>152</v>
      </c>
    </row>
    <row r="115" spans="2:65" s="14" customFormat="1" ht="11.25">
      <c r="B115" s="160"/>
      <c r="D115" s="146" t="s">
        <v>156</v>
      </c>
      <c r="E115" s="161" t="s">
        <v>19</v>
      </c>
      <c r="F115" s="162" t="s">
        <v>423</v>
      </c>
      <c r="H115" s="161" t="s">
        <v>19</v>
      </c>
      <c r="I115" s="163"/>
      <c r="L115" s="160"/>
      <c r="M115" s="164"/>
      <c r="T115" s="165"/>
      <c r="AT115" s="161" t="s">
        <v>156</v>
      </c>
      <c r="AU115" s="161" t="s">
        <v>152</v>
      </c>
      <c r="AV115" s="14" t="s">
        <v>80</v>
      </c>
      <c r="AW115" s="14" t="s">
        <v>33</v>
      </c>
      <c r="AX115" s="14" t="s">
        <v>72</v>
      </c>
      <c r="AY115" s="161" t="s">
        <v>141</v>
      </c>
    </row>
    <row r="116" spans="2:65" s="12" customFormat="1" ht="11.25">
      <c r="B116" s="145"/>
      <c r="D116" s="146" t="s">
        <v>156</v>
      </c>
      <c r="E116" s="147" t="s">
        <v>19</v>
      </c>
      <c r="F116" s="148" t="s">
        <v>433</v>
      </c>
      <c r="H116" s="149">
        <v>8</v>
      </c>
      <c r="I116" s="150"/>
      <c r="L116" s="145"/>
      <c r="M116" s="151"/>
      <c r="T116" s="152"/>
      <c r="AT116" s="147" t="s">
        <v>156</v>
      </c>
      <c r="AU116" s="147" t="s">
        <v>152</v>
      </c>
      <c r="AV116" s="12" t="s">
        <v>82</v>
      </c>
      <c r="AW116" s="12" t="s">
        <v>33</v>
      </c>
      <c r="AX116" s="12" t="s">
        <v>80</v>
      </c>
      <c r="AY116" s="147" t="s">
        <v>141</v>
      </c>
    </row>
    <row r="117" spans="2:65" s="1" customFormat="1" ht="16.5" customHeight="1">
      <c r="B117" s="33"/>
      <c r="C117" s="128" t="s">
        <v>194</v>
      </c>
      <c r="D117" s="128" t="s">
        <v>146</v>
      </c>
      <c r="E117" s="129" t="s">
        <v>217</v>
      </c>
      <c r="F117" s="130" t="s">
        <v>218</v>
      </c>
      <c r="G117" s="131" t="s">
        <v>149</v>
      </c>
      <c r="H117" s="132">
        <v>8</v>
      </c>
      <c r="I117" s="133"/>
      <c r="J117" s="134">
        <f>ROUND(I117*H117,1)</f>
        <v>0</v>
      </c>
      <c r="K117" s="130" t="s">
        <v>150</v>
      </c>
      <c r="L117" s="33"/>
      <c r="M117" s="135" t="s">
        <v>19</v>
      </c>
      <c r="N117" s="136" t="s">
        <v>43</v>
      </c>
      <c r="P117" s="137">
        <f>O117*H117</f>
        <v>0</v>
      </c>
      <c r="Q117" s="137">
        <v>0</v>
      </c>
      <c r="R117" s="137">
        <f>Q117*H117</f>
        <v>0</v>
      </c>
      <c r="S117" s="137">
        <v>0</v>
      </c>
      <c r="T117" s="138">
        <f>S117*H117</f>
        <v>0</v>
      </c>
      <c r="AR117" s="139" t="s">
        <v>151</v>
      </c>
      <c r="AT117" s="139" t="s">
        <v>146</v>
      </c>
      <c r="AU117" s="139" t="s">
        <v>152</v>
      </c>
      <c r="AY117" s="18" t="s">
        <v>141</v>
      </c>
      <c r="BE117" s="140">
        <f>IF(N117="základní",J117,0)</f>
        <v>0</v>
      </c>
      <c r="BF117" s="140">
        <f>IF(N117="snížená",J117,0)</f>
        <v>0</v>
      </c>
      <c r="BG117" s="140">
        <f>IF(N117="zákl. přenesená",J117,0)</f>
        <v>0</v>
      </c>
      <c r="BH117" s="140">
        <f>IF(N117="sníž. přenesená",J117,0)</f>
        <v>0</v>
      </c>
      <c r="BI117" s="140">
        <f>IF(N117="nulová",J117,0)</f>
        <v>0</v>
      </c>
      <c r="BJ117" s="18" t="s">
        <v>80</v>
      </c>
      <c r="BK117" s="140">
        <f>ROUND(I117*H117,1)</f>
        <v>0</v>
      </c>
      <c r="BL117" s="18" t="s">
        <v>151</v>
      </c>
      <c r="BM117" s="139" t="s">
        <v>400</v>
      </c>
    </row>
    <row r="118" spans="2:65" s="1" customFormat="1" ht="11.25">
      <c r="B118" s="33"/>
      <c r="D118" s="141" t="s">
        <v>154</v>
      </c>
      <c r="F118" s="142" t="s">
        <v>220</v>
      </c>
      <c r="I118" s="143"/>
      <c r="L118" s="33"/>
      <c r="M118" s="144"/>
      <c r="T118" s="54"/>
      <c r="AT118" s="18" t="s">
        <v>154</v>
      </c>
      <c r="AU118" s="18" t="s">
        <v>152</v>
      </c>
    </row>
    <row r="119" spans="2:65" s="14" customFormat="1" ht="11.25">
      <c r="B119" s="160"/>
      <c r="D119" s="146" t="s">
        <v>156</v>
      </c>
      <c r="E119" s="161" t="s">
        <v>19</v>
      </c>
      <c r="F119" s="162" t="s">
        <v>423</v>
      </c>
      <c r="H119" s="161" t="s">
        <v>19</v>
      </c>
      <c r="I119" s="163"/>
      <c r="L119" s="160"/>
      <c r="M119" s="164"/>
      <c r="T119" s="165"/>
      <c r="AT119" s="161" t="s">
        <v>156</v>
      </c>
      <c r="AU119" s="161" t="s">
        <v>152</v>
      </c>
      <c r="AV119" s="14" t="s">
        <v>80</v>
      </c>
      <c r="AW119" s="14" t="s">
        <v>33</v>
      </c>
      <c r="AX119" s="14" t="s">
        <v>72</v>
      </c>
      <c r="AY119" s="161" t="s">
        <v>141</v>
      </c>
    </row>
    <row r="120" spans="2:65" s="12" customFormat="1" ht="11.25">
      <c r="B120" s="145"/>
      <c r="D120" s="146" t="s">
        <v>156</v>
      </c>
      <c r="E120" s="147" t="s">
        <v>19</v>
      </c>
      <c r="F120" s="148" t="s">
        <v>433</v>
      </c>
      <c r="H120" s="149">
        <v>8</v>
      </c>
      <c r="I120" s="150"/>
      <c r="L120" s="145"/>
      <c r="M120" s="151"/>
      <c r="T120" s="152"/>
      <c r="AT120" s="147" t="s">
        <v>156</v>
      </c>
      <c r="AU120" s="147" t="s">
        <v>152</v>
      </c>
      <c r="AV120" s="12" t="s">
        <v>82</v>
      </c>
      <c r="AW120" s="12" t="s">
        <v>33</v>
      </c>
      <c r="AX120" s="12" t="s">
        <v>80</v>
      </c>
      <c r="AY120" s="147" t="s">
        <v>141</v>
      </c>
    </row>
    <row r="121" spans="2:65" s="1" customFormat="1" ht="24.2" customHeight="1">
      <c r="B121" s="33"/>
      <c r="C121" s="128" t="s">
        <v>199</v>
      </c>
      <c r="D121" s="128" t="s">
        <v>146</v>
      </c>
      <c r="E121" s="129" t="s">
        <v>226</v>
      </c>
      <c r="F121" s="130" t="s">
        <v>227</v>
      </c>
      <c r="G121" s="131" t="s">
        <v>149</v>
      </c>
      <c r="H121" s="132">
        <v>8</v>
      </c>
      <c r="I121" s="133"/>
      <c r="J121" s="134">
        <f>ROUND(I121*H121,1)</f>
        <v>0</v>
      </c>
      <c r="K121" s="130" t="s">
        <v>150</v>
      </c>
      <c r="L121" s="33"/>
      <c r="M121" s="135" t="s">
        <v>19</v>
      </c>
      <c r="N121" s="136" t="s">
        <v>43</v>
      </c>
      <c r="P121" s="137">
        <f>O121*H121</f>
        <v>0</v>
      </c>
      <c r="Q121" s="137">
        <v>0</v>
      </c>
      <c r="R121" s="137">
        <f>Q121*H121</f>
        <v>0</v>
      </c>
      <c r="S121" s="137">
        <v>0</v>
      </c>
      <c r="T121" s="138">
        <f>S121*H121</f>
        <v>0</v>
      </c>
      <c r="AR121" s="139" t="s">
        <v>151</v>
      </c>
      <c r="AT121" s="139" t="s">
        <v>146</v>
      </c>
      <c r="AU121" s="139" t="s">
        <v>152</v>
      </c>
      <c r="AY121" s="18" t="s">
        <v>141</v>
      </c>
      <c r="BE121" s="140">
        <f>IF(N121="základní",J121,0)</f>
        <v>0</v>
      </c>
      <c r="BF121" s="140">
        <f>IF(N121="snížená",J121,0)</f>
        <v>0</v>
      </c>
      <c r="BG121" s="140">
        <f>IF(N121="zákl. přenesená",J121,0)</f>
        <v>0</v>
      </c>
      <c r="BH121" s="140">
        <f>IF(N121="sníž. přenesená",J121,0)</f>
        <v>0</v>
      </c>
      <c r="BI121" s="140">
        <f>IF(N121="nulová",J121,0)</f>
        <v>0</v>
      </c>
      <c r="BJ121" s="18" t="s">
        <v>80</v>
      </c>
      <c r="BK121" s="140">
        <f>ROUND(I121*H121,1)</f>
        <v>0</v>
      </c>
      <c r="BL121" s="18" t="s">
        <v>151</v>
      </c>
      <c r="BM121" s="139" t="s">
        <v>401</v>
      </c>
    </row>
    <row r="122" spans="2:65" s="1" customFormat="1" ht="11.25">
      <c r="B122" s="33"/>
      <c r="D122" s="141" t="s">
        <v>154</v>
      </c>
      <c r="F122" s="142" t="s">
        <v>229</v>
      </c>
      <c r="I122" s="143"/>
      <c r="L122" s="33"/>
      <c r="M122" s="144"/>
      <c r="T122" s="54"/>
      <c r="AT122" s="18" t="s">
        <v>154</v>
      </c>
      <c r="AU122" s="18" t="s">
        <v>152</v>
      </c>
    </row>
    <row r="123" spans="2:65" s="14" customFormat="1" ht="11.25">
      <c r="B123" s="160"/>
      <c r="D123" s="146" t="s">
        <v>156</v>
      </c>
      <c r="E123" s="161" t="s">
        <v>19</v>
      </c>
      <c r="F123" s="162" t="s">
        <v>423</v>
      </c>
      <c r="H123" s="161" t="s">
        <v>19</v>
      </c>
      <c r="I123" s="163"/>
      <c r="L123" s="160"/>
      <c r="M123" s="164"/>
      <c r="T123" s="165"/>
      <c r="AT123" s="161" t="s">
        <v>156</v>
      </c>
      <c r="AU123" s="161" t="s">
        <v>152</v>
      </c>
      <c r="AV123" s="14" t="s">
        <v>80</v>
      </c>
      <c r="AW123" s="14" t="s">
        <v>33</v>
      </c>
      <c r="AX123" s="14" t="s">
        <v>72</v>
      </c>
      <c r="AY123" s="161" t="s">
        <v>141</v>
      </c>
    </row>
    <row r="124" spans="2:65" s="12" customFormat="1" ht="11.25">
      <c r="B124" s="145"/>
      <c r="D124" s="146" t="s">
        <v>156</v>
      </c>
      <c r="E124" s="147" t="s">
        <v>19</v>
      </c>
      <c r="F124" s="148" t="s">
        <v>433</v>
      </c>
      <c r="H124" s="149">
        <v>8</v>
      </c>
      <c r="I124" s="150"/>
      <c r="L124" s="145"/>
      <c r="M124" s="151"/>
      <c r="T124" s="152"/>
      <c r="AT124" s="147" t="s">
        <v>156</v>
      </c>
      <c r="AU124" s="147" t="s">
        <v>152</v>
      </c>
      <c r="AV124" s="12" t="s">
        <v>82</v>
      </c>
      <c r="AW124" s="12" t="s">
        <v>33</v>
      </c>
      <c r="AX124" s="12" t="s">
        <v>80</v>
      </c>
      <c r="AY124" s="147" t="s">
        <v>141</v>
      </c>
    </row>
    <row r="125" spans="2:65" s="1" customFormat="1" ht="16.5" customHeight="1">
      <c r="B125" s="33"/>
      <c r="C125" s="128" t="s">
        <v>201</v>
      </c>
      <c r="D125" s="128" t="s">
        <v>146</v>
      </c>
      <c r="E125" s="129" t="s">
        <v>147</v>
      </c>
      <c r="F125" s="130" t="s">
        <v>148</v>
      </c>
      <c r="G125" s="131" t="s">
        <v>149</v>
      </c>
      <c r="H125" s="132">
        <v>8</v>
      </c>
      <c r="I125" s="133"/>
      <c r="J125" s="134">
        <f>ROUND(I125*H125,1)</f>
        <v>0</v>
      </c>
      <c r="K125" s="130" t="s">
        <v>150</v>
      </c>
      <c r="L125" s="33"/>
      <c r="M125" s="135" t="s">
        <v>19</v>
      </c>
      <c r="N125" s="136" t="s">
        <v>43</v>
      </c>
      <c r="P125" s="137">
        <f>O125*H125</f>
        <v>0</v>
      </c>
      <c r="Q125" s="137">
        <v>0</v>
      </c>
      <c r="R125" s="137">
        <f>Q125*H125</f>
        <v>0</v>
      </c>
      <c r="S125" s="137">
        <v>0</v>
      </c>
      <c r="T125" s="138">
        <f>S125*H125</f>
        <v>0</v>
      </c>
      <c r="AR125" s="139" t="s">
        <v>151</v>
      </c>
      <c r="AT125" s="139" t="s">
        <v>146</v>
      </c>
      <c r="AU125" s="139" t="s">
        <v>152</v>
      </c>
      <c r="AY125" s="18" t="s">
        <v>141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8" t="s">
        <v>80</v>
      </c>
      <c r="BK125" s="140">
        <f>ROUND(I125*H125,1)</f>
        <v>0</v>
      </c>
      <c r="BL125" s="18" t="s">
        <v>151</v>
      </c>
      <c r="BM125" s="139" t="s">
        <v>402</v>
      </c>
    </row>
    <row r="126" spans="2:65" s="1" customFormat="1" ht="11.25">
      <c r="B126" s="33"/>
      <c r="D126" s="141" t="s">
        <v>154</v>
      </c>
      <c r="F126" s="142" t="s">
        <v>155</v>
      </c>
      <c r="I126" s="143"/>
      <c r="L126" s="33"/>
      <c r="M126" s="144"/>
      <c r="T126" s="54"/>
      <c r="AT126" s="18" t="s">
        <v>154</v>
      </c>
      <c r="AU126" s="18" t="s">
        <v>152</v>
      </c>
    </row>
    <row r="127" spans="2:65" s="14" customFormat="1" ht="11.25">
      <c r="B127" s="160"/>
      <c r="D127" s="146" t="s">
        <v>156</v>
      </c>
      <c r="E127" s="161" t="s">
        <v>19</v>
      </c>
      <c r="F127" s="162" t="s">
        <v>423</v>
      </c>
      <c r="H127" s="161" t="s">
        <v>19</v>
      </c>
      <c r="I127" s="163"/>
      <c r="L127" s="160"/>
      <c r="M127" s="164"/>
      <c r="T127" s="165"/>
      <c r="AT127" s="161" t="s">
        <v>156</v>
      </c>
      <c r="AU127" s="161" t="s">
        <v>152</v>
      </c>
      <c r="AV127" s="14" t="s">
        <v>80</v>
      </c>
      <c r="AW127" s="14" t="s">
        <v>33</v>
      </c>
      <c r="AX127" s="14" t="s">
        <v>72</v>
      </c>
      <c r="AY127" s="161" t="s">
        <v>141</v>
      </c>
    </row>
    <row r="128" spans="2:65" s="12" customFormat="1" ht="11.25">
      <c r="B128" s="145"/>
      <c r="D128" s="146" t="s">
        <v>156</v>
      </c>
      <c r="E128" s="147" t="s">
        <v>19</v>
      </c>
      <c r="F128" s="148" t="s">
        <v>433</v>
      </c>
      <c r="H128" s="149">
        <v>8</v>
      </c>
      <c r="I128" s="150"/>
      <c r="L128" s="145"/>
      <c r="M128" s="151"/>
      <c r="T128" s="152"/>
      <c r="AT128" s="147" t="s">
        <v>156</v>
      </c>
      <c r="AU128" s="147" t="s">
        <v>152</v>
      </c>
      <c r="AV128" s="12" t="s">
        <v>82</v>
      </c>
      <c r="AW128" s="12" t="s">
        <v>33</v>
      </c>
      <c r="AX128" s="12" t="s">
        <v>80</v>
      </c>
      <c r="AY128" s="147" t="s">
        <v>141</v>
      </c>
    </row>
    <row r="129" spans="2:65" s="1" customFormat="1" ht="24.2" customHeight="1">
      <c r="B129" s="33"/>
      <c r="C129" s="128" t="s">
        <v>208</v>
      </c>
      <c r="D129" s="128" t="s">
        <v>146</v>
      </c>
      <c r="E129" s="129" t="s">
        <v>235</v>
      </c>
      <c r="F129" s="130" t="s">
        <v>236</v>
      </c>
      <c r="G129" s="131" t="s">
        <v>149</v>
      </c>
      <c r="H129" s="132">
        <v>8</v>
      </c>
      <c r="I129" s="133"/>
      <c r="J129" s="134">
        <f>ROUND(I129*H129,1)</f>
        <v>0</v>
      </c>
      <c r="K129" s="130" t="s">
        <v>150</v>
      </c>
      <c r="L129" s="33"/>
      <c r="M129" s="135" t="s">
        <v>19</v>
      </c>
      <c r="N129" s="136" t="s">
        <v>43</v>
      </c>
      <c r="P129" s="137">
        <f>O129*H129</f>
        <v>0</v>
      </c>
      <c r="Q129" s="137">
        <v>0</v>
      </c>
      <c r="R129" s="137">
        <f>Q129*H129</f>
        <v>0</v>
      </c>
      <c r="S129" s="137">
        <v>0</v>
      </c>
      <c r="T129" s="138">
        <f>S129*H129</f>
        <v>0</v>
      </c>
      <c r="AR129" s="139" t="s">
        <v>151</v>
      </c>
      <c r="AT129" s="139" t="s">
        <v>146</v>
      </c>
      <c r="AU129" s="139" t="s">
        <v>152</v>
      </c>
      <c r="AY129" s="18" t="s">
        <v>141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8" t="s">
        <v>80</v>
      </c>
      <c r="BK129" s="140">
        <f>ROUND(I129*H129,1)</f>
        <v>0</v>
      </c>
      <c r="BL129" s="18" t="s">
        <v>151</v>
      </c>
      <c r="BM129" s="139" t="s">
        <v>403</v>
      </c>
    </row>
    <row r="130" spans="2:65" s="1" customFormat="1" ht="11.25">
      <c r="B130" s="33"/>
      <c r="D130" s="141" t="s">
        <v>154</v>
      </c>
      <c r="F130" s="142" t="s">
        <v>238</v>
      </c>
      <c r="I130" s="143"/>
      <c r="L130" s="33"/>
      <c r="M130" s="144"/>
      <c r="T130" s="54"/>
      <c r="AT130" s="18" t="s">
        <v>154</v>
      </c>
      <c r="AU130" s="18" t="s">
        <v>152</v>
      </c>
    </row>
    <row r="131" spans="2:65" s="14" customFormat="1" ht="11.25">
      <c r="B131" s="160"/>
      <c r="D131" s="146" t="s">
        <v>156</v>
      </c>
      <c r="E131" s="161" t="s">
        <v>19</v>
      </c>
      <c r="F131" s="162" t="s">
        <v>423</v>
      </c>
      <c r="H131" s="161" t="s">
        <v>19</v>
      </c>
      <c r="I131" s="163"/>
      <c r="L131" s="160"/>
      <c r="M131" s="164"/>
      <c r="T131" s="165"/>
      <c r="AT131" s="161" t="s">
        <v>156</v>
      </c>
      <c r="AU131" s="161" t="s">
        <v>152</v>
      </c>
      <c r="AV131" s="14" t="s">
        <v>80</v>
      </c>
      <c r="AW131" s="14" t="s">
        <v>33</v>
      </c>
      <c r="AX131" s="14" t="s">
        <v>72</v>
      </c>
      <c r="AY131" s="161" t="s">
        <v>141</v>
      </c>
    </row>
    <row r="132" spans="2:65" s="12" customFormat="1" ht="11.25">
      <c r="B132" s="145"/>
      <c r="D132" s="146" t="s">
        <v>156</v>
      </c>
      <c r="E132" s="147" t="s">
        <v>19</v>
      </c>
      <c r="F132" s="148" t="s">
        <v>433</v>
      </c>
      <c r="H132" s="149">
        <v>8</v>
      </c>
      <c r="I132" s="150"/>
      <c r="L132" s="145"/>
      <c r="M132" s="151"/>
      <c r="T132" s="152"/>
      <c r="AT132" s="147" t="s">
        <v>156</v>
      </c>
      <c r="AU132" s="147" t="s">
        <v>152</v>
      </c>
      <c r="AV132" s="12" t="s">
        <v>82</v>
      </c>
      <c r="AW132" s="12" t="s">
        <v>33</v>
      </c>
      <c r="AX132" s="12" t="s">
        <v>80</v>
      </c>
      <c r="AY132" s="147" t="s">
        <v>141</v>
      </c>
    </row>
    <row r="133" spans="2:65" s="1" customFormat="1" ht="24.2" customHeight="1">
      <c r="B133" s="33"/>
      <c r="C133" s="128" t="s">
        <v>216</v>
      </c>
      <c r="D133" s="128" t="s">
        <v>146</v>
      </c>
      <c r="E133" s="129" t="s">
        <v>404</v>
      </c>
      <c r="F133" s="130" t="s">
        <v>405</v>
      </c>
      <c r="G133" s="131" t="s">
        <v>180</v>
      </c>
      <c r="H133" s="132">
        <v>16</v>
      </c>
      <c r="I133" s="133"/>
      <c r="J133" s="134">
        <f>ROUND(I133*H133,1)</f>
        <v>0</v>
      </c>
      <c r="K133" s="130" t="s">
        <v>150</v>
      </c>
      <c r="L133" s="33"/>
      <c r="M133" s="135" t="s">
        <v>19</v>
      </c>
      <c r="N133" s="136" t="s">
        <v>43</v>
      </c>
      <c r="P133" s="137">
        <f>O133*H133</f>
        <v>0</v>
      </c>
      <c r="Q133" s="137">
        <v>0</v>
      </c>
      <c r="R133" s="137">
        <f>Q133*H133</f>
        <v>0</v>
      </c>
      <c r="S133" s="137">
        <v>0</v>
      </c>
      <c r="T133" s="138">
        <f>S133*H133</f>
        <v>0</v>
      </c>
      <c r="AR133" s="139" t="s">
        <v>151</v>
      </c>
      <c r="AT133" s="139" t="s">
        <v>146</v>
      </c>
      <c r="AU133" s="139" t="s">
        <v>152</v>
      </c>
      <c r="AY133" s="18" t="s">
        <v>141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8" t="s">
        <v>80</v>
      </c>
      <c r="BK133" s="140">
        <f>ROUND(I133*H133,1)</f>
        <v>0</v>
      </c>
      <c r="BL133" s="18" t="s">
        <v>151</v>
      </c>
      <c r="BM133" s="139" t="s">
        <v>406</v>
      </c>
    </row>
    <row r="134" spans="2:65" s="1" customFormat="1" ht="11.25">
      <c r="B134" s="33"/>
      <c r="D134" s="141" t="s">
        <v>154</v>
      </c>
      <c r="F134" s="142" t="s">
        <v>407</v>
      </c>
      <c r="I134" s="143"/>
      <c r="L134" s="33"/>
      <c r="M134" s="144"/>
      <c r="T134" s="54"/>
      <c r="AT134" s="18" t="s">
        <v>154</v>
      </c>
      <c r="AU134" s="18" t="s">
        <v>152</v>
      </c>
    </row>
    <row r="135" spans="2:65" s="12" customFormat="1" ht="11.25">
      <c r="B135" s="145"/>
      <c r="D135" s="146" t="s">
        <v>156</v>
      </c>
      <c r="E135" s="147" t="s">
        <v>19</v>
      </c>
      <c r="F135" s="148" t="s">
        <v>434</v>
      </c>
      <c r="H135" s="149">
        <v>16</v>
      </c>
      <c r="I135" s="150"/>
      <c r="L135" s="145"/>
      <c r="M135" s="151"/>
      <c r="T135" s="152"/>
      <c r="AT135" s="147" t="s">
        <v>156</v>
      </c>
      <c r="AU135" s="147" t="s">
        <v>152</v>
      </c>
      <c r="AV135" s="12" t="s">
        <v>82</v>
      </c>
      <c r="AW135" s="12" t="s">
        <v>33</v>
      </c>
      <c r="AX135" s="12" t="s">
        <v>80</v>
      </c>
      <c r="AY135" s="147" t="s">
        <v>141</v>
      </c>
    </row>
    <row r="136" spans="2:65" s="11" customFormat="1" ht="20.85" customHeight="1">
      <c r="B136" s="116"/>
      <c r="D136" s="117" t="s">
        <v>71</v>
      </c>
      <c r="E136" s="126" t="s">
        <v>435</v>
      </c>
      <c r="F136" s="126" t="s">
        <v>436</v>
      </c>
      <c r="I136" s="119"/>
      <c r="J136" s="127">
        <f>BK136</f>
        <v>0</v>
      </c>
      <c r="L136" s="116"/>
      <c r="M136" s="121"/>
      <c r="P136" s="122">
        <f>P137</f>
        <v>0</v>
      </c>
      <c r="R136" s="122">
        <f>R137</f>
        <v>1.32</v>
      </c>
      <c r="T136" s="123">
        <f>T137</f>
        <v>0</v>
      </c>
      <c r="AR136" s="117" t="s">
        <v>80</v>
      </c>
      <c r="AT136" s="124" t="s">
        <v>71</v>
      </c>
      <c r="AU136" s="124" t="s">
        <v>82</v>
      </c>
      <c r="AY136" s="117" t="s">
        <v>141</v>
      </c>
      <c r="BK136" s="125">
        <f>BK137</f>
        <v>0</v>
      </c>
    </row>
    <row r="137" spans="2:65" s="1" customFormat="1" ht="24.2" customHeight="1">
      <c r="B137" s="33"/>
      <c r="C137" s="128" t="s">
        <v>221</v>
      </c>
      <c r="D137" s="128" t="s">
        <v>146</v>
      </c>
      <c r="E137" s="129" t="s">
        <v>437</v>
      </c>
      <c r="F137" s="130" t="s">
        <v>438</v>
      </c>
      <c r="G137" s="131" t="s">
        <v>339</v>
      </c>
      <c r="H137" s="132">
        <v>12</v>
      </c>
      <c r="I137" s="133"/>
      <c r="J137" s="134">
        <f>ROUND(I137*H137,1)</f>
        <v>0</v>
      </c>
      <c r="K137" s="130" t="s">
        <v>19</v>
      </c>
      <c r="L137" s="33"/>
      <c r="M137" s="135" t="s">
        <v>19</v>
      </c>
      <c r="N137" s="136" t="s">
        <v>43</v>
      </c>
      <c r="P137" s="137">
        <f>O137*H137</f>
        <v>0</v>
      </c>
      <c r="Q137" s="137">
        <v>0.11</v>
      </c>
      <c r="R137" s="137">
        <f>Q137*H137</f>
        <v>1.32</v>
      </c>
      <c r="S137" s="137">
        <v>0</v>
      </c>
      <c r="T137" s="138">
        <f>S137*H137</f>
        <v>0</v>
      </c>
      <c r="AR137" s="139" t="s">
        <v>151</v>
      </c>
      <c r="AT137" s="139" t="s">
        <v>146</v>
      </c>
      <c r="AU137" s="139" t="s">
        <v>152</v>
      </c>
      <c r="AY137" s="18" t="s">
        <v>141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8" t="s">
        <v>80</v>
      </c>
      <c r="BK137" s="140">
        <f>ROUND(I137*H137,1)</f>
        <v>0</v>
      </c>
      <c r="BL137" s="18" t="s">
        <v>151</v>
      </c>
      <c r="BM137" s="139" t="s">
        <v>439</v>
      </c>
    </row>
    <row r="138" spans="2:65" s="11" customFormat="1" ht="22.9" customHeight="1">
      <c r="B138" s="116"/>
      <c r="D138" s="117" t="s">
        <v>71</v>
      </c>
      <c r="E138" s="126" t="s">
        <v>208</v>
      </c>
      <c r="F138" s="126" t="s">
        <v>239</v>
      </c>
      <c r="I138" s="119"/>
      <c r="J138" s="127">
        <f>BK138</f>
        <v>0</v>
      </c>
      <c r="L138" s="116"/>
      <c r="M138" s="121"/>
      <c r="P138" s="122">
        <f>P139+P144</f>
        <v>0</v>
      </c>
      <c r="R138" s="122">
        <f>R139+R144</f>
        <v>0.14407299999999998</v>
      </c>
      <c r="T138" s="123">
        <f>T139+T144</f>
        <v>50.359500000000004</v>
      </c>
      <c r="AR138" s="117" t="s">
        <v>80</v>
      </c>
      <c r="AT138" s="124" t="s">
        <v>71</v>
      </c>
      <c r="AU138" s="124" t="s">
        <v>80</v>
      </c>
      <c r="AY138" s="117" t="s">
        <v>141</v>
      </c>
      <c r="BK138" s="125">
        <f>BK139+BK144</f>
        <v>0</v>
      </c>
    </row>
    <row r="139" spans="2:65" s="11" customFormat="1" ht="20.85" customHeight="1">
      <c r="B139" s="116"/>
      <c r="D139" s="117" t="s">
        <v>71</v>
      </c>
      <c r="E139" s="126" t="s">
        <v>240</v>
      </c>
      <c r="F139" s="126" t="s">
        <v>241</v>
      </c>
      <c r="I139" s="119"/>
      <c r="J139" s="127">
        <f>BK139</f>
        <v>0</v>
      </c>
      <c r="L139" s="116"/>
      <c r="M139" s="121"/>
      <c r="P139" s="122">
        <f>SUM(P140:P143)</f>
        <v>0</v>
      </c>
      <c r="R139" s="122">
        <f>SUM(R140:R143)</f>
        <v>0.13999999999999999</v>
      </c>
      <c r="T139" s="123">
        <f>SUM(T140:T143)</f>
        <v>0</v>
      </c>
      <c r="AR139" s="117" t="s">
        <v>80</v>
      </c>
      <c r="AT139" s="124" t="s">
        <v>71</v>
      </c>
      <c r="AU139" s="124" t="s">
        <v>82</v>
      </c>
      <c r="AY139" s="117" t="s">
        <v>141</v>
      </c>
      <c r="BK139" s="125">
        <f>SUM(BK140:BK143)</f>
        <v>0</v>
      </c>
    </row>
    <row r="140" spans="2:65" s="1" customFormat="1" ht="16.5" customHeight="1">
      <c r="B140" s="33"/>
      <c r="C140" s="128" t="s">
        <v>8</v>
      </c>
      <c r="D140" s="128" t="s">
        <v>146</v>
      </c>
      <c r="E140" s="129" t="s">
        <v>243</v>
      </c>
      <c r="F140" s="130" t="s">
        <v>244</v>
      </c>
      <c r="G140" s="131" t="s">
        <v>180</v>
      </c>
      <c r="H140" s="132">
        <v>250</v>
      </c>
      <c r="I140" s="133"/>
      <c r="J140" s="134">
        <f>ROUND(I140*H140,1)</f>
        <v>0</v>
      </c>
      <c r="K140" s="130" t="s">
        <v>150</v>
      </c>
      <c r="L140" s="33"/>
      <c r="M140" s="135" t="s">
        <v>19</v>
      </c>
      <c r="N140" s="136" t="s">
        <v>43</v>
      </c>
      <c r="P140" s="137">
        <f>O140*H140</f>
        <v>0</v>
      </c>
      <c r="Q140" s="137">
        <v>5.5999999999999995E-4</v>
      </c>
      <c r="R140" s="137">
        <f>Q140*H140</f>
        <v>0.13999999999999999</v>
      </c>
      <c r="S140" s="137">
        <v>0</v>
      </c>
      <c r="T140" s="138">
        <f>S140*H140</f>
        <v>0</v>
      </c>
      <c r="AR140" s="139" t="s">
        <v>151</v>
      </c>
      <c r="AT140" s="139" t="s">
        <v>146</v>
      </c>
      <c r="AU140" s="139" t="s">
        <v>152</v>
      </c>
      <c r="AY140" s="18" t="s">
        <v>141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8" t="s">
        <v>80</v>
      </c>
      <c r="BK140" s="140">
        <f>ROUND(I140*H140,1)</f>
        <v>0</v>
      </c>
      <c r="BL140" s="18" t="s">
        <v>151</v>
      </c>
      <c r="BM140" s="139" t="s">
        <v>245</v>
      </c>
    </row>
    <row r="141" spans="2:65" s="1" customFormat="1" ht="11.25">
      <c r="B141" s="33"/>
      <c r="D141" s="141" t="s">
        <v>154</v>
      </c>
      <c r="F141" s="142" t="s">
        <v>246</v>
      </c>
      <c r="I141" s="143"/>
      <c r="L141" s="33"/>
      <c r="M141" s="144"/>
      <c r="T141" s="54"/>
      <c r="AT141" s="18" t="s">
        <v>154</v>
      </c>
      <c r="AU141" s="18" t="s">
        <v>152</v>
      </c>
    </row>
    <row r="142" spans="2:65" s="1" customFormat="1" ht="16.5" customHeight="1">
      <c r="B142" s="33"/>
      <c r="C142" s="128" t="s">
        <v>230</v>
      </c>
      <c r="D142" s="128" t="s">
        <v>146</v>
      </c>
      <c r="E142" s="129" t="s">
        <v>248</v>
      </c>
      <c r="F142" s="130" t="s">
        <v>249</v>
      </c>
      <c r="G142" s="131" t="s">
        <v>180</v>
      </c>
      <c r="H142" s="132">
        <v>250</v>
      </c>
      <c r="I142" s="133"/>
      <c r="J142" s="134">
        <f>ROUND(I142*H142,1)</f>
        <v>0</v>
      </c>
      <c r="K142" s="130" t="s">
        <v>150</v>
      </c>
      <c r="L142" s="33"/>
      <c r="M142" s="135" t="s">
        <v>19</v>
      </c>
      <c r="N142" s="136" t="s">
        <v>43</v>
      </c>
      <c r="P142" s="137">
        <f>O142*H142</f>
        <v>0</v>
      </c>
      <c r="Q142" s="137">
        <v>0</v>
      </c>
      <c r="R142" s="137">
        <f>Q142*H142</f>
        <v>0</v>
      </c>
      <c r="S142" s="137">
        <v>0</v>
      </c>
      <c r="T142" s="138">
        <f>S142*H142</f>
        <v>0</v>
      </c>
      <c r="AR142" s="139" t="s">
        <v>151</v>
      </c>
      <c r="AT142" s="139" t="s">
        <v>146</v>
      </c>
      <c r="AU142" s="139" t="s">
        <v>152</v>
      </c>
      <c r="AY142" s="18" t="s">
        <v>141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8" t="s">
        <v>80</v>
      </c>
      <c r="BK142" s="140">
        <f>ROUND(I142*H142,1)</f>
        <v>0</v>
      </c>
      <c r="BL142" s="18" t="s">
        <v>151</v>
      </c>
      <c r="BM142" s="139" t="s">
        <v>250</v>
      </c>
    </row>
    <row r="143" spans="2:65" s="1" customFormat="1" ht="11.25">
      <c r="B143" s="33"/>
      <c r="D143" s="141" t="s">
        <v>154</v>
      </c>
      <c r="F143" s="142" t="s">
        <v>251</v>
      </c>
      <c r="I143" s="143"/>
      <c r="L143" s="33"/>
      <c r="M143" s="144"/>
      <c r="T143" s="54"/>
      <c r="AT143" s="18" t="s">
        <v>154</v>
      </c>
      <c r="AU143" s="18" t="s">
        <v>152</v>
      </c>
    </row>
    <row r="144" spans="2:65" s="11" customFormat="1" ht="20.85" customHeight="1">
      <c r="B144" s="116"/>
      <c r="D144" s="117" t="s">
        <v>71</v>
      </c>
      <c r="E144" s="126" t="s">
        <v>252</v>
      </c>
      <c r="F144" s="126" t="s">
        <v>253</v>
      </c>
      <c r="I144" s="119"/>
      <c r="J144" s="127">
        <f>BK144</f>
        <v>0</v>
      </c>
      <c r="L144" s="116"/>
      <c r="M144" s="121"/>
      <c r="P144" s="122">
        <f>SUM(P145:P154)</f>
        <v>0</v>
      </c>
      <c r="R144" s="122">
        <f>SUM(R145:R154)</f>
        <v>4.0730000000000002E-3</v>
      </c>
      <c r="T144" s="123">
        <f>SUM(T145:T154)</f>
        <v>50.359500000000004</v>
      </c>
      <c r="AR144" s="117" t="s">
        <v>80</v>
      </c>
      <c r="AT144" s="124" t="s">
        <v>71</v>
      </c>
      <c r="AU144" s="124" t="s">
        <v>82</v>
      </c>
      <c r="AY144" s="117" t="s">
        <v>141</v>
      </c>
      <c r="BK144" s="125">
        <f>SUM(BK145:BK154)</f>
        <v>0</v>
      </c>
    </row>
    <row r="145" spans="2:65" s="1" customFormat="1" ht="24.2" customHeight="1">
      <c r="B145" s="33"/>
      <c r="C145" s="128" t="s">
        <v>232</v>
      </c>
      <c r="D145" s="128" t="s">
        <v>146</v>
      </c>
      <c r="E145" s="129" t="s">
        <v>440</v>
      </c>
      <c r="F145" s="130" t="s">
        <v>441</v>
      </c>
      <c r="G145" s="131" t="s">
        <v>149</v>
      </c>
      <c r="H145" s="132">
        <v>407.3</v>
      </c>
      <c r="I145" s="133"/>
      <c r="J145" s="134">
        <f>ROUND(I145*H145,1)</f>
        <v>0</v>
      </c>
      <c r="K145" s="130" t="s">
        <v>150</v>
      </c>
      <c r="L145" s="33"/>
      <c r="M145" s="135" t="s">
        <v>19</v>
      </c>
      <c r="N145" s="136" t="s">
        <v>43</v>
      </c>
      <c r="P145" s="137">
        <f>O145*H145</f>
        <v>0</v>
      </c>
      <c r="Q145" s="137">
        <v>1.0000000000000001E-5</v>
      </c>
      <c r="R145" s="137">
        <f>Q145*H145</f>
        <v>4.0730000000000002E-3</v>
      </c>
      <c r="S145" s="137">
        <v>0.115</v>
      </c>
      <c r="T145" s="138">
        <f>S145*H145</f>
        <v>46.839500000000001</v>
      </c>
      <c r="AR145" s="139" t="s">
        <v>151</v>
      </c>
      <c r="AT145" s="139" t="s">
        <v>146</v>
      </c>
      <c r="AU145" s="139" t="s">
        <v>152</v>
      </c>
      <c r="AY145" s="18" t="s">
        <v>141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8" t="s">
        <v>80</v>
      </c>
      <c r="BK145" s="140">
        <f>ROUND(I145*H145,1)</f>
        <v>0</v>
      </c>
      <c r="BL145" s="18" t="s">
        <v>151</v>
      </c>
      <c r="BM145" s="139" t="s">
        <v>257</v>
      </c>
    </row>
    <row r="146" spans="2:65" s="1" customFormat="1" ht="11.25">
      <c r="B146" s="33"/>
      <c r="D146" s="141" t="s">
        <v>154</v>
      </c>
      <c r="F146" s="142" t="s">
        <v>442</v>
      </c>
      <c r="I146" s="143"/>
      <c r="L146" s="33"/>
      <c r="M146" s="144"/>
      <c r="T146" s="54"/>
      <c r="AT146" s="18" t="s">
        <v>154</v>
      </c>
      <c r="AU146" s="18" t="s">
        <v>152</v>
      </c>
    </row>
    <row r="147" spans="2:65" s="12" customFormat="1" ht="11.25">
      <c r="B147" s="145"/>
      <c r="D147" s="146" t="s">
        <v>156</v>
      </c>
      <c r="E147" s="147" t="s">
        <v>19</v>
      </c>
      <c r="F147" s="148" t="s">
        <v>428</v>
      </c>
      <c r="H147" s="149">
        <v>226.8</v>
      </c>
      <c r="I147" s="150"/>
      <c r="L147" s="145"/>
      <c r="M147" s="151"/>
      <c r="T147" s="152"/>
      <c r="AT147" s="147" t="s">
        <v>156</v>
      </c>
      <c r="AU147" s="147" t="s">
        <v>152</v>
      </c>
      <c r="AV147" s="12" t="s">
        <v>82</v>
      </c>
      <c r="AW147" s="12" t="s">
        <v>33</v>
      </c>
      <c r="AX147" s="12" t="s">
        <v>72</v>
      </c>
      <c r="AY147" s="147" t="s">
        <v>141</v>
      </c>
    </row>
    <row r="148" spans="2:65" s="12" customFormat="1" ht="11.25">
      <c r="B148" s="145"/>
      <c r="D148" s="146" t="s">
        <v>156</v>
      </c>
      <c r="E148" s="147" t="s">
        <v>19</v>
      </c>
      <c r="F148" s="148" t="s">
        <v>429</v>
      </c>
      <c r="H148" s="149">
        <v>40.950000000000003</v>
      </c>
      <c r="I148" s="150"/>
      <c r="L148" s="145"/>
      <c r="M148" s="151"/>
      <c r="T148" s="152"/>
      <c r="AT148" s="147" t="s">
        <v>156</v>
      </c>
      <c r="AU148" s="147" t="s">
        <v>152</v>
      </c>
      <c r="AV148" s="12" t="s">
        <v>82</v>
      </c>
      <c r="AW148" s="12" t="s">
        <v>33</v>
      </c>
      <c r="AX148" s="12" t="s">
        <v>72</v>
      </c>
      <c r="AY148" s="147" t="s">
        <v>141</v>
      </c>
    </row>
    <row r="149" spans="2:65" s="12" customFormat="1" ht="11.25">
      <c r="B149" s="145"/>
      <c r="D149" s="146" t="s">
        <v>156</v>
      </c>
      <c r="E149" s="147" t="s">
        <v>19</v>
      </c>
      <c r="F149" s="148" t="s">
        <v>430</v>
      </c>
      <c r="H149" s="149">
        <v>139.55000000000001</v>
      </c>
      <c r="I149" s="150"/>
      <c r="L149" s="145"/>
      <c r="M149" s="151"/>
      <c r="T149" s="152"/>
      <c r="AT149" s="147" t="s">
        <v>156</v>
      </c>
      <c r="AU149" s="147" t="s">
        <v>152</v>
      </c>
      <c r="AV149" s="12" t="s">
        <v>82</v>
      </c>
      <c r="AW149" s="12" t="s">
        <v>33</v>
      </c>
      <c r="AX149" s="12" t="s">
        <v>72</v>
      </c>
      <c r="AY149" s="147" t="s">
        <v>141</v>
      </c>
    </row>
    <row r="150" spans="2:65" s="15" customFormat="1" ht="11.25">
      <c r="B150" s="166"/>
      <c r="D150" s="146" t="s">
        <v>156</v>
      </c>
      <c r="E150" s="167" t="s">
        <v>19</v>
      </c>
      <c r="F150" s="168" t="s">
        <v>266</v>
      </c>
      <c r="H150" s="169">
        <v>407.3</v>
      </c>
      <c r="I150" s="170"/>
      <c r="L150" s="166"/>
      <c r="M150" s="171"/>
      <c r="T150" s="172"/>
      <c r="AT150" s="167" t="s">
        <v>156</v>
      </c>
      <c r="AU150" s="167" t="s">
        <v>152</v>
      </c>
      <c r="AV150" s="15" t="s">
        <v>151</v>
      </c>
      <c r="AW150" s="15" t="s">
        <v>33</v>
      </c>
      <c r="AX150" s="15" t="s">
        <v>80</v>
      </c>
      <c r="AY150" s="167" t="s">
        <v>141</v>
      </c>
    </row>
    <row r="151" spans="2:65" s="1" customFormat="1" ht="33" customHeight="1">
      <c r="B151" s="33"/>
      <c r="C151" s="128" t="s">
        <v>234</v>
      </c>
      <c r="D151" s="128" t="s">
        <v>146</v>
      </c>
      <c r="E151" s="129" t="s">
        <v>443</v>
      </c>
      <c r="F151" s="130" t="s">
        <v>444</v>
      </c>
      <c r="G151" s="131" t="s">
        <v>149</v>
      </c>
      <c r="H151" s="132">
        <v>8</v>
      </c>
      <c r="I151" s="133"/>
      <c r="J151" s="134">
        <f>ROUND(I151*H151,1)</f>
        <v>0</v>
      </c>
      <c r="K151" s="130" t="s">
        <v>150</v>
      </c>
      <c r="L151" s="33"/>
      <c r="M151" s="135" t="s">
        <v>19</v>
      </c>
      <c r="N151" s="136" t="s">
        <v>43</v>
      </c>
      <c r="P151" s="137">
        <f>O151*H151</f>
        <v>0</v>
      </c>
      <c r="Q151" s="137">
        <v>0</v>
      </c>
      <c r="R151" s="137">
        <f>Q151*H151</f>
        <v>0</v>
      </c>
      <c r="S151" s="137">
        <v>0.44</v>
      </c>
      <c r="T151" s="138">
        <f>S151*H151</f>
        <v>3.52</v>
      </c>
      <c r="AR151" s="139" t="s">
        <v>151</v>
      </c>
      <c r="AT151" s="139" t="s">
        <v>146</v>
      </c>
      <c r="AU151" s="139" t="s">
        <v>152</v>
      </c>
      <c r="AY151" s="18" t="s">
        <v>141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8" t="s">
        <v>80</v>
      </c>
      <c r="BK151" s="140">
        <f>ROUND(I151*H151,1)</f>
        <v>0</v>
      </c>
      <c r="BL151" s="18" t="s">
        <v>151</v>
      </c>
      <c r="BM151" s="139" t="s">
        <v>421</v>
      </c>
    </row>
    <row r="152" spans="2:65" s="1" customFormat="1" ht="11.25">
      <c r="B152" s="33"/>
      <c r="D152" s="141" t="s">
        <v>154</v>
      </c>
      <c r="F152" s="142" t="s">
        <v>445</v>
      </c>
      <c r="I152" s="143"/>
      <c r="L152" s="33"/>
      <c r="M152" s="144"/>
      <c r="T152" s="54"/>
      <c r="AT152" s="18" t="s">
        <v>154</v>
      </c>
      <c r="AU152" s="18" t="s">
        <v>152</v>
      </c>
    </row>
    <row r="153" spans="2:65" s="14" customFormat="1" ht="11.25">
      <c r="B153" s="160"/>
      <c r="D153" s="146" t="s">
        <v>156</v>
      </c>
      <c r="E153" s="161" t="s">
        <v>19</v>
      </c>
      <c r="F153" s="162" t="s">
        <v>423</v>
      </c>
      <c r="H153" s="161" t="s">
        <v>19</v>
      </c>
      <c r="I153" s="163"/>
      <c r="L153" s="160"/>
      <c r="M153" s="164"/>
      <c r="T153" s="165"/>
      <c r="AT153" s="161" t="s">
        <v>156</v>
      </c>
      <c r="AU153" s="161" t="s">
        <v>152</v>
      </c>
      <c r="AV153" s="14" t="s">
        <v>80</v>
      </c>
      <c r="AW153" s="14" t="s">
        <v>33</v>
      </c>
      <c r="AX153" s="14" t="s">
        <v>72</v>
      </c>
      <c r="AY153" s="161" t="s">
        <v>141</v>
      </c>
    </row>
    <row r="154" spans="2:65" s="12" customFormat="1" ht="11.25">
      <c r="B154" s="145"/>
      <c r="D154" s="146" t="s">
        <v>156</v>
      </c>
      <c r="E154" s="147" t="s">
        <v>19</v>
      </c>
      <c r="F154" s="148" t="s">
        <v>433</v>
      </c>
      <c r="H154" s="149">
        <v>8</v>
      </c>
      <c r="I154" s="150"/>
      <c r="L154" s="145"/>
      <c r="M154" s="151"/>
      <c r="T154" s="152"/>
      <c r="AT154" s="147" t="s">
        <v>156</v>
      </c>
      <c r="AU154" s="147" t="s">
        <v>152</v>
      </c>
      <c r="AV154" s="12" t="s">
        <v>82</v>
      </c>
      <c r="AW154" s="12" t="s">
        <v>33</v>
      </c>
      <c r="AX154" s="12" t="s">
        <v>80</v>
      </c>
      <c r="AY154" s="147" t="s">
        <v>141</v>
      </c>
    </row>
    <row r="155" spans="2:65" s="11" customFormat="1" ht="22.9" customHeight="1">
      <c r="B155" s="116"/>
      <c r="D155" s="117" t="s">
        <v>71</v>
      </c>
      <c r="E155" s="126" t="s">
        <v>282</v>
      </c>
      <c r="F155" s="126" t="s">
        <v>283</v>
      </c>
      <c r="I155" s="119"/>
      <c r="J155" s="127">
        <f>BK155</f>
        <v>0</v>
      </c>
      <c r="L155" s="116"/>
      <c r="M155" s="121"/>
      <c r="P155" s="122">
        <f>SUM(P156:P163)</f>
        <v>0</v>
      </c>
      <c r="R155" s="122">
        <f>SUM(R156:R163)</f>
        <v>0</v>
      </c>
      <c r="T155" s="123">
        <f>SUM(T156:T163)</f>
        <v>0</v>
      </c>
      <c r="AR155" s="117" t="s">
        <v>80</v>
      </c>
      <c r="AT155" s="124" t="s">
        <v>71</v>
      </c>
      <c r="AU155" s="124" t="s">
        <v>80</v>
      </c>
      <c r="AY155" s="117" t="s">
        <v>141</v>
      </c>
      <c r="BK155" s="125">
        <f>SUM(BK156:BK163)</f>
        <v>0</v>
      </c>
    </row>
    <row r="156" spans="2:65" s="1" customFormat="1" ht="24.2" customHeight="1">
      <c r="B156" s="33"/>
      <c r="C156" s="128" t="s">
        <v>242</v>
      </c>
      <c r="D156" s="128" t="s">
        <v>146</v>
      </c>
      <c r="E156" s="129" t="s">
        <v>285</v>
      </c>
      <c r="F156" s="130" t="s">
        <v>286</v>
      </c>
      <c r="G156" s="131" t="s">
        <v>287</v>
      </c>
      <c r="H156" s="132">
        <v>50.36</v>
      </c>
      <c r="I156" s="133"/>
      <c r="J156" s="134">
        <f>ROUND(I156*H156,1)</f>
        <v>0</v>
      </c>
      <c r="K156" s="130" t="s">
        <v>150</v>
      </c>
      <c r="L156" s="33"/>
      <c r="M156" s="135" t="s">
        <v>19</v>
      </c>
      <c r="N156" s="136" t="s">
        <v>43</v>
      </c>
      <c r="P156" s="137">
        <f>O156*H156</f>
        <v>0</v>
      </c>
      <c r="Q156" s="137">
        <v>0</v>
      </c>
      <c r="R156" s="137">
        <f>Q156*H156</f>
        <v>0</v>
      </c>
      <c r="S156" s="137">
        <v>0</v>
      </c>
      <c r="T156" s="138">
        <f>S156*H156</f>
        <v>0</v>
      </c>
      <c r="AR156" s="139" t="s">
        <v>151</v>
      </c>
      <c r="AT156" s="139" t="s">
        <v>146</v>
      </c>
      <c r="AU156" s="139" t="s">
        <v>82</v>
      </c>
      <c r="AY156" s="18" t="s">
        <v>141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8" t="s">
        <v>80</v>
      </c>
      <c r="BK156" s="140">
        <f>ROUND(I156*H156,1)</f>
        <v>0</v>
      </c>
      <c r="BL156" s="18" t="s">
        <v>151</v>
      </c>
      <c r="BM156" s="139" t="s">
        <v>288</v>
      </c>
    </row>
    <row r="157" spans="2:65" s="1" customFormat="1" ht="11.25">
      <c r="B157" s="33"/>
      <c r="D157" s="141" t="s">
        <v>154</v>
      </c>
      <c r="F157" s="142" t="s">
        <v>289</v>
      </c>
      <c r="I157" s="143"/>
      <c r="L157" s="33"/>
      <c r="M157" s="144"/>
      <c r="T157" s="54"/>
      <c r="AT157" s="18" t="s">
        <v>154</v>
      </c>
      <c r="AU157" s="18" t="s">
        <v>82</v>
      </c>
    </row>
    <row r="158" spans="2:65" s="1" customFormat="1" ht="24.2" customHeight="1">
      <c r="B158" s="33"/>
      <c r="C158" s="128" t="s">
        <v>247</v>
      </c>
      <c r="D158" s="128" t="s">
        <v>146</v>
      </c>
      <c r="E158" s="129" t="s">
        <v>291</v>
      </c>
      <c r="F158" s="130" t="s">
        <v>292</v>
      </c>
      <c r="G158" s="131" t="s">
        <v>287</v>
      </c>
      <c r="H158" s="132">
        <v>50.36</v>
      </c>
      <c r="I158" s="133"/>
      <c r="J158" s="134">
        <f>ROUND(I158*H158,1)</f>
        <v>0</v>
      </c>
      <c r="K158" s="130" t="s">
        <v>150</v>
      </c>
      <c r="L158" s="33"/>
      <c r="M158" s="135" t="s">
        <v>19</v>
      </c>
      <c r="N158" s="136" t="s">
        <v>43</v>
      </c>
      <c r="P158" s="137">
        <f>O158*H158</f>
        <v>0</v>
      </c>
      <c r="Q158" s="137">
        <v>0</v>
      </c>
      <c r="R158" s="137">
        <f>Q158*H158</f>
        <v>0</v>
      </c>
      <c r="S158" s="137">
        <v>0</v>
      </c>
      <c r="T158" s="138">
        <f>S158*H158</f>
        <v>0</v>
      </c>
      <c r="AR158" s="139" t="s">
        <v>151</v>
      </c>
      <c r="AT158" s="139" t="s">
        <v>146</v>
      </c>
      <c r="AU158" s="139" t="s">
        <v>82</v>
      </c>
      <c r="AY158" s="18" t="s">
        <v>141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8" t="s">
        <v>80</v>
      </c>
      <c r="BK158" s="140">
        <f>ROUND(I158*H158,1)</f>
        <v>0</v>
      </c>
      <c r="BL158" s="18" t="s">
        <v>151</v>
      </c>
      <c r="BM158" s="139" t="s">
        <v>293</v>
      </c>
    </row>
    <row r="159" spans="2:65" s="1" customFormat="1" ht="11.25">
      <c r="B159" s="33"/>
      <c r="D159" s="141" t="s">
        <v>154</v>
      </c>
      <c r="F159" s="142" t="s">
        <v>294</v>
      </c>
      <c r="I159" s="143"/>
      <c r="L159" s="33"/>
      <c r="M159" s="144"/>
      <c r="T159" s="54"/>
      <c r="AT159" s="18" t="s">
        <v>154</v>
      </c>
      <c r="AU159" s="18" t="s">
        <v>82</v>
      </c>
    </row>
    <row r="160" spans="2:65" s="1" customFormat="1" ht="24.2" customHeight="1">
      <c r="B160" s="33"/>
      <c r="C160" s="128" t="s">
        <v>254</v>
      </c>
      <c r="D160" s="128" t="s">
        <v>146</v>
      </c>
      <c r="E160" s="129" t="s">
        <v>296</v>
      </c>
      <c r="F160" s="130" t="s">
        <v>297</v>
      </c>
      <c r="G160" s="131" t="s">
        <v>287</v>
      </c>
      <c r="H160" s="132">
        <v>46.84</v>
      </c>
      <c r="I160" s="133"/>
      <c r="J160" s="134">
        <f>ROUND(I160*H160,1)</f>
        <v>0</v>
      </c>
      <c r="K160" s="130" t="s">
        <v>150</v>
      </c>
      <c r="L160" s="33"/>
      <c r="M160" s="135" t="s">
        <v>19</v>
      </c>
      <c r="N160" s="136" t="s">
        <v>43</v>
      </c>
      <c r="P160" s="137">
        <f>O160*H160</f>
        <v>0</v>
      </c>
      <c r="Q160" s="137">
        <v>0</v>
      </c>
      <c r="R160" s="137">
        <f>Q160*H160</f>
        <v>0</v>
      </c>
      <c r="S160" s="137">
        <v>0</v>
      </c>
      <c r="T160" s="138">
        <f>S160*H160</f>
        <v>0</v>
      </c>
      <c r="AR160" s="139" t="s">
        <v>151</v>
      </c>
      <c r="AT160" s="139" t="s">
        <v>146</v>
      </c>
      <c r="AU160" s="139" t="s">
        <v>82</v>
      </c>
      <c r="AY160" s="18" t="s">
        <v>141</v>
      </c>
      <c r="BE160" s="140">
        <f>IF(N160="základní",J160,0)</f>
        <v>0</v>
      </c>
      <c r="BF160" s="140">
        <f>IF(N160="snížená",J160,0)</f>
        <v>0</v>
      </c>
      <c r="BG160" s="140">
        <f>IF(N160="zákl. přenesená",J160,0)</f>
        <v>0</v>
      </c>
      <c r="BH160" s="140">
        <f>IF(N160="sníž. přenesená",J160,0)</f>
        <v>0</v>
      </c>
      <c r="BI160" s="140">
        <f>IF(N160="nulová",J160,0)</f>
        <v>0</v>
      </c>
      <c r="BJ160" s="18" t="s">
        <v>80</v>
      </c>
      <c r="BK160" s="140">
        <f>ROUND(I160*H160,1)</f>
        <v>0</v>
      </c>
      <c r="BL160" s="18" t="s">
        <v>151</v>
      </c>
      <c r="BM160" s="139" t="s">
        <v>298</v>
      </c>
    </row>
    <row r="161" spans="2:65" s="1" customFormat="1" ht="11.25">
      <c r="B161" s="33"/>
      <c r="D161" s="141" t="s">
        <v>154</v>
      </c>
      <c r="F161" s="142" t="s">
        <v>299</v>
      </c>
      <c r="I161" s="143"/>
      <c r="L161" s="33"/>
      <c r="M161" s="144"/>
      <c r="T161" s="54"/>
      <c r="AT161" s="18" t="s">
        <v>154</v>
      </c>
      <c r="AU161" s="18" t="s">
        <v>82</v>
      </c>
    </row>
    <row r="162" spans="2:65" s="1" customFormat="1" ht="24.2" customHeight="1">
      <c r="B162" s="33"/>
      <c r="C162" s="128" t="s">
        <v>259</v>
      </c>
      <c r="D162" s="128" t="s">
        <v>146</v>
      </c>
      <c r="E162" s="129" t="s">
        <v>301</v>
      </c>
      <c r="F162" s="130" t="s">
        <v>302</v>
      </c>
      <c r="G162" s="131" t="s">
        <v>287</v>
      </c>
      <c r="H162" s="132">
        <v>3.52</v>
      </c>
      <c r="I162" s="133"/>
      <c r="J162" s="134">
        <f>ROUND(I162*H162,1)</f>
        <v>0</v>
      </c>
      <c r="K162" s="130" t="s">
        <v>150</v>
      </c>
      <c r="L162" s="33"/>
      <c r="M162" s="135" t="s">
        <v>19</v>
      </c>
      <c r="N162" s="136" t="s">
        <v>43</v>
      </c>
      <c r="P162" s="137">
        <f>O162*H162</f>
        <v>0</v>
      </c>
      <c r="Q162" s="137">
        <v>0</v>
      </c>
      <c r="R162" s="137">
        <f>Q162*H162</f>
        <v>0</v>
      </c>
      <c r="S162" s="137">
        <v>0</v>
      </c>
      <c r="T162" s="138">
        <f>S162*H162</f>
        <v>0</v>
      </c>
      <c r="AR162" s="139" t="s">
        <v>151</v>
      </c>
      <c r="AT162" s="139" t="s">
        <v>146</v>
      </c>
      <c r="AU162" s="139" t="s">
        <v>82</v>
      </c>
      <c r="AY162" s="18" t="s">
        <v>141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8" t="s">
        <v>80</v>
      </c>
      <c r="BK162" s="140">
        <f>ROUND(I162*H162,1)</f>
        <v>0</v>
      </c>
      <c r="BL162" s="18" t="s">
        <v>151</v>
      </c>
      <c r="BM162" s="139" t="s">
        <v>303</v>
      </c>
    </row>
    <row r="163" spans="2:65" s="1" customFormat="1" ht="11.25">
      <c r="B163" s="33"/>
      <c r="D163" s="141" t="s">
        <v>154</v>
      </c>
      <c r="F163" s="142" t="s">
        <v>304</v>
      </c>
      <c r="I163" s="143"/>
      <c r="L163" s="33"/>
      <c r="M163" s="144"/>
      <c r="T163" s="54"/>
      <c r="AT163" s="18" t="s">
        <v>154</v>
      </c>
      <c r="AU163" s="18" t="s">
        <v>82</v>
      </c>
    </row>
    <row r="164" spans="2:65" s="11" customFormat="1" ht="22.9" customHeight="1">
      <c r="B164" s="116"/>
      <c r="D164" s="117" t="s">
        <v>71</v>
      </c>
      <c r="E164" s="126" t="s">
        <v>315</v>
      </c>
      <c r="F164" s="126" t="s">
        <v>316</v>
      </c>
      <c r="I164" s="119"/>
      <c r="J164" s="127">
        <f>BK164</f>
        <v>0</v>
      </c>
      <c r="L164" s="116"/>
      <c r="M164" s="121"/>
      <c r="P164" s="122">
        <f>SUM(P165:P166)</f>
        <v>0</v>
      </c>
      <c r="R164" s="122">
        <f>SUM(R165:R166)</f>
        <v>0</v>
      </c>
      <c r="T164" s="123">
        <f>SUM(T165:T166)</f>
        <v>0</v>
      </c>
      <c r="AR164" s="117" t="s">
        <v>80</v>
      </c>
      <c r="AT164" s="124" t="s">
        <v>71</v>
      </c>
      <c r="AU164" s="124" t="s">
        <v>80</v>
      </c>
      <c r="AY164" s="117" t="s">
        <v>141</v>
      </c>
      <c r="BK164" s="125">
        <f>SUM(BK165:BK166)</f>
        <v>0</v>
      </c>
    </row>
    <row r="165" spans="2:65" s="1" customFormat="1" ht="24.2" customHeight="1">
      <c r="B165" s="33"/>
      <c r="C165" s="128" t="s">
        <v>267</v>
      </c>
      <c r="D165" s="128" t="s">
        <v>146</v>
      </c>
      <c r="E165" s="129" t="s">
        <v>318</v>
      </c>
      <c r="F165" s="130" t="s">
        <v>319</v>
      </c>
      <c r="G165" s="131" t="s">
        <v>287</v>
      </c>
      <c r="H165" s="132">
        <v>6.1379999999999999</v>
      </c>
      <c r="I165" s="133"/>
      <c r="J165" s="134">
        <f>ROUND(I165*H165,1)</f>
        <v>0</v>
      </c>
      <c r="K165" s="130" t="s">
        <v>150</v>
      </c>
      <c r="L165" s="33"/>
      <c r="M165" s="135" t="s">
        <v>19</v>
      </c>
      <c r="N165" s="136" t="s">
        <v>43</v>
      </c>
      <c r="P165" s="137">
        <f>O165*H165</f>
        <v>0</v>
      </c>
      <c r="Q165" s="137">
        <v>0</v>
      </c>
      <c r="R165" s="137">
        <f>Q165*H165</f>
        <v>0</v>
      </c>
      <c r="S165" s="137">
        <v>0</v>
      </c>
      <c r="T165" s="138">
        <f>S165*H165</f>
        <v>0</v>
      </c>
      <c r="AR165" s="139" t="s">
        <v>151</v>
      </c>
      <c r="AT165" s="139" t="s">
        <v>146</v>
      </c>
      <c r="AU165" s="139" t="s">
        <v>82</v>
      </c>
      <c r="AY165" s="18" t="s">
        <v>141</v>
      </c>
      <c r="BE165" s="140">
        <f>IF(N165="základní",J165,0)</f>
        <v>0</v>
      </c>
      <c r="BF165" s="140">
        <f>IF(N165="snížená",J165,0)</f>
        <v>0</v>
      </c>
      <c r="BG165" s="140">
        <f>IF(N165="zákl. přenesená",J165,0)</f>
        <v>0</v>
      </c>
      <c r="BH165" s="140">
        <f>IF(N165="sníž. přenesená",J165,0)</f>
        <v>0</v>
      </c>
      <c r="BI165" s="140">
        <f>IF(N165="nulová",J165,0)</f>
        <v>0</v>
      </c>
      <c r="BJ165" s="18" t="s">
        <v>80</v>
      </c>
      <c r="BK165" s="140">
        <f>ROUND(I165*H165,1)</f>
        <v>0</v>
      </c>
      <c r="BL165" s="18" t="s">
        <v>151</v>
      </c>
      <c r="BM165" s="139" t="s">
        <v>320</v>
      </c>
    </row>
    <row r="166" spans="2:65" s="1" customFormat="1" ht="11.25">
      <c r="B166" s="33"/>
      <c r="D166" s="141" t="s">
        <v>154</v>
      </c>
      <c r="F166" s="142" t="s">
        <v>321</v>
      </c>
      <c r="I166" s="143"/>
      <c r="L166" s="33"/>
      <c r="M166" s="144"/>
      <c r="T166" s="54"/>
      <c r="AT166" s="18" t="s">
        <v>154</v>
      </c>
      <c r="AU166" s="18" t="s">
        <v>82</v>
      </c>
    </row>
    <row r="167" spans="2:65" s="11" customFormat="1" ht="25.9" customHeight="1">
      <c r="B167" s="116"/>
      <c r="D167" s="117" t="s">
        <v>71</v>
      </c>
      <c r="E167" s="118" t="s">
        <v>322</v>
      </c>
      <c r="F167" s="118" t="s">
        <v>323</v>
      </c>
      <c r="I167" s="119"/>
      <c r="J167" s="120">
        <f>BK167</f>
        <v>0</v>
      </c>
      <c r="L167" s="116"/>
      <c r="M167" s="121"/>
      <c r="P167" s="122">
        <f>SUM(P168:P181)</f>
        <v>0</v>
      </c>
      <c r="R167" s="122">
        <f>SUM(R168:R181)</f>
        <v>0</v>
      </c>
      <c r="T167" s="123">
        <f>SUM(T168:T181)</f>
        <v>0</v>
      </c>
      <c r="AR167" s="117" t="s">
        <v>142</v>
      </c>
      <c r="AT167" s="124" t="s">
        <v>71</v>
      </c>
      <c r="AU167" s="124" t="s">
        <v>72</v>
      </c>
      <c r="AY167" s="117" t="s">
        <v>141</v>
      </c>
      <c r="BK167" s="125">
        <f>SUM(BK168:BK181)</f>
        <v>0</v>
      </c>
    </row>
    <row r="168" spans="2:65" s="1" customFormat="1" ht="16.5" customHeight="1">
      <c r="B168" s="33"/>
      <c r="C168" s="128" t="s">
        <v>7</v>
      </c>
      <c r="D168" s="128" t="s">
        <v>146</v>
      </c>
      <c r="E168" s="129" t="s">
        <v>325</v>
      </c>
      <c r="F168" s="130" t="s">
        <v>326</v>
      </c>
      <c r="G168" s="131" t="s">
        <v>327</v>
      </c>
      <c r="H168" s="132">
        <v>1</v>
      </c>
      <c r="I168" s="133"/>
      <c r="J168" s="134">
        <f>ROUND(I168*H168,1)</f>
        <v>0</v>
      </c>
      <c r="K168" s="130" t="s">
        <v>150</v>
      </c>
      <c r="L168" s="33"/>
      <c r="M168" s="135" t="s">
        <v>19</v>
      </c>
      <c r="N168" s="136" t="s">
        <v>43</v>
      </c>
      <c r="P168" s="137">
        <f>O168*H168</f>
        <v>0</v>
      </c>
      <c r="Q168" s="137">
        <v>0</v>
      </c>
      <c r="R168" s="137">
        <f>Q168*H168</f>
        <v>0</v>
      </c>
      <c r="S168" s="137">
        <v>0</v>
      </c>
      <c r="T168" s="138">
        <f>S168*H168</f>
        <v>0</v>
      </c>
      <c r="AR168" s="139" t="s">
        <v>328</v>
      </c>
      <c r="AT168" s="139" t="s">
        <v>146</v>
      </c>
      <c r="AU168" s="139" t="s">
        <v>80</v>
      </c>
      <c r="AY168" s="18" t="s">
        <v>141</v>
      </c>
      <c r="BE168" s="140">
        <f>IF(N168="základní",J168,0)</f>
        <v>0</v>
      </c>
      <c r="BF168" s="140">
        <f>IF(N168="snížená",J168,0)</f>
        <v>0</v>
      </c>
      <c r="BG168" s="140">
        <f>IF(N168="zákl. přenesená",J168,0)</f>
        <v>0</v>
      </c>
      <c r="BH168" s="140">
        <f>IF(N168="sníž. přenesená",J168,0)</f>
        <v>0</v>
      </c>
      <c r="BI168" s="140">
        <f>IF(N168="nulová",J168,0)</f>
        <v>0</v>
      </c>
      <c r="BJ168" s="18" t="s">
        <v>80</v>
      </c>
      <c r="BK168" s="140">
        <f>ROUND(I168*H168,1)</f>
        <v>0</v>
      </c>
      <c r="BL168" s="18" t="s">
        <v>328</v>
      </c>
      <c r="BM168" s="139" t="s">
        <v>329</v>
      </c>
    </row>
    <row r="169" spans="2:65" s="1" customFormat="1" ht="11.25">
      <c r="B169" s="33"/>
      <c r="D169" s="141" t="s">
        <v>154</v>
      </c>
      <c r="F169" s="142" t="s">
        <v>330</v>
      </c>
      <c r="I169" s="143"/>
      <c r="L169" s="33"/>
      <c r="M169" s="144"/>
      <c r="T169" s="54"/>
      <c r="AT169" s="18" t="s">
        <v>154</v>
      </c>
      <c r="AU169" s="18" t="s">
        <v>80</v>
      </c>
    </row>
    <row r="170" spans="2:65" s="1" customFormat="1" ht="16.5" customHeight="1">
      <c r="B170" s="33"/>
      <c r="C170" s="128" t="s">
        <v>277</v>
      </c>
      <c r="D170" s="128" t="s">
        <v>146</v>
      </c>
      <c r="E170" s="129" t="s">
        <v>332</v>
      </c>
      <c r="F170" s="130" t="s">
        <v>333</v>
      </c>
      <c r="G170" s="131" t="s">
        <v>327</v>
      </c>
      <c r="H170" s="132">
        <v>1</v>
      </c>
      <c r="I170" s="133"/>
      <c r="J170" s="134">
        <f>ROUND(I170*H170,1)</f>
        <v>0</v>
      </c>
      <c r="K170" s="130" t="s">
        <v>150</v>
      </c>
      <c r="L170" s="33"/>
      <c r="M170" s="135" t="s">
        <v>19</v>
      </c>
      <c r="N170" s="136" t="s">
        <v>43</v>
      </c>
      <c r="P170" s="137">
        <f>O170*H170</f>
        <v>0</v>
      </c>
      <c r="Q170" s="137">
        <v>0</v>
      </c>
      <c r="R170" s="137">
        <f>Q170*H170</f>
        <v>0</v>
      </c>
      <c r="S170" s="137">
        <v>0</v>
      </c>
      <c r="T170" s="138">
        <f>S170*H170</f>
        <v>0</v>
      </c>
      <c r="AR170" s="139" t="s">
        <v>328</v>
      </c>
      <c r="AT170" s="139" t="s">
        <v>146</v>
      </c>
      <c r="AU170" s="139" t="s">
        <v>80</v>
      </c>
      <c r="AY170" s="18" t="s">
        <v>141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8" t="s">
        <v>80</v>
      </c>
      <c r="BK170" s="140">
        <f>ROUND(I170*H170,1)</f>
        <v>0</v>
      </c>
      <c r="BL170" s="18" t="s">
        <v>328</v>
      </c>
      <c r="BM170" s="139" t="s">
        <v>334</v>
      </c>
    </row>
    <row r="171" spans="2:65" s="1" customFormat="1" ht="11.25">
      <c r="B171" s="33"/>
      <c r="D171" s="141" t="s">
        <v>154</v>
      </c>
      <c r="F171" s="142" t="s">
        <v>335</v>
      </c>
      <c r="I171" s="143"/>
      <c r="L171" s="33"/>
      <c r="M171" s="144"/>
      <c r="T171" s="54"/>
      <c r="AT171" s="18" t="s">
        <v>154</v>
      </c>
      <c r="AU171" s="18" t="s">
        <v>80</v>
      </c>
    </row>
    <row r="172" spans="2:65" s="1" customFormat="1" ht="16.5" customHeight="1">
      <c r="B172" s="33"/>
      <c r="C172" s="128" t="s">
        <v>284</v>
      </c>
      <c r="D172" s="128" t="s">
        <v>146</v>
      </c>
      <c r="E172" s="129" t="s">
        <v>337</v>
      </c>
      <c r="F172" s="130" t="s">
        <v>338</v>
      </c>
      <c r="G172" s="131" t="s">
        <v>339</v>
      </c>
      <c r="H172" s="132">
        <v>1</v>
      </c>
      <c r="I172" s="133"/>
      <c r="J172" s="134">
        <f>ROUND(I172*H172,1)</f>
        <v>0</v>
      </c>
      <c r="K172" s="130" t="s">
        <v>150</v>
      </c>
      <c r="L172" s="33"/>
      <c r="M172" s="135" t="s">
        <v>19</v>
      </c>
      <c r="N172" s="136" t="s">
        <v>43</v>
      </c>
      <c r="P172" s="137">
        <f>O172*H172</f>
        <v>0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328</v>
      </c>
      <c r="AT172" s="139" t="s">
        <v>146</v>
      </c>
      <c r="AU172" s="139" t="s">
        <v>80</v>
      </c>
      <c r="AY172" s="18" t="s">
        <v>141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8" t="s">
        <v>80</v>
      </c>
      <c r="BK172" s="140">
        <f>ROUND(I172*H172,1)</f>
        <v>0</v>
      </c>
      <c r="BL172" s="18" t="s">
        <v>328</v>
      </c>
      <c r="BM172" s="139" t="s">
        <v>340</v>
      </c>
    </row>
    <row r="173" spans="2:65" s="1" customFormat="1" ht="11.25">
      <c r="B173" s="33"/>
      <c r="D173" s="141" t="s">
        <v>154</v>
      </c>
      <c r="F173" s="142" t="s">
        <v>341</v>
      </c>
      <c r="I173" s="143"/>
      <c r="L173" s="33"/>
      <c r="M173" s="144"/>
      <c r="T173" s="54"/>
      <c r="AT173" s="18" t="s">
        <v>154</v>
      </c>
      <c r="AU173" s="18" t="s">
        <v>80</v>
      </c>
    </row>
    <row r="174" spans="2:65" s="1" customFormat="1" ht="16.5" customHeight="1">
      <c r="B174" s="33"/>
      <c r="C174" s="128" t="s">
        <v>290</v>
      </c>
      <c r="D174" s="128" t="s">
        <v>146</v>
      </c>
      <c r="E174" s="129" t="s">
        <v>343</v>
      </c>
      <c r="F174" s="130" t="s">
        <v>344</v>
      </c>
      <c r="G174" s="131" t="s">
        <v>327</v>
      </c>
      <c r="H174" s="132">
        <v>1</v>
      </c>
      <c r="I174" s="133"/>
      <c r="J174" s="134">
        <f>ROUND(I174*H174,1)</f>
        <v>0</v>
      </c>
      <c r="K174" s="130" t="s">
        <v>150</v>
      </c>
      <c r="L174" s="33"/>
      <c r="M174" s="135" t="s">
        <v>19</v>
      </c>
      <c r="N174" s="136" t="s">
        <v>43</v>
      </c>
      <c r="P174" s="137">
        <f>O174*H174</f>
        <v>0</v>
      </c>
      <c r="Q174" s="137">
        <v>0</v>
      </c>
      <c r="R174" s="137">
        <f>Q174*H174</f>
        <v>0</v>
      </c>
      <c r="S174" s="137">
        <v>0</v>
      </c>
      <c r="T174" s="138">
        <f>S174*H174</f>
        <v>0</v>
      </c>
      <c r="AR174" s="139" t="s">
        <v>328</v>
      </c>
      <c r="AT174" s="139" t="s">
        <v>146</v>
      </c>
      <c r="AU174" s="139" t="s">
        <v>80</v>
      </c>
      <c r="AY174" s="18" t="s">
        <v>141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8" t="s">
        <v>80</v>
      </c>
      <c r="BK174" s="140">
        <f>ROUND(I174*H174,1)</f>
        <v>0</v>
      </c>
      <c r="BL174" s="18" t="s">
        <v>328</v>
      </c>
      <c r="BM174" s="139" t="s">
        <v>345</v>
      </c>
    </row>
    <row r="175" spans="2:65" s="1" customFormat="1" ht="11.25">
      <c r="B175" s="33"/>
      <c r="D175" s="141" t="s">
        <v>154</v>
      </c>
      <c r="F175" s="142" t="s">
        <v>346</v>
      </c>
      <c r="I175" s="143"/>
      <c r="L175" s="33"/>
      <c r="M175" s="144"/>
      <c r="T175" s="54"/>
      <c r="AT175" s="18" t="s">
        <v>154</v>
      </c>
      <c r="AU175" s="18" t="s">
        <v>80</v>
      </c>
    </row>
    <row r="176" spans="2:65" s="1" customFormat="1" ht="16.5" customHeight="1">
      <c r="B176" s="33"/>
      <c r="C176" s="128" t="s">
        <v>295</v>
      </c>
      <c r="D176" s="128" t="s">
        <v>146</v>
      </c>
      <c r="E176" s="129" t="s">
        <v>348</v>
      </c>
      <c r="F176" s="130" t="s">
        <v>349</v>
      </c>
      <c r="G176" s="131" t="s">
        <v>327</v>
      </c>
      <c r="H176" s="132">
        <v>1</v>
      </c>
      <c r="I176" s="133"/>
      <c r="J176" s="134">
        <f>ROUND(I176*H176,1)</f>
        <v>0</v>
      </c>
      <c r="K176" s="130" t="s">
        <v>150</v>
      </c>
      <c r="L176" s="33"/>
      <c r="M176" s="135" t="s">
        <v>19</v>
      </c>
      <c r="N176" s="136" t="s">
        <v>43</v>
      </c>
      <c r="P176" s="137">
        <f>O176*H176</f>
        <v>0</v>
      </c>
      <c r="Q176" s="137">
        <v>0</v>
      </c>
      <c r="R176" s="137">
        <f>Q176*H176</f>
        <v>0</v>
      </c>
      <c r="S176" s="137">
        <v>0</v>
      </c>
      <c r="T176" s="138">
        <f>S176*H176</f>
        <v>0</v>
      </c>
      <c r="AR176" s="139" t="s">
        <v>328</v>
      </c>
      <c r="AT176" s="139" t="s">
        <v>146</v>
      </c>
      <c r="AU176" s="139" t="s">
        <v>80</v>
      </c>
      <c r="AY176" s="18" t="s">
        <v>141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8" t="s">
        <v>80</v>
      </c>
      <c r="BK176" s="140">
        <f>ROUND(I176*H176,1)</f>
        <v>0</v>
      </c>
      <c r="BL176" s="18" t="s">
        <v>328</v>
      </c>
      <c r="BM176" s="139" t="s">
        <v>350</v>
      </c>
    </row>
    <row r="177" spans="2:65" s="1" customFormat="1" ht="11.25">
      <c r="B177" s="33"/>
      <c r="D177" s="141" t="s">
        <v>154</v>
      </c>
      <c r="F177" s="142" t="s">
        <v>351</v>
      </c>
      <c r="I177" s="143"/>
      <c r="L177" s="33"/>
      <c r="M177" s="144"/>
      <c r="T177" s="54"/>
      <c r="AT177" s="18" t="s">
        <v>154</v>
      </c>
      <c r="AU177" s="18" t="s">
        <v>80</v>
      </c>
    </row>
    <row r="178" spans="2:65" s="1" customFormat="1" ht="16.5" customHeight="1">
      <c r="B178" s="33"/>
      <c r="C178" s="128" t="s">
        <v>300</v>
      </c>
      <c r="D178" s="128" t="s">
        <v>146</v>
      </c>
      <c r="E178" s="129" t="s">
        <v>353</v>
      </c>
      <c r="F178" s="130" t="s">
        <v>354</v>
      </c>
      <c r="G178" s="131" t="s">
        <v>327</v>
      </c>
      <c r="H178" s="132">
        <v>1</v>
      </c>
      <c r="I178" s="133"/>
      <c r="J178" s="134">
        <f>ROUND(I178*H178,1)</f>
        <v>0</v>
      </c>
      <c r="K178" s="130" t="s">
        <v>150</v>
      </c>
      <c r="L178" s="33"/>
      <c r="M178" s="135" t="s">
        <v>19</v>
      </c>
      <c r="N178" s="136" t="s">
        <v>43</v>
      </c>
      <c r="P178" s="137">
        <f>O178*H178</f>
        <v>0</v>
      </c>
      <c r="Q178" s="137">
        <v>0</v>
      </c>
      <c r="R178" s="137">
        <f>Q178*H178</f>
        <v>0</v>
      </c>
      <c r="S178" s="137">
        <v>0</v>
      </c>
      <c r="T178" s="138">
        <f>S178*H178</f>
        <v>0</v>
      </c>
      <c r="AR178" s="139" t="s">
        <v>328</v>
      </c>
      <c r="AT178" s="139" t="s">
        <v>146</v>
      </c>
      <c r="AU178" s="139" t="s">
        <v>80</v>
      </c>
      <c r="AY178" s="18" t="s">
        <v>141</v>
      </c>
      <c r="BE178" s="140">
        <f>IF(N178="základní",J178,0)</f>
        <v>0</v>
      </c>
      <c r="BF178" s="140">
        <f>IF(N178="snížená",J178,0)</f>
        <v>0</v>
      </c>
      <c r="BG178" s="140">
        <f>IF(N178="zákl. přenesená",J178,0)</f>
        <v>0</v>
      </c>
      <c r="BH178" s="140">
        <f>IF(N178="sníž. přenesená",J178,0)</f>
        <v>0</v>
      </c>
      <c r="BI178" s="140">
        <f>IF(N178="nulová",J178,0)</f>
        <v>0</v>
      </c>
      <c r="BJ178" s="18" t="s">
        <v>80</v>
      </c>
      <c r="BK178" s="140">
        <f>ROUND(I178*H178,1)</f>
        <v>0</v>
      </c>
      <c r="BL178" s="18" t="s">
        <v>328</v>
      </c>
      <c r="BM178" s="139" t="s">
        <v>355</v>
      </c>
    </row>
    <row r="179" spans="2:65" s="1" customFormat="1" ht="11.25">
      <c r="B179" s="33"/>
      <c r="D179" s="141" t="s">
        <v>154</v>
      </c>
      <c r="F179" s="142" t="s">
        <v>356</v>
      </c>
      <c r="I179" s="143"/>
      <c r="L179" s="33"/>
      <c r="M179" s="144"/>
      <c r="T179" s="54"/>
      <c r="AT179" s="18" t="s">
        <v>154</v>
      </c>
      <c r="AU179" s="18" t="s">
        <v>80</v>
      </c>
    </row>
    <row r="180" spans="2:65" s="1" customFormat="1" ht="16.5" customHeight="1">
      <c r="B180" s="33"/>
      <c r="C180" s="128" t="s">
        <v>305</v>
      </c>
      <c r="D180" s="128" t="s">
        <v>146</v>
      </c>
      <c r="E180" s="129" t="s">
        <v>358</v>
      </c>
      <c r="F180" s="130" t="s">
        <v>359</v>
      </c>
      <c r="G180" s="131" t="s">
        <v>327</v>
      </c>
      <c r="H180" s="132">
        <v>1</v>
      </c>
      <c r="I180" s="133"/>
      <c r="J180" s="134">
        <f>ROUND(I180*H180,1)</f>
        <v>0</v>
      </c>
      <c r="K180" s="130" t="s">
        <v>150</v>
      </c>
      <c r="L180" s="33"/>
      <c r="M180" s="135" t="s">
        <v>19</v>
      </c>
      <c r="N180" s="136" t="s">
        <v>43</v>
      </c>
      <c r="P180" s="137">
        <f>O180*H180</f>
        <v>0</v>
      </c>
      <c r="Q180" s="137">
        <v>0</v>
      </c>
      <c r="R180" s="137">
        <f>Q180*H180</f>
        <v>0</v>
      </c>
      <c r="S180" s="137">
        <v>0</v>
      </c>
      <c r="T180" s="138">
        <f>S180*H180</f>
        <v>0</v>
      </c>
      <c r="AR180" s="139" t="s">
        <v>328</v>
      </c>
      <c r="AT180" s="139" t="s">
        <v>146</v>
      </c>
      <c r="AU180" s="139" t="s">
        <v>80</v>
      </c>
      <c r="AY180" s="18" t="s">
        <v>141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8" t="s">
        <v>80</v>
      </c>
      <c r="BK180" s="140">
        <f>ROUND(I180*H180,1)</f>
        <v>0</v>
      </c>
      <c r="BL180" s="18" t="s">
        <v>328</v>
      </c>
      <c r="BM180" s="139" t="s">
        <v>360</v>
      </c>
    </row>
    <row r="181" spans="2:65" s="1" customFormat="1" ht="11.25">
      <c r="B181" s="33"/>
      <c r="D181" s="141" t="s">
        <v>154</v>
      </c>
      <c r="F181" s="142" t="s">
        <v>361</v>
      </c>
      <c r="I181" s="143"/>
      <c r="L181" s="33"/>
      <c r="M181" s="173"/>
      <c r="N181" s="174"/>
      <c r="O181" s="174"/>
      <c r="P181" s="174"/>
      <c r="Q181" s="174"/>
      <c r="R181" s="174"/>
      <c r="S181" s="174"/>
      <c r="T181" s="175"/>
      <c r="AT181" s="18" t="s">
        <v>154</v>
      </c>
      <c r="AU181" s="18" t="s">
        <v>80</v>
      </c>
    </row>
    <row r="182" spans="2:65" s="1" customFormat="1" ht="6.95" customHeight="1">
      <c r="B182" s="42"/>
      <c r="C182" s="43"/>
      <c r="D182" s="43"/>
      <c r="E182" s="43"/>
      <c r="F182" s="43"/>
      <c r="G182" s="43"/>
      <c r="H182" s="43"/>
      <c r="I182" s="43"/>
      <c r="J182" s="43"/>
      <c r="K182" s="43"/>
      <c r="L182" s="33"/>
    </row>
  </sheetData>
  <sheetProtection algorithmName="SHA-512" hashValue="b50+Ac0jIZNdKjl6f5ENB32wYoST9Ja7gfIxWGTM33Tpi9FbTAMtr3+yy9MFs7rf8I26ayJ9DsoU2IP2zfzlLg==" saltValue="qxB3IPYfYtOn1dGd3aWwfwGpNr7l0/IwoP6sur2GPPRFUve3NIhMf/dj9isV67jVF+4zOIChdvtXKe32zuDrWA==" spinCount="100000" sheet="1" objects="1" scenarios="1" formatColumns="0" formatRows="0" autoFilter="0"/>
  <autoFilter ref="C89:K181" xr:uid="{00000000-0009-0000-0000-000003000000}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0300-000000000000}"/>
    <hyperlink ref="F101" r:id="rId2" xr:uid="{00000000-0004-0000-0300-000001000000}"/>
    <hyperlink ref="F107" r:id="rId3" xr:uid="{00000000-0004-0000-0300-000002000000}"/>
    <hyperlink ref="F111" r:id="rId4" xr:uid="{00000000-0004-0000-0300-000003000000}"/>
    <hyperlink ref="F114" r:id="rId5" xr:uid="{00000000-0004-0000-0300-000004000000}"/>
    <hyperlink ref="F118" r:id="rId6" xr:uid="{00000000-0004-0000-0300-000005000000}"/>
    <hyperlink ref="F122" r:id="rId7" xr:uid="{00000000-0004-0000-0300-000006000000}"/>
    <hyperlink ref="F126" r:id="rId8" xr:uid="{00000000-0004-0000-0300-000007000000}"/>
    <hyperlink ref="F130" r:id="rId9" xr:uid="{00000000-0004-0000-0300-000008000000}"/>
    <hyperlink ref="F134" r:id="rId10" xr:uid="{00000000-0004-0000-0300-000009000000}"/>
    <hyperlink ref="F141" r:id="rId11" xr:uid="{00000000-0004-0000-0300-00000A000000}"/>
    <hyperlink ref="F143" r:id="rId12" xr:uid="{00000000-0004-0000-0300-00000B000000}"/>
    <hyperlink ref="F146" r:id="rId13" xr:uid="{00000000-0004-0000-0300-00000C000000}"/>
    <hyperlink ref="F152" r:id="rId14" xr:uid="{00000000-0004-0000-0300-00000D000000}"/>
    <hyperlink ref="F157" r:id="rId15" xr:uid="{00000000-0004-0000-0300-00000E000000}"/>
    <hyperlink ref="F159" r:id="rId16" xr:uid="{00000000-0004-0000-0300-00000F000000}"/>
    <hyperlink ref="F161" r:id="rId17" xr:uid="{00000000-0004-0000-0300-000010000000}"/>
    <hyperlink ref="F163" r:id="rId18" xr:uid="{00000000-0004-0000-0300-000011000000}"/>
    <hyperlink ref="F166" r:id="rId19" xr:uid="{00000000-0004-0000-0300-000012000000}"/>
    <hyperlink ref="F169" r:id="rId20" xr:uid="{00000000-0004-0000-0300-000013000000}"/>
    <hyperlink ref="F171" r:id="rId21" xr:uid="{00000000-0004-0000-0300-000014000000}"/>
    <hyperlink ref="F173" r:id="rId22" xr:uid="{00000000-0004-0000-0300-000015000000}"/>
    <hyperlink ref="F175" r:id="rId23" xr:uid="{00000000-0004-0000-0300-000016000000}"/>
    <hyperlink ref="F177" r:id="rId24" xr:uid="{00000000-0004-0000-0300-000017000000}"/>
    <hyperlink ref="F179" r:id="rId25" xr:uid="{00000000-0004-0000-0300-000018000000}"/>
    <hyperlink ref="F181" r:id="rId26" xr:uid="{00000000-0004-0000-0300-00001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91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16.5" customHeight="1">
      <c r="B9" s="33"/>
      <c r="E9" s="261" t="s">
        <v>446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363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ROUND(J89,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ROUND((SUM(BE89:BE164)),  1)</f>
        <v>0</v>
      </c>
      <c r="I33" s="90">
        <v>0.21</v>
      </c>
      <c r="J33" s="89">
        <f>ROUND(((SUM(BE89:BE164))*I33),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ROUND((SUM(BF89:BF164)),  1)</f>
        <v>0</v>
      </c>
      <c r="I34" s="90">
        <v>0.12</v>
      </c>
      <c r="J34" s="89">
        <f>ROUND(((SUM(BF89:BF164))*I34),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ROUND((SUM(BG89:BG164)),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ROUND((SUM(BH89:BH164)),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ROUND((SUM(BI89:BI164)),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16.5" customHeight="1">
      <c r="B50" s="33"/>
      <c r="E50" s="261" t="str">
        <f>E9</f>
        <v>003 - CHORATICE - 3.ČÁST U ŽEL. PŘEJEZDU u p.p.č. 1349/4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k.ú. Malšovice-Choratice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J89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J91</f>
        <v>0</v>
      </c>
      <c r="L61" s="104"/>
    </row>
    <row r="62" spans="2:47" s="9" customFormat="1" ht="14.85" customHeight="1">
      <c r="B62" s="104"/>
      <c r="D62" s="105" t="s">
        <v>117</v>
      </c>
      <c r="E62" s="106"/>
      <c r="F62" s="106"/>
      <c r="G62" s="106"/>
      <c r="H62" s="106"/>
      <c r="I62" s="106"/>
      <c r="J62" s="107">
        <f>J92</f>
        <v>0</v>
      </c>
      <c r="L62" s="104"/>
    </row>
    <row r="63" spans="2:47" s="9" customFormat="1" ht="14.85" customHeight="1">
      <c r="B63" s="104"/>
      <c r="D63" s="105" t="s">
        <v>447</v>
      </c>
      <c r="E63" s="106"/>
      <c r="F63" s="106"/>
      <c r="G63" s="106"/>
      <c r="H63" s="106"/>
      <c r="I63" s="106"/>
      <c r="J63" s="107">
        <f>J102</f>
        <v>0</v>
      </c>
      <c r="L63" s="104"/>
    </row>
    <row r="64" spans="2:47" s="9" customFormat="1" ht="19.899999999999999" customHeight="1">
      <c r="B64" s="104"/>
      <c r="D64" s="105" t="s">
        <v>120</v>
      </c>
      <c r="E64" s="106"/>
      <c r="F64" s="106"/>
      <c r="G64" s="106"/>
      <c r="H64" s="106"/>
      <c r="I64" s="106"/>
      <c r="J64" s="107">
        <f>J124</f>
        <v>0</v>
      </c>
      <c r="L64" s="104"/>
    </row>
    <row r="65" spans="2:12" s="9" customFormat="1" ht="14.85" customHeight="1">
      <c r="B65" s="104"/>
      <c r="D65" s="105" t="s">
        <v>121</v>
      </c>
      <c r="E65" s="106"/>
      <c r="F65" s="106"/>
      <c r="G65" s="106"/>
      <c r="H65" s="106"/>
      <c r="I65" s="106"/>
      <c r="J65" s="107">
        <f>J125</f>
        <v>0</v>
      </c>
      <c r="L65" s="104"/>
    </row>
    <row r="66" spans="2:12" s="9" customFormat="1" ht="14.85" customHeight="1">
      <c r="B66" s="104"/>
      <c r="D66" s="105" t="s">
        <v>122</v>
      </c>
      <c r="E66" s="106"/>
      <c r="F66" s="106"/>
      <c r="G66" s="106"/>
      <c r="H66" s="106"/>
      <c r="I66" s="106"/>
      <c r="J66" s="107">
        <f>J130</f>
        <v>0</v>
      </c>
      <c r="L66" s="104"/>
    </row>
    <row r="67" spans="2:12" s="9" customFormat="1" ht="19.899999999999999" customHeight="1">
      <c r="B67" s="104"/>
      <c r="D67" s="105" t="s">
        <v>123</v>
      </c>
      <c r="E67" s="106"/>
      <c r="F67" s="106"/>
      <c r="G67" s="106"/>
      <c r="H67" s="106"/>
      <c r="I67" s="106"/>
      <c r="J67" s="107">
        <f>J138</f>
        <v>0</v>
      </c>
      <c r="L67" s="104"/>
    </row>
    <row r="68" spans="2:12" s="9" customFormat="1" ht="19.899999999999999" customHeight="1">
      <c r="B68" s="104"/>
      <c r="D68" s="105" t="s">
        <v>124</v>
      </c>
      <c r="E68" s="106"/>
      <c r="F68" s="106"/>
      <c r="G68" s="106"/>
      <c r="H68" s="106"/>
      <c r="I68" s="106"/>
      <c r="J68" s="107">
        <f>J147</f>
        <v>0</v>
      </c>
      <c r="L68" s="104"/>
    </row>
    <row r="69" spans="2:12" s="8" customFormat="1" ht="24.95" customHeight="1">
      <c r="B69" s="100"/>
      <c r="D69" s="101" t="s">
        <v>125</v>
      </c>
      <c r="E69" s="102"/>
      <c r="F69" s="102"/>
      <c r="G69" s="102"/>
      <c r="H69" s="102"/>
      <c r="I69" s="102"/>
      <c r="J69" s="103">
        <f>J150</f>
        <v>0</v>
      </c>
      <c r="L69" s="100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126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298" t="str">
        <f>E7</f>
        <v>OPRAVA KOMUNIKACÍ - HLINĚNÁ, CHORATICE A STARÁ BOHYNĚ</v>
      </c>
      <c r="F79" s="299"/>
      <c r="G79" s="299"/>
      <c r="H79" s="299"/>
      <c r="L79" s="33"/>
    </row>
    <row r="80" spans="2:12" s="1" customFormat="1" ht="12" customHeight="1">
      <c r="B80" s="33"/>
      <c r="C80" s="28" t="s">
        <v>108</v>
      </c>
      <c r="L80" s="33"/>
    </row>
    <row r="81" spans="2:65" s="1" customFormat="1" ht="16.5" customHeight="1">
      <c r="B81" s="33"/>
      <c r="E81" s="261" t="str">
        <f>E9</f>
        <v>003 - CHORATICE - 3.ČÁST U ŽEL. PŘEJEZDU u p.p.č. 1349/4</v>
      </c>
      <c r="F81" s="300"/>
      <c r="G81" s="300"/>
      <c r="H81" s="300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>k.ú. Malšovice-Choratice</v>
      </c>
      <c r="I83" s="28" t="s">
        <v>23</v>
      </c>
      <c r="J83" s="50" t="str">
        <f>IF(J12="","",J12)</f>
        <v>7. 4. 2026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>OBEC MALŠOVICE</v>
      </c>
      <c r="I85" s="28" t="s">
        <v>31</v>
      </c>
      <c r="J85" s="31" t="str">
        <f>E21</f>
        <v>bez PD</v>
      </c>
      <c r="L85" s="33"/>
    </row>
    <row r="86" spans="2:65" s="1" customFormat="1" ht="15.2" customHeight="1">
      <c r="B86" s="33"/>
      <c r="C86" s="28" t="s">
        <v>29</v>
      </c>
      <c r="F86" s="26" t="str">
        <f>IF(E18="","",E18)</f>
        <v>Vyplň údaj</v>
      </c>
      <c r="I86" s="28" t="s">
        <v>34</v>
      </c>
      <c r="J86" s="31" t="str">
        <f>E24</f>
        <v>Nina Blavková Děčín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08"/>
      <c r="C88" s="109" t="s">
        <v>127</v>
      </c>
      <c r="D88" s="110" t="s">
        <v>57</v>
      </c>
      <c r="E88" s="110" t="s">
        <v>53</v>
      </c>
      <c r="F88" s="110" t="s">
        <v>54</v>
      </c>
      <c r="G88" s="110" t="s">
        <v>128</v>
      </c>
      <c r="H88" s="110" t="s">
        <v>129</v>
      </c>
      <c r="I88" s="110" t="s">
        <v>130</v>
      </c>
      <c r="J88" s="110" t="s">
        <v>113</v>
      </c>
      <c r="K88" s="111" t="s">
        <v>131</v>
      </c>
      <c r="L88" s="108"/>
      <c r="M88" s="57" t="s">
        <v>19</v>
      </c>
      <c r="N88" s="58" t="s">
        <v>42</v>
      </c>
      <c r="O88" s="58" t="s">
        <v>132</v>
      </c>
      <c r="P88" s="58" t="s">
        <v>133</v>
      </c>
      <c r="Q88" s="58" t="s">
        <v>134</v>
      </c>
      <c r="R88" s="58" t="s">
        <v>135</v>
      </c>
      <c r="S88" s="58" t="s">
        <v>136</v>
      </c>
      <c r="T88" s="59" t="s">
        <v>137</v>
      </c>
    </row>
    <row r="89" spans="2:65" s="1" customFormat="1" ht="22.9" customHeight="1">
      <c r="B89" s="33"/>
      <c r="C89" s="62" t="s">
        <v>138</v>
      </c>
      <c r="J89" s="112">
        <f>BK89</f>
        <v>0</v>
      </c>
      <c r="L89" s="33"/>
      <c r="M89" s="60"/>
      <c r="N89" s="51"/>
      <c r="O89" s="51"/>
      <c r="P89" s="113">
        <f>P90+P150</f>
        <v>0</v>
      </c>
      <c r="Q89" s="51"/>
      <c r="R89" s="113">
        <f>R90+R150</f>
        <v>3.7713174999999999</v>
      </c>
      <c r="S89" s="51"/>
      <c r="T89" s="114">
        <f>T90+T150</f>
        <v>17.142499999999998</v>
      </c>
      <c r="AT89" s="18" t="s">
        <v>71</v>
      </c>
      <c r="AU89" s="18" t="s">
        <v>114</v>
      </c>
      <c r="BK89" s="115">
        <f>BK90+BK150</f>
        <v>0</v>
      </c>
    </row>
    <row r="90" spans="2:65" s="11" customFormat="1" ht="25.9" customHeight="1">
      <c r="B90" s="116"/>
      <c r="D90" s="117" t="s">
        <v>71</v>
      </c>
      <c r="E90" s="118" t="s">
        <v>139</v>
      </c>
      <c r="F90" s="118" t="s">
        <v>140</v>
      </c>
      <c r="I90" s="119"/>
      <c r="J90" s="120">
        <f>BK90</f>
        <v>0</v>
      </c>
      <c r="L90" s="116"/>
      <c r="M90" s="121"/>
      <c r="P90" s="122">
        <f>P91+P124+P138+P147</f>
        <v>0</v>
      </c>
      <c r="R90" s="122">
        <f>R91+R124+R138+R147</f>
        <v>3.7713174999999999</v>
      </c>
      <c r="T90" s="123">
        <f>T91+T124+T138+T147</f>
        <v>17.142499999999998</v>
      </c>
      <c r="AR90" s="117" t="s">
        <v>80</v>
      </c>
      <c r="AT90" s="124" t="s">
        <v>71</v>
      </c>
      <c r="AU90" s="124" t="s">
        <v>72</v>
      </c>
      <c r="AY90" s="117" t="s">
        <v>141</v>
      </c>
      <c r="BK90" s="125">
        <f>BK91+BK124+BK138+BK147</f>
        <v>0</v>
      </c>
    </row>
    <row r="91" spans="2:65" s="11" customFormat="1" ht="22.9" customHeight="1">
      <c r="B91" s="116"/>
      <c r="D91" s="117" t="s">
        <v>71</v>
      </c>
      <c r="E91" s="126" t="s">
        <v>142</v>
      </c>
      <c r="F91" s="126" t="s">
        <v>143</v>
      </c>
      <c r="I91" s="119"/>
      <c r="J91" s="127">
        <f>BK91</f>
        <v>0</v>
      </c>
      <c r="L91" s="116"/>
      <c r="M91" s="121"/>
      <c r="P91" s="122">
        <f>P92+P102</f>
        <v>0</v>
      </c>
      <c r="R91" s="122">
        <f>R92+R102</f>
        <v>3.7001925</v>
      </c>
      <c r="T91" s="123">
        <f>T92+T102</f>
        <v>0</v>
      </c>
      <c r="AR91" s="117" t="s">
        <v>80</v>
      </c>
      <c r="AT91" s="124" t="s">
        <v>71</v>
      </c>
      <c r="AU91" s="124" t="s">
        <v>80</v>
      </c>
      <c r="AY91" s="117" t="s">
        <v>141</v>
      </c>
      <c r="BK91" s="125">
        <f>BK92+BK102</f>
        <v>0</v>
      </c>
    </row>
    <row r="92" spans="2:65" s="11" customFormat="1" ht="20.85" customHeight="1">
      <c r="B92" s="116"/>
      <c r="D92" s="117" t="s">
        <v>71</v>
      </c>
      <c r="E92" s="126" t="s">
        <v>144</v>
      </c>
      <c r="F92" s="126" t="s">
        <v>145</v>
      </c>
      <c r="I92" s="119"/>
      <c r="J92" s="127">
        <f>BK92</f>
        <v>0</v>
      </c>
      <c r="L92" s="116"/>
      <c r="M92" s="121"/>
      <c r="P92" s="122">
        <f>SUM(P93:P101)</f>
        <v>0</v>
      </c>
      <c r="R92" s="122">
        <f>SUM(R93:R101)</f>
        <v>3.3300000000000001E-3</v>
      </c>
      <c r="T92" s="123">
        <f>SUM(T93:T101)</f>
        <v>0</v>
      </c>
      <c r="AR92" s="117" t="s">
        <v>80</v>
      </c>
      <c r="AT92" s="124" t="s">
        <v>71</v>
      </c>
      <c r="AU92" s="124" t="s">
        <v>82</v>
      </c>
      <c r="AY92" s="117" t="s">
        <v>141</v>
      </c>
      <c r="BK92" s="125">
        <f>SUM(BK93:BK101)</f>
        <v>0</v>
      </c>
    </row>
    <row r="93" spans="2:65" s="1" customFormat="1" ht="16.5" customHeight="1">
      <c r="B93" s="33"/>
      <c r="C93" s="128" t="s">
        <v>80</v>
      </c>
      <c r="D93" s="128" t="s">
        <v>146</v>
      </c>
      <c r="E93" s="129" t="s">
        <v>147</v>
      </c>
      <c r="F93" s="130" t="s">
        <v>148</v>
      </c>
      <c r="G93" s="131" t="s">
        <v>149</v>
      </c>
      <c r="H93" s="132">
        <v>112.5</v>
      </c>
      <c r="I93" s="133"/>
      <c r="J93" s="134">
        <f>ROUND(I93*H93,1)</f>
        <v>0</v>
      </c>
      <c r="K93" s="130" t="s">
        <v>150</v>
      </c>
      <c r="L93" s="33"/>
      <c r="M93" s="135" t="s">
        <v>19</v>
      </c>
      <c r="N93" s="136" t="s">
        <v>43</v>
      </c>
      <c r="P93" s="137">
        <f>O93*H93</f>
        <v>0</v>
      </c>
      <c r="Q93" s="137">
        <v>0</v>
      </c>
      <c r="R93" s="137">
        <f>Q93*H93</f>
        <v>0</v>
      </c>
      <c r="S93" s="137">
        <v>0</v>
      </c>
      <c r="T93" s="138">
        <f>S93*H93</f>
        <v>0</v>
      </c>
      <c r="AR93" s="139" t="s">
        <v>151</v>
      </c>
      <c r="AT93" s="139" t="s">
        <v>146</v>
      </c>
      <c r="AU93" s="139" t="s">
        <v>152</v>
      </c>
      <c r="AY93" s="18" t="s">
        <v>141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80</v>
      </c>
      <c r="BK93" s="140">
        <f>ROUND(I93*H93,1)</f>
        <v>0</v>
      </c>
      <c r="BL93" s="18" t="s">
        <v>151</v>
      </c>
      <c r="BM93" s="139" t="s">
        <v>153</v>
      </c>
    </row>
    <row r="94" spans="2:65" s="1" customFormat="1" ht="11.25">
      <c r="B94" s="33"/>
      <c r="D94" s="141" t="s">
        <v>154</v>
      </c>
      <c r="F94" s="142" t="s">
        <v>155</v>
      </c>
      <c r="I94" s="143"/>
      <c r="L94" s="33"/>
      <c r="M94" s="144"/>
      <c r="T94" s="54"/>
      <c r="AT94" s="18" t="s">
        <v>154</v>
      </c>
      <c r="AU94" s="18" t="s">
        <v>152</v>
      </c>
    </row>
    <row r="95" spans="2:65" s="12" customFormat="1" ht="11.25">
      <c r="B95" s="145"/>
      <c r="D95" s="146" t="s">
        <v>156</v>
      </c>
      <c r="E95" s="147" t="s">
        <v>19</v>
      </c>
      <c r="F95" s="148" t="s">
        <v>448</v>
      </c>
      <c r="H95" s="149">
        <v>112.5</v>
      </c>
      <c r="I95" s="150"/>
      <c r="L95" s="145"/>
      <c r="M95" s="151"/>
      <c r="T95" s="152"/>
      <c r="AT95" s="147" t="s">
        <v>156</v>
      </c>
      <c r="AU95" s="147" t="s">
        <v>152</v>
      </c>
      <c r="AV95" s="12" t="s">
        <v>82</v>
      </c>
      <c r="AW95" s="12" t="s">
        <v>33</v>
      </c>
      <c r="AX95" s="12" t="s">
        <v>80</v>
      </c>
      <c r="AY95" s="147" t="s">
        <v>141</v>
      </c>
    </row>
    <row r="96" spans="2:65" s="1" customFormat="1" ht="24.2" customHeight="1">
      <c r="B96" s="33"/>
      <c r="C96" s="128" t="s">
        <v>82</v>
      </c>
      <c r="D96" s="128" t="s">
        <v>146</v>
      </c>
      <c r="E96" s="129" t="s">
        <v>388</v>
      </c>
      <c r="F96" s="130" t="s">
        <v>389</v>
      </c>
      <c r="G96" s="131" t="s">
        <v>149</v>
      </c>
      <c r="H96" s="132">
        <v>112.5</v>
      </c>
      <c r="I96" s="133"/>
      <c r="J96" s="134">
        <f>ROUND(I96*H96,1)</f>
        <v>0</v>
      </c>
      <c r="K96" s="130" t="s">
        <v>150</v>
      </c>
      <c r="L96" s="33"/>
      <c r="M96" s="135" t="s">
        <v>19</v>
      </c>
      <c r="N96" s="136" t="s">
        <v>43</v>
      </c>
      <c r="P96" s="137">
        <f>O96*H96</f>
        <v>0</v>
      </c>
      <c r="Q96" s="137">
        <v>0</v>
      </c>
      <c r="R96" s="137">
        <f>Q96*H96</f>
        <v>0</v>
      </c>
      <c r="S96" s="137">
        <v>0</v>
      </c>
      <c r="T96" s="138">
        <f>S96*H96</f>
        <v>0</v>
      </c>
      <c r="AR96" s="139" t="s">
        <v>151</v>
      </c>
      <c r="AT96" s="139" t="s">
        <v>146</v>
      </c>
      <c r="AU96" s="139" t="s">
        <v>152</v>
      </c>
      <c r="AY96" s="18" t="s">
        <v>141</v>
      </c>
      <c r="BE96" s="140">
        <f>IF(N96="základní",J96,0)</f>
        <v>0</v>
      </c>
      <c r="BF96" s="140">
        <f>IF(N96="snížená",J96,0)</f>
        <v>0</v>
      </c>
      <c r="BG96" s="140">
        <f>IF(N96="zákl. přenesená",J96,0)</f>
        <v>0</v>
      </c>
      <c r="BH96" s="140">
        <f>IF(N96="sníž. přenesená",J96,0)</f>
        <v>0</v>
      </c>
      <c r="BI96" s="140">
        <f>IF(N96="nulová",J96,0)</f>
        <v>0</v>
      </c>
      <c r="BJ96" s="18" t="s">
        <v>80</v>
      </c>
      <c r="BK96" s="140">
        <f>ROUND(I96*H96,1)</f>
        <v>0</v>
      </c>
      <c r="BL96" s="18" t="s">
        <v>151</v>
      </c>
      <c r="BM96" s="139" t="s">
        <v>172</v>
      </c>
    </row>
    <row r="97" spans="2:65" s="1" customFormat="1" ht="11.25">
      <c r="B97" s="33"/>
      <c r="D97" s="141" t="s">
        <v>154</v>
      </c>
      <c r="F97" s="142" t="s">
        <v>390</v>
      </c>
      <c r="I97" s="143"/>
      <c r="L97" s="33"/>
      <c r="M97" s="144"/>
      <c r="T97" s="54"/>
      <c r="AT97" s="18" t="s">
        <v>154</v>
      </c>
      <c r="AU97" s="18" t="s">
        <v>152</v>
      </c>
    </row>
    <row r="98" spans="2:65" s="12" customFormat="1" ht="11.25">
      <c r="B98" s="145"/>
      <c r="D98" s="146" t="s">
        <v>156</v>
      </c>
      <c r="E98" s="147" t="s">
        <v>19</v>
      </c>
      <c r="F98" s="148" t="s">
        <v>448</v>
      </c>
      <c r="H98" s="149">
        <v>112.5</v>
      </c>
      <c r="I98" s="150"/>
      <c r="L98" s="145"/>
      <c r="M98" s="151"/>
      <c r="T98" s="152"/>
      <c r="AT98" s="147" t="s">
        <v>156</v>
      </c>
      <c r="AU98" s="147" t="s">
        <v>152</v>
      </c>
      <c r="AV98" s="12" t="s">
        <v>82</v>
      </c>
      <c r="AW98" s="12" t="s">
        <v>33</v>
      </c>
      <c r="AX98" s="12" t="s">
        <v>80</v>
      </c>
      <c r="AY98" s="147" t="s">
        <v>141</v>
      </c>
    </row>
    <row r="99" spans="2:65" s="1" customFormat="1" ht="16.5" customHeight="1">
      <c r="B99" s="33"/>
      <c r="C99" s="128" t="s">
        <v>152</v>
      </c>
      <c r="D99" s="128" t="s">
        <v>146</v>
      </c>
      <c r="E99" s="129" t="s">
        <v>178</v>
      </c>
      <c r="F99" s="130" t="s">
        <v>179</v>
      </c>
      <c r="G99" s="131" t="s">
        <v>180</v>
      </c>
      <c r="H99" s="132">
        <v>9</v>
      </c>
      <c r="I99" s="133"/>
      <c r="J99" s="134">
        <f>ROUND(I99*H99,1)</f>
        <v>0</v>
      </c>
      <c r="K99" s="130" t="s">
        <v>150</v>
      </c>
      <c r="L99" s="33"/>
      <c r="M99" s="135" t="s">
        <v>19</v>
      </c>
      <c r="N99" s="136" t="s">
        <v>43</v>
      </c>
      <c r="P99" s="137">
        <f>O99*H99</f>
        <v>0</v>
      </c>
      <c r="Q99" s="137">
        <v>3.6999999999999999E-4</v>
      </c>
      <c r="R99" s="137">
        <f>Q99*H99</f>
        <v>3.3300000000000001E-3</v>
      </c>
      <c r="S99" s="137">
        <v>0</v>
      </c>
      <c r="T99" s="138">
        <f>S99*H99</f>
        <v>0</v>
      </c>
      <c r="AR99" s="139" t="s">
        <v>151</v>
      </c>
      <c r="AT99" s="139" t="s">
        <v>146</v>
      </c>
      <c r="AU99" s="139" t="s">
        <v>152</v>
      </c>
      <c r="AY99" s="18" t="s">
        <v>141</v>
      </c>
      <c r="BE99" s="140">
        <f>IF(N99="základní",J99,0)</f>
        <v>0</v>
      </c>
      <c r="BF99" s="140">
        <f>IF(N99="snížená",J99,0)</f>
        <v>0</v>
      </c>
      <c r="BG99" s="140">
        <f>IF(N99="zákl. přenesená",J99,0)</f>
        <v>0</v>
      </c>
      <c r="BH99" s="140">
        <f>IF(N99="sníž. přenesená",J99,0)</f>
        <v>0</v>
      </c>
      <c r="BI99" s="140">
        <f>IF(N99="nulová",J99,0)</f>
        <v>0</v>
      </c>
      <c r="BJ99" s="18" t="s">
        <v>80</v>
      </c>
      <c r="BK99" s="140">
        <f>ROUND(I99*H99,1)</f>
        <v>0</v>
      </c>
      <c r="BL99" s="18" t="s">
        <v>151</v>
      </c>
      <c r="BM99" s="139" t="s">
        <v>181</v>
      </c>
    </row>
    <row r="100" spans="2:65" s="1" customFormat="1" ht="11.25">
      <c r="B100" s="33"/>
      <c r="D100" s="141" t="s">
        <v>154</v>
      </c>
      <c r="F100" s="142" t="s">
        <v>182</v>
      </c>
      <c r="I100" s="143"/>
      <c r="L100" s="33"/>
      <c r="M100" s="144"/>
      <c r="T100" s="54"/>
      <c r="AT100" s="18" t="s">
        <v>154</v>
      </c>
      <c r="AU100" s="18" t="s">
        <v>152</v>
      </c>
    </row>
    <row r="101" spans="2:65" s="12" customFormat="1" ht="11.25">
      <c r="B101" s="145"/>
      <c r="D101" s="146" t="s">
        <v>156</v>
      </c>
      <c r="E101" s="147" t="s">
        <v>19</v>
      </c>
      <c r="F101" s="148" t="s">
        <v>449</v>
      </c>
      <c r="H101" s="149">
        <v>9</v>
      </c>
      <c r="I101" s="150"/>
      <c r="L101" s="145"/>
      <c r="M101" s="151"/>
      <c r="T101" s="152"/>
      <c r="AT101" s="147" t="s">
        <v>156</v>
      </c>
      <c r="AU101" s="147" t="s">
        <v>152</v>
      </c>
      <c r="AV101" s="12" t="s">
        <v>82</v>
      </c>
      <c r="AW101" s="12" t="s">
        <v>33</v>
      </c>
      <c r="AX101" s="12" t="s">
        <v>80</v>
      </c>
      <c r="AY101" s="147" t="s">
        <v>141</v>
      </c>
    </row>
    <row r="102" spans="2:65" s="11" customFormat="1" ht="20.85" customHeight="1">
      <c r="B102" s="116"/>
      <c r="D102" s="117" t="s">
        <v>71</v>
      </c>
      <c r="E102" s="126" t="s">
        <v>391</v>
      </c>
      <c r="F102" s="126" t="s">
        <v>450</v>
      </c>
      <c r="I102" s="119"/>
      <c r="J102" s="127">
        <f>BK102</f>
        <v>0</v>
      </c>
      <c r="L102" s="116"/>
      <c r="M102" s="121"/>
      <c r="P102" s="122">
        <f>SUM(P103:P123)</f>
        <v>0</v>
      </c>
      <c r="R102" s="122">
        <f>SUM(R103:R123)</f>
        <v>3.6968624999999999</v>
      </c>
      <c r="T102" s="123">
        <f>SUM(T103:T123)</f>
        <v>0</v>
      </c>
      <c r="AR102" s="117" t="s">
        <v>80</v>
      </c>
      <c r="AT102" s="124" t="s">
        <v>71</v>
      </c>
      <c r="AU102" s="124" t="s">
        <v>82</v>
      </c>
      <c r="AY102" s="117" t="s">
        <v>141</v>
      </c>
      <c r="BK102" s="125">
        <f>SUM(BK103:BK123)</f>
        <v>0</v>
      </c>
    </row>
    <row r="103" spans="2:65" s="1" customFormat="1" ht="24.2" customHeight="1">
      <c r="B103" s="33"/>
      <c r="C103" s="128" t="s">
        <v>151</v>
      </c>
      <c r="D103" s="128" t="s">
        <v>146</v>
      </c>
      <c r="E103" s="129" t="s">
        <v>373</v>
      </c>
      <c r="F103" s="130" t="s">
        <v>374</v>
      </c>
      <c r="G103" s="131" t="s">
        <v>375</v>
      </c>
      <c r="H103" s="132">
        <v>1.8129999999999999</v>
      </c>
      <c r="I103" s="133"/>
      <c r="J103" s="134">
        <f>ROUND(I103*H103,1)</f>
        <v>0</v>
      </c>
      <c r="K103" s="130" t="s">
        <v>376</v>
      </c>
      <c r="L103" s="33"/>
      <c r="M103" s="135" t="s">
        <v>19</v>
      </c>
      <c r="N103" s="136" t="s">
        <v>43</v>
      </c>
      <c r="P103" s="137">
        <f>O103*H103</f>
        <v>0</v>
      </c>
      <c r="Q103" s="137">
        <v>1.48</v>
      </c>
      <c r="R103" s="137">
        <f>Q103*H103</f>
        <v>2.6832400000000001</v>
      </c>
      <c r="S103" s="137">
        <v>0</v>
      </c>
      <c r="T103" s="138">
        <f>S103*H103</f>
        <v>0</v>
      </c>
      <c r="AR103" s="139" t="s">
        <v>151</v>
      </c>
      <c r="AT103" s="139" t="s">
        <v>146</v>
      </c>
      <c r="AU103" s="139" t="s">
        <v>152</v>
      </c>
      <c r="AY103" s="18" t="s">
        <v>141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8" t="s">
        <v>80</v>
      </c>
      <c r="BK103" s="140">
        <f>ROUND(I103*H103,1)</f>
        <v>0</v>
      </c>
      <c r="BL103" s="18" t="s">
        <v>151</v>
      </c>
      <c r="BM103" s="139" t="s">
        <v>393</v>
      </c>
    </row>
    <row r="104" spans="2:65" s="1" customFormat="1" ht="11.25">
      <c r="B104" s="33"/>
      <c r="D104" s="141" t="s">
        <v>154</v>
      </c>
      <c r="F104" s="142" t="s">
        <v>378</v>
      </c>
      <c r="I104" s="143"/>
      <c r="L104" s="33"/>
      <c r="M104" s="144"/>
      <c r="T104" s="54"/>
      <c r="AT104" s="18" t="s">
        <v>154</v>
      </c>
      <c r="AU104" s="18" t="s">
        <v>152</v>
      </c>
    </row>
    <row r="105" spans="2:65" s="12" customFormat="1" ht="11.25">
      <c r="B105" s="145"/>
      <c r="D105" s="146" t="s">
        <v>156</v>
      </c>
      <c r="E105" s="147" t="s">
        <v>19</v>
      </c>
      <c r="F105" s="148" t="s">
        <v>451</v>
      </c>
      <c r="H105" s="149">
        <v>1.8129999999999999</v>
      </c>
      <c r="I105" s="150"/>
      <c r="L105" s="145"/>
      <c r="M105" s="151"/>
      <c r="T105" s="152"/>
      <c r="AT105" s="147" t="s">
        <v>156</v>
      </c>
      <c r="AU105" s="147" t="s">
        <v>152</v>
      </c>
      <c r="AV105" s="12" t="s">
        <v>82</v>
      </c>
      <c r="AW105" s="12" t="s">
        <v>33</v>
      </c>
      <c r="AX105" s="12" t="s">
        <v>80</v>
      </c>
      <c r="AY105" s="147" t="s">
        <v>141</v>
      </c>
    </row>
    <row r="106" spans="2:65" s="1" customFormat="1" ht="24.2" customHeight="1">
      <c r="B106" s="33"/>
      <c r="C106" s="128" t="s">
        <v>142</v>
      </c>
      <c r="D106" s="128" t="s">
        <v>146</v>
      </c>
      <c r="E106" s="129" t="s">
        <v>395</v>
      </c>
      <c r="F106" s="130" t="s">
        <v>396</v>
      </c>
      <c r="G106" s="131" t="s">
        <v>149</v>
      </c>
      <c r="H106" s="132">
        <v>7.25</v>
      </c>
      <c r="I106" s="133"/>
      <c r="J106" s="134">
        <f>ROUND(I106*H106,1)</f>
        <v>0</v>
      </c>
      <c r="K106" s="130" t="s">
        <v>150</v>
      </c>
      <c r="L106" s="33"/>
      <c r="M106" s="135" t="s">
        <v>19</v>
      </c>
      <c r="N106" s="136" t="s">
        <v>43</v>
      </c>
      <c r="P106" s="137">
        <f>O106*H106</f>
        <v>0</v>
      </c>
      <c r="Q106" s="137">
        <v>0.13980999999999999</v>
      </c>
      <c r="R106" s="137">
        <f>Q106*H106</f>
        <v>1.0136224999999999</v>
      </c>
      <c r="S106" s="137">
        <v>0</v>
      </c>
      <c r="T106" s="138">
        <f>S106*H106</f>
        <v>0</v>
      </c>
      <c r="AR106" s="139" t="s">
        <v>151</v>
      </c>
      <c r="AT106" s="139" t="s">
        <v>146</v>
      </c>
      <c r="AU106" s="139" t="s">
        <v>152</v>
      </c>
      <c r="AY106" s="18" t="s">
        <v>141</v>
      </c>
      <c r="BE106" s="140">
        <f>IF(N106="základní",J106,0)</f>
        <v>0</v>
      </c>
      <c r="BF106" s="140">
        <f>IF(N106="snížená",J106,0)</f>
        <v>0</v>
      </c>
      <c r="BG106" s="140">
        <f>IF(N106="zákl. přenesená",J106,0)</f>
        <v>0</v>
      </c>
      <c r="BH106" s="140">
        <f>IF(N106="sníž. přenesená",J106,0)</f>
        <v>0</v>
      </c>
      <c r="BI106" s="140">
        <f>IF(N106="nulová",J106,0)</f>
        <v>0</v>
      </c>
      <c r="BJ106" s="18" t="s">
        <v>80</v>
      </c>
      <c r="BK106" s="140">
        <f>ROUND(I106*H106,1)</f>
        <v>0</v>
      </c>
      <c r="BL106" s="18" t="s">
        <v>151</v>
      </c>
      <c r="BM106" s="139" t="s">
        <v>397</v>
      </c>
    </row>
    <row r="107" spans="2:65" s="1" customFormat="1" ht="11.25">
      <c r="B107" s="33"/>
      <c r="D107" s="141" t="s">
        <v>154</v>
      </c>
      <c r="F107" s="142" t="s">
        <v>398</v>
      </c>
      <c r="I107" s="143"/>
      <c r="L107" s="33"/>
      <c r="M107" s="144"/>
      <c r="T107" s="54"/>
      <c r="AT107" s="18" t="s">
        <v>154</v>
      </c>
      <c r="AU107" s="18" t="s">
        <v>152</v>
      </c>
    </row>
    <row r="108" spans="2:65" s="12" customFormat="1" ht="11.25">
      <c r="B108" s="145"/>
      <c r="D108" s="146" t="s">
        <v>156</v>
      </c>
      <c r="E108" s="147" t="s">
        <v>19</v>
      </c>
      <c r="F108" s="148" t="s">
        <v>452</v>
      </c>
      <c r="H108" s="149">
        <v>7.25</v>
      </c>
      <c r="I108" s="150"/>
      <c r="L108" s="145"/>
      <c r="M108" s="151"/>
      <c r="T108" s="152"/>
      <c r="AT108" s="147" t="s">
        <v>156</v>
      </c>
      <c r="AU108" s="147" t="s">
        <v>152</v>
      </c>
      <c r="AV108" s="12" t="s">
        <v>82</v>
      </c>
      <c r="AW108" s="12" t="s">
        <v>33</v>
      </c>
      <c r="AX108" s="12" t="s">
        <v>80</v>
      </c>
      <c r="AY108" s="147" t="s">
        <v>141</v>
      </c>
    </row>
    <row r="109" spans="2:65" s="1" customFormat="1" ht="16.5" customHeight="1">
      <c r="B109" s="33"/>
      <c r="C109" s="128" t="s">
        <v>194</v>
      </c>
      <c r="D109" s="128" t="s">
        <v>146</v>
      </c>
      <c r="E109" s="129" t="s">
        <v>217</v>
      </c>
      <c r="F109" s="130" t="s">
        <v>218</v>
      </c>
      <c r="G109" s="131" t="s">
        <v>149</v>
      </c>
      <c r="H109" s="132">
        <v>7.25</v>
      </c>
      <c r="I109" s="133"/>
      <c r="J109" s="134">
        <f>ROUND(I109*H109,1)</f>
        <v>0</v>
      </c>
      <c r="K109" s="130" t="s">
        <v>150</v>
      </c>
      <c r="L109" s="33"/>
      <c r="M109" s="135" t="s">
        <v>19</v>
      </c>
      <c r="N109" s="136" t="s">
        <v>43</v>
      </c>
      <c r="P109" s="137">
        <f>O109*H109</f>
        <v>0</v>
      </c>
      <c r="Q109" s="137">
        <v>0</v>
      </c>
      <c r="R109" s="137">
        <f>Q109*H109</f>
        <v>0</v>
      </c>
      <c r="S109" s="137">
        <v>0</v>
      </c>
      <c r="T109" s="138">
        <f>S109*H109</f>
        <v>0</v>
      </c>
      <c r="AR109" s="139" t="s">
        <v>151</v>
      </c>
      <c r="AT109" s="139" t="s">
        <v>146</v>
      </c>
      <c r="AU109" s="139" t="s">
        <v>152</v>
      </c>
      <c r="AY109" s="18" t="s">
        <v>141</v>
      </c>
      <c r="BE109" s="140">
        <f>IF(N109="základní",J109,0)</f>
        <v>0</v>
      </c>
      <c r="BF109" s="140">
        <f>IF(N109="snížená",J109,0)</f>
        <v>0</v>
      </c>
      <c r="BG109" s="140">
        <f>IF(N109="zákl. přenesená",J109,0)</f>
        <v>0</v>
      </c>
      <c r="BH109" s="140">
        <f>IF(N109="sníž. přenesená",J109,0)</f>
        <v>0</v>
      </c>
      <c r="BI109" s="140">
        <f>IF(N109="nulová",J109,0)</f>
        <v>0</v>
      </c>
      <c r="BJ109" s="18" t="s">
        <v>80</v>
      </c>
      <c r="BK109" s="140">
        <f>ROUND(I109*H109,1)</f>
        <v>0</v>
      </c>
      <c r="BL109" s="18" t="s">
        <v>151</v>
      </c>
      <c r="BM109" s="139" t="s">
        <v>400</v>
      </c>
    </row>
    <row r="110" spans="2:65" s="1" customFormat="1" ht="11.25">
      <c r="B110" s="33"/>
      <c r="D110" s="141" t="s">
        <v>154</v>
      </c>
      <c r="F110" s="142" t="s">
        <v>220</v>
      </c>
      <c r="I110" s="143"/>
      <c r="L110" s="33"/>
      <c r="M110" s="144"/>
      <c r="T110" s="54"/>
      <c r="AT110" s="18" t="s">
        <v>154</v>
      </c>
      <c r="AU110" s="18" t="s">
        <v>152</v>
      </c>
    </row>
    <row r="111" spans="2:65" s="12" customFormat="1" ht="11.25">
      <c r="B111" s="145"/>
      <c r="D111" s="146" t="s">
        <v>156</v>
      </c>
      <c r="E111" s="147" t="s">
        <v>19</v>
      </c>
      <c r="F111" s="148" t="s">
        <v>452</v>
      </c>
      <c r="H111" s="149">
        <v>7.25</v>
      </c>
      <c r="I111" s="150"/>
      <c r="L111" s="145"/>
      <c r="M111" s="151"/>
      <c r="T111" s="152"/>
      <c r="AT111" s="147" t="s">
        <v>156</v>
      </c>
      <c r="AU111" s="147" t="s">
        <v>152</v>
      </c>
      <c r="AV111" s="12" t="s">
        <v>82</v>
      </c>
      <c r="AW111" s="12" t="s">
        <v>33</v>
      </c>
      <c r="AX111" s="12" t="s">
        <v>80</v>
      </c>
      <c r="AY111" s="147" t="s">
        <v>141</v>
      </c>
    </row>
    <row r="112" spans="2:65" s="1" customFormat="1" ht="24.2" customHeight="1">
      <c r="B112" s="33"/>
      <c r="C112" s="128" t="s">
        <v>199</v>
      </c>
      <c r="D112" s="128" t="s">
        <v>146</v>
      </c>
      <c r="E112" s="129" t="s">
        <v>453</v>
      </c>
      <c r="F112" s="130" t="s">
        <v>454</v>
      </c>
      <c r="G112" s="131" t="s">
        <v>149</v>
      </c>
      <c r="H112" s="132">
        <v>7.25</v>
      </c>
      <c r="I112" s="133"/>
      <c r="J112" s="134">
        <f>ROUND(I112*H112,1)</f>
        <v>0</v>
      </c>
      <c r="K112" s="130" t="s">
        <v>150</v>
      </c>
      <c r="L112" s="33"/>
      <c r="M112" s="135" t="s">
        <v>19</v>
      </c>
      <c r="N112" s="136" t="s">
        <v>43</v>
      </c>
      <c r="P112" s="137">
        <f>O112*H112</f>
        <v>0</v>
      </c>
      <c r="Q112" s="137">
        <v>0</v>
      </c>
      <c r="R112" s="137">
        <f>Q112*H112</f>
        <v>0</v>
      </c>
      <c r="S112" s="137">
        <v>0</v>
      </c>
      <c r="T112" s="138">
        <f>S112*H112</f>
        <v>0</v>
      </c>
      <c r="AR112" s="139" t="s">
        <v>151</v>
      </c>
      <c r="AT112" s="139" t="s">
        <v>146</v>
      </c>
      <c r="AU112" s="139" t="s">
        <v>152</v>
      </c>
      <c r="AY112" s="18" t="s">
        <v>141</v>
      </c>
      <c r="BE112" s="140">
        <f>IF(N112="základní",J112,0)</f>
        <v>0</v>
      </c>
      <c r="BF112" s="140">
        <f>IF(N112="snížená",J112,0)</f>
        <v>0</v>
      </c>
      <c r="BG112" s="140">
        <f>IF(N112="zákl. přenesená",J112,0)</f>
        <v>0</v>
      </c>
      <c r="BH112" s="140">
        <f>IF(N112="sníž. přenesená",J112,0)</f>
        <v>0</v>
      </c>
      <c r="BI112" s="140">
        <f>IF(N112="nulová",J112,0)</f>
        <v>0</v>
      </c>
      <c r="BJ112" s="18" t="s">
        <v>80</v>
      </c>
      <c r="BK112" s="140">
        <f>ROUND(I112*H112,1)</f>
        <v>0</v>
      </c>
      <c r="BL112" s="18" t="s">
        <v>151</v>
      </c>
      <c r="BM112" s="139" t="s">
        <v>401</v>
      </c>
    </row>
    <row r="113" spans="2:65" s="1" customFormat="1" ht="11.25">
      <c r="B113" s="33"/>
      <c r="D113" s="141" t="s">
        <v>154</v>
      </c>
      <c r="F113" s="142" t="s">
        <v>455</v>
      </c>
      <c r="I113" s="143"/>
      <c r="L113" s="33"/>
      <c r="M113" s="144"/>
      <c r="T113" s="54"/>
      <c r="AT113" s="18" t="s">
        <v>154</v>
      </c>
      <c r="AU113" s="18" t="s">
        <v>152</v>
      </c>
    </row>
    <row r="114" spans="2:65" s="12" customFormat="1" ht="11.25">
      <c r="B114" s="145"/>
      <c r="D114" s="146" t="s">
        <v>156</v>
      </c>
      <c r="E114" s="147" t="s">
        <v>19</v>
      </c>
      <c r="F114" s="148" t="s">
        <v>452</v>
      </c>
      <c r="H114" s="149">
        <v>7.25</v>
      </c>
      <c r="I114" s="150"/>
      <c r="L114" s="145"/>
      <c r="M114" s="151"/>
      <c r="T114" s="152"/>
      <c r="AT114" s="147" t="s">
        <v>156</v>
      </c>
      <c r="AU114" s="147" t="s">
        <v>152</v>
      </c>
      <c r="AV114" s="12" t="s">
        <v>82</v>
      </c>
      <c r="AW114" s="12" t="s">
        <v>33</v>
      </c>
      <c r="AX114" s="12" t="s">
        <v>80</v>
      </c>
      <c r="AY114" s="147" t="s">
        <v>141</v>
      </c>
    </row>
    <row r="115" spans="2:65" s="1" customFormat="1" ht="16.5" customHeight="1">
      <c r="B115" s="33"/>
      <c r="C115" s="128" t="s">
        <v>201</v>
      </c>
      <c r="D115" s="128" t="s">
        <v>146</v>
      </c>
      <c r="E115" s="129" t="s">
        <v>147</v>
      </c>
      <c r="F115" s="130" t="s">
        <v>148</v>
      </c>
      <c r="G115" s="131" t="s">
        <v>149</v>
      </c>
      <c r="H115" s="132">
        <v>7.25</v>
      </c>
      <c r="I115" s="133"/>
      <c r="J115" s="134">
        <f>ROUND(I115*H115,1)</f>
        <v>0</v>
      </c>
      <c r="K115" s="130" t="s">
        <v>150</v>
      </c>
      <c r="L115" s="33"/>
      <c r="M115" s="135" t="s">
        <v>19</v>
      </c>
      <c r="N115" s="136" t="s">
        <v>43</v>
      </c>
      <c r="P115" s="137">
        <f>O115*H115</f>
        <v>0</v>
      </c>
      <c r="Q115" s="137">
        <v>0</v>
      </c>
      <c r="R115" s="137">
        <f>Q115*H115</f>
        <v>0</v>
      </c>
      <c r="S115" s="137">
        <v>0</v>
      </c>
      <c r="T115" s="138">
        <f>S115*H115</f>
        <v>0</v>
      </c>
      <c r="AR115" s="139" t="s">
        <v>151</v>
      </c>
      <c r="AT115" s="139" t="s">
        <v>146</v>
      </c>
      <c r="AU115" s="139" t="s">
        <v>152</v>
      </c>
      <c r="AY115" s="18" t="s">
        <v>141</v>
      </c>
      <c r="BE115" s="140">
        <f>IF(N115="základní",J115,0)</f>
        <v>0</v>
      </c>
      <c r="BF115" s="140">
        <f>IF(N115="snížená",J115,0)</f>
        <v>0</v>
      </c>
      <c r="BG115" s="140">
        <f>IF(N115="zákl. přenesená",J115,0)</f>
        <v>0</v>
      </c>
      <c r="BH115" s="140">
        <f>IF(N115="sníž. přenesená",J115,0)</f>
        <v>0</v>
      </c>
      <c r="BI115" s="140">
        <f>IF(N115="nulová",J115,0)</f>
        <v>0</v>
      </c>
      <c r="BJ115" s="18" t="s">
        <v>80</v>
      </c>
      <c r="BK115" s="140">
        <f>ROUND(I115*H115,1)</f>
        <v>0</v>
      </c>
      <c r="BL115" s="18" t="s">
        <v>151</v>
      </c>
      <c r="BM115" s="139" t="s">
        <v>402</v>
      </c>
    </row>
    <row r="116" spans="2:65" s="1" customFormat="1" ht="11.25">
      <c r="B116" s="33"/>
      <c r="D116" s="141" t="s">
        <v>154</v>
      </c>
      <c r="F116" s="142" t="s">
        <v>155</v>
      </c>
      <c r="I116" s="143"/>
      <c r="L116" s="33"/>
      <c r="M116" s="144"/>
      <c r="T116" s="54"/>
      <c r="AT116" s="18" t="s">
        <v>154</v>
      </c>
      <c r="AU116" s="18" t="s">
        <v>152</v>
      </c>
    </row>
    <row r="117" spans="2:65" s="12" customFormat="1" ht="11.25">
      <c r="B117" s="145"/>
      <c r="D117" s="146" t="s">
        <v>156</v>
      </c>
      <c r="E117" s="147" t="s">
        <v>19</v>
      </c>
      <c r="F117" s="148" t="s">
        <v>452</v>
      </c>
      <c r="H117" s="149">
        <v>7.25</v>
      </c>
      <c r="I117" s="150"/>
      <c r="L117" s="145"/>
      <c r="M117" s="151"/>
      <c r="T117" s="152"/>
      <c r="AT117" s="147" t="s">
        <v>156</v>
      </c>
      <c r="AU117" s="147" t="s">
        <v>152</v>
      </c>
      <c r="AV117" s="12" t="s">
        <v>82</v>
      </c>
      <c r="AW117" s="12" t="s">
        <v>33</v>
      </c>
      <c r="AX117" s="12" t="s">
        <v>80</v>
      </c>
      <c r="AY117" s="147" t="s">
        <v>141</v>
      </c>
    </row>
    <row r="118" spans="2:65" s="1" customFormat="1" ht="24.2" customHeight="1">
      <c r="B118" s="33"/>
      <c r="C118" s="128" t="s">
        <v>208</v>
      </c>
      <c r="D118" s="128" t="s">
        <v>146</v>
      </c>
      <c r="E118" s="129" t="s">
        <v>456</v>
      </c>
      <c r="F118" s="130" t="s">
        <v>457</v>
      </c>
      <c r="G118" s="131" t="s">
        <v>149</v>
      </c>
      <c r="H118" s="132">
        <v>7.25</v>
      </c>
      <c r="I118" s="133"/>
      <c r="J118" s="134">
        <f>ROUND(I118*H118,1)</f>
        <v>0</v>
      </c>
      <c r="K118" s="130" t="s">
        <v>150</v>
      </c>
      <c r="L118" s="33"/>
      <c r="M118" s="135" t="s">
        <v>19</v>
      </c>
      <c r="N118" s="136" t="s">
        <v>43</v>
      </c>
      <c r="P118" s="137">
        <f>O118*H118</f>
        <v>0</v>
      </c>
      <c r="Q118" s="137">
        <v>0</v>
      </c>
      <c r="R118" s="137">
        <f>Q118*H118</f>
        <v>0</v>
      </c>
      <c r="S118" s="137">
        <v>0</v>
      </c>
      <c r="T118" s="138">
        <f>S118*H118</f>
        <v>0</v>
      </c>
      <c r="AR118" s="139" t="s">
        <v>151</v>
      </c>
      <c r="AT118" s="139" t="s">
        <v>146</v>
      </c>
      <c r="AU118" s="139" t="s">
        <v>152</v>
      </c>
      <c r="AY118" s="18" t="s">
        <v>141</v>
      </c>
      <c r="BE118" s="140">
        <f>IF(N118="základní",J118,0)</f>
        <v>0</v>
      </c>
      <c r="BF118" s="140">
        <f>IF(N118="snížená",J118,0)</f>
        <v>0</v>
      </c>
      <c r="BG118" s="140">
        <f>IF(N118="zákl. přenesená",J118,0)</f>
        <v>0</v>
      </c>
      <c r="BH118" s="140">
        <f>IF(N118="sníž. přenesená",J118,0)</f>
        <v>0</v>
      </c>
      <c r="BI118" s="140">
        <f>IF(N118="nulová",J118,0)</f>
        <v>0</v>
      </c>
      <c r="BJ118" s="18" t="s">
        <v>80</v>
      </c>
      <c r="BK118" s="140">
        <f>ROUND(I118*H118,1)</f>
        <v>0</v>
      </c>
      <c r="BL118" s="18" t="s">
        <v>151</v>
      </c>
      <c r="BM118" s="139" t="s">
        <v>403</v>
      </c>
    </row>
    <row r="119" spans="2:65" s="1" customFormat="1" ht="11.25">
      <c r="B119" s="33"/>
      <c r="D119" s="141" t="s">
        <v>154</v>
      </c>
      <c r="F119" s="142" t="s">
        <v>458</v>
      </c>
      <c r="I119" s="143"/>
      <c r="L119" s="33"/>
      <c r="M119" s="144"/>
      <c r="T119" s="54"/>
      <c r="AT119" s="18" t="s">
        <v>154</v>
      </c>
      <c r="AU119" s="18" t="s">
        <v>152</v>
      </c>
    </row>
    <row r="120" spans="2:65" s="12" customFormat="1" ht="11.25">
      <c r="B120" s="145"/>
      <c r="D120" s="146" t="s">
        <v>156</v>
      </c>
      <c r="E120" s="147" t="s">
        <v>19</v>
      </c>
      <c r="F120" s="148" t="s">
        <v>452</v>
      </c>
      <c r="H120" s="149">
        <v>7.25</v>
      </c>
      <c r="I120" s="150"/>
      <c r="L120" s="145"/>
      <c r="M120" s="151"/>
      <c r="T120" s="152"/>
      <c r="AT120" s="147" t="s">
        <v>156</v>
      </c>
      <c r="AU120" s="147" t="s">
        <v>152</v>
      </c>
      <c r="AV120" s="12" t="s">
        <v>82</v>
      </c>
      <c r="AW120" s="12" t="s">
        <v>33</v>
      </c>
      <c r="AX120" s="12" t="s">
        <v>80</v>
      </c>
      <c r="AY120" s="147" t="s">
        <v>141</v>
      </c>
    </row>
    <row r="121" spans="2:65" s="1" customFormat="1" ht="24.2" customHeight="1">
      <c r="B121" s="33"/>
      <c r="C121" s="128" t="s">
        <v>216</v>
      </c>
      <c r="D121" s="128" t="s">
        <v>146</v>
      </c>
      <c r="E121" s="129" t="s">
        <v>404</v>
      </c>
      <c r="F121" s="130" t="s">
        <v>405</v>
      </c>
      <c r="G121" s="131" t="s">
        <v>180</v>
      </c>
      <c r="H121" s="132">
        <v>14.5</v>
      </c>
      <c r="I121" s="133"/>
      <c r="J121" s="134">
        <f>ROUND(I121*H121,1)</f>
        <v>0</v>
      </c>
      <c r="K121" s="130" t="s">
        <v>150</v>
      </c>
      <c r="L121" s="33"/>
      <c r="M121" s="135" t="s">
        <v>19</v>
      </c>
      <c r="N121" s="136" t="s">
        <v>43</v>
      </c>
      <c r="P121" s="137">
        <f>O121*H121</f>
        <v>0</v>
      </c>
      <c r="Q121" s="137">
        <v>0</v>
      </c>
      <c r="R121" s="137">
        <f>Q121*H121</f>
        <v>0</v>
      </c>
      <c r="S121" s="137">
        <v>0</v>
      </c>
      <c r="T121" s="138">
        <f>S121*H121</f>
        <v>0</v>
      </c>
      <c r="AR121" s="139" t="s">
        <v>151</v>
      </c>
      <c r="AT121" s="139" t="s">
        <v>146</v>
      </c>
      <c r="AU121" s="139" t="s">
        <v>152</v>
      </c>
      <c r="AY121" s="18" t="s">
        <v>141</v>
      </c>
      <c r="BE121" s="140">
        <f>IF(N121="základní",J121,0)</f>
        <v>0</v>
      </c>
      <c r="BF121" s="140">
        <f>IF(N121="snížená",J121,0)</f>
        <v>0</v>
      </c>
      <c r="BG121" s="140">
        <f>IF(N121="zákl. přenesená",J121,0)</f>
        <v>0</v>
      </c>
      <c r="BH121" s="140">
        <f>IF(N121="sníž. přenesená",J121,0)</f>
        <v>0</v>
      </c>
      <c r="BI121" s="140">
        <f>IF(N121="nulová",J121,0)</f>
        <v>0</v>
      </c>
      <c r="BJ121" s="18" t="s">
        <v>80</v>
      </c>
      <c r="BK121" s="140">
        <f>ROUND(I121*H121,1)</f>
        <v>0</v>
      </c>
      <c r="BL121" s="18" t="s">
        <v>151</v>
      </c>
      <c r="BM121" s="139" t="s">
        <v>406</v>
      </c>
    </row>
    <row r="122" spans="2:65" s="1" customFormat="1" ht="11.25">
      <c r="B122" s="33"/>
      <c r="D122" s="141" t="s">
        <v>154</v>
      </c>
      <c r="F122" s="142" t="s">
        <v>407</v>
      </c>
      <c r="I122" s="143"/>
      <c r="L122" s="33"/>
      <c r="M122" s="144"/>
      <c r="T122" s="54"/>
      <c r="AT122" s="18" t="s">
        <v>154</v>
      </c>
      <c r="AU122" s="18" t="s">
        <v>152</v>
      </c>
    </row>
    <row r="123" spans="2:65" s="12" customFormat="1" ht="11.25">
      <c r="B123" s="145"/>
      <c r="D123" s="146" t="s">
        <v>156</v>
      </c>
      <c r="E123" s="147" t="s">
        <v>19</v>
      </c>
      <c r="F123" s="148" t="s">
        <v>459</v>
      </c>
      <c r="H123" s="149">
        <v>14.5</v>
      </c>
      <c r="I123" s="150"/>
      <c r="L123" s="145"/>
      <c r="M123" s="151"/>
      <c r="T123" s="152"/>
      <c r="AT123" s="147" t="s">
        <v>156</v>
      </c>
      <c r="AU123" s="147" t="s">
        <v>152</v>
      </c>
      <c r="AV123" s="12" t="s">
        <v>82</v>
      </c>
      <c r="AW123" s="12" t="s">
        <v>33</v>
      </c>
      <c r="AX123" s="12" t="s">
        <v>80</v>
      </c>
      <c r="AY123" s="147" t="s">
        <v>141</v>
      </c>
    </row>
    <row r="124" spans="2:65" s="11" customFormat="1" ht="22.9" customHeight="1">
      <c r="B124" s="116"/>
      <c r="D124" s="117" t="s">
        <v>71</v>
      </c>
      <c r="E124" s="126" t="s">
        <v>208</v>
      </c>
      <c r="F124" s="126" t="s">
        <v>239</v>
      </c>
      <c r="I124" s="119"/>
      <c r="J124" s="127">
        <f>BK124</f>
        <v>0</v>
      </c>
      <c r="L124" s="116"/>
      <c r="M124" s="121"/>
      <c r="P124" s="122">
        <f>P125+P130</f>
        <v>0</v>
      </c>
      <c r="R124" s="122">
        <f>R125+R130</f>
        <v>7.1124999999999994E-2</v>
      </c>
      <c r="T124" s="123">
        <f>T125+T130</f>
        <v>17.142499999999998</v>
      </c>
      <c r="AR124" s="117" t="s">
        <v>80</v>
      </c>
      <c r="AT124" s="124" t="s">
        <v>71</v>
      </c>
      <c r="AU124" s="124" t="s">
        <v>80</v>
      </c>
      <c r="AY124" s="117" t="s">
        <v>141</v>
      </c>
      <c r="BK124" s="125">
        <f>BK125+BK130</f>
        <v>0</v>
      </c>
    </row>
    <row r="125" spans="2:65" s="11" customFormat="1" ht="20.85" customHeight="1">
      <c r="B125" s="116"/>
      <c r="D125" s="117" t="s">
        <v>71</v>
      </c>
      <c r="E125" s="126" t="s">
        <v>240</v>
      </c>
      <c r="F125" s="126" t="s">
        <v>241</v>
      </c>
      <c r="I125" s="119"/>
      <c r="J125" s="127">
        <f>BK125</f>
        <v>0</v>
      </c>
      <c r="L125" s="116"/>
      <c r="M125" s="121"/>
      <c r="P125" s="122">
        <f>SUM(P126:P129)</f>
        <v>0</v>
      </c>
      <c r="R125" s="122">
        <f>SUM(R126:R129)</f>
        <v>6.9999999999999993E-2</v>
      </c>
      <c r="T125" s="123">
        <f>SUM(T126:T129)</f>
        <v>0</v>
      </c>
      <c r="AR125" s="117" t="s">
        <v>80</v>
      </c>
      <c r="AT125" s="124" t="s">
        <v>71</v>
      </c>
      <c r="AU125" s="124" t="s">
        <v>82</v>
      </c>
      <c r="AY125" s="117" t="s">
        <v>141</v>
      </c>
      <c r="BK125" s="125">
        <f>SUM(BK126:BK129)</f>
        <v>0</v>
      </c>
    </row>
    <row r="126" spans="2:65" s="1" customFormat="1" ht="16.5" customHeight="1">
      <c r="B126" s="33"/>
      <c r="C126" s="128" t="s">
        <v>221</v>
      </c>
      <c r="D126" s="128" t="s">
        <v>146</v>
      </c>
      <c r="E126" s="129" t="s">
        <v>243</v>
      </c>
      <c r="F126" s="130" t="s">
        <v>244</v>
      </c>
      <c r="G126" s="131" t="s">
        <v>180</v>
      </c>
      <c r="H126" s="132">
        <v>125</v>
      </c>
      <c r="I126" s="133"/>
      <c r="J126" s="134">
        <f>ROUND(I126*H126,1)</f>
        <v>0</v>
      </c>
      <c r="K126" s="130" t="s">
        <v>150</v>
      </c>
      <c r="L126" s="33"/>
      <c r="M126" s="135" t="s">
        <v>19</v>
      </c>
      <c r="N126" s="136" t="s">
        <v>43</v>
      </c>
      <c r="P126" s="137">
        <f>O126*H126</f>
        <v>0</v>
      </c>
      <c r="Q126" s="137">
        <v>5.5999999999999995E-4</v>
      </c>
      <c r="R126" s="137">
        <f>Q126*H126</f>
        <v>6.9999999999999993E-2</v>
      </c>
      <c r="S126" s="137">
        <v>0</v>
      </c>
      <c r="T126" s="138">
        <f>S126*H126</f>
        <v>0</v>
      </c>
      <c r="AR126" s="139" t="s">
        <v>151</v>
      </c>
      <c r="AT126" s="139" t="s">
        <v>146</v>
      </c>
      <c r="AU126" s="139" t="s">
        <v>152</v>
      </c>
      <c r="AY126" s="18" t="s">
        <v>141</v>
      </c>
      <c r="BE126" s="140">
        <f>IF(N126="základní",J126,0)</f>
        <v>0</v>
      </c>
      <c r="BF126" s="140">
        <f>IF(N126="snížená",J126,0)</f>
        <v>0</v>
      </c>
      <c r="BG126" s="140">
        <f>IF(N126="zákl. přenesená",J126,0)</f>
        <v>0</v>
      </c>
      <c r="BH126" s="140">
        <f>IF(N126="sníž. přenesená",J126,0)</f>
        <v>0</v>
      </c>
      <c r="BI126" s="140">
        <f>IF(N126="nulová",J126,0)</f>
        <v>0</v>
      </c>
      <c r="BJ126" s="18" t="s">
        <v>80</v>
      </c>
      <c r="BK126" s="140">
        <f>ROUND(I126*H126,1)</f>
        <v>0</v>
      </c>
      <c r="BL126" s="18" t="s">
        <v>151</v>
      </c>
      <c r="BM126" s="139" t="s">
        <v>245</v>
      </c>
    </row>
    <row r="127" spans="2:65" s="1" customFormat="1" ht="11.25">
      <c r="B127" s="33"/>
      <c r="D127" s="141" t="s">
        <v>154</v>
      </c>
      <c r="F127" s="142" t="s">
        <v>246</v>
      </c>
      <c r="I127" s="143"/>
      <c r="L127" s="33"/>
      <c r="M127" s="144"/>
      <c r="T127" s="54"/>
      <c r="AT127" s="18" t="s">
        <v>154</v>
      </c>
      <c r="AU127" s="18" t="s">
        <v>152</v>
      </c>
    </row>
    <row r="128" spans="2:65" s="1" customFormat="1" ht="16.5" customHeight="1">
      <c r="B128" s="33"/>
      <c r="C128" s="128" t="s">
        <v>8</v>
      </c>
      <c r="D128" s="128" t="s">
        <v>146</v>
      </c>
      <c r="E128" s="129" t="s">
        <v>248</v>
      </c>
      <c r="F128" s="130" t="s">
        <v>249</v>
      </c>
      <c r="G128" s="131" t="s">
        <v>180</v>
      </c>
      <c r="H128" s="132">
        <v>125</v>
      </c>
      <c r="I128" s="133"/>
      <c r="J128" s="134">
        <f>ROUND(I128*H128,1)</f>
        <v>0</v>
      </c>
      <c r="K128" s="130" t="s">
        <v>150</v>
      </c>
      <c r="L128" s="33"/>
      <c r="M128" s="135" t="s">
        <v>19</v>
      </c>
      <c r="N128" s="136" t="s">
        <v>43</v>
      </c>
      <c r="P128" s="137">
        <f>O128*H128</f>
        <v>0</v>
      </c>
      <c r="Q128" s="137">
        <v>0</v>
      </c>
      <c r="R128" s="137">
        <f>Q128*H128</f>
        <v>0</v>
      </c>
      <c r="S128" s="137">
        <v>0</v>
      </c>
      <c r="T128" s="138">
        <f>S128*H128</f>
        <v>0</v>
      </c>
      <c r="AR128" s="139" t="s">
        <v>151</v>
      </c>
      <c r="AT128" s="139" t="s">
        <v>146</v>
      </c>
      <c r="AU128" s="139" t="s">
        <v>152</v>
      </c>
      <c r="AY128" s="18" t="s">
        <v>141</v>
      </c>
      <c r="BE128" s="140">
        <f>IF(N128="základní",J128,0)</f>
        <v>0</v>
      </c>
      <c r="BF128" s="140">
        <f>IF(N128="snížená",J128,0)</f>
        <v>0</v>
      </c>
      <c r="BG128" s="140">
        <f>IF(N128="zákl. přenesená",J128,0)</f>
        <v>0</v>
      </c>
      <c r="BH128" s="140">
        <f>IF(N128="sníž. přenesená",J128,0)</f>
        <v>0</v>
      </c>
      <c r="BI128" s="140">
        <f>IF(N128="nulová",J128,0)</f>
        <v>0</v>
      </c>
      <c r="BJ128" s="18" t="s">
        <v>80</v>
      </c>
      <c r="BK128" s="140">
        <f>ROUND(I128*H128,1)</f>
        <v>0</v>
      </c>
      <c r="BL128" s="18" t="s">
        <v>151</v>
      </c>
      <c r="BM128" s="139" t="s">
        <v>250</v>
      </c>
    </row>
    <row r="129" spans="2:65" s="1" customFormat="1" ht="11.25">
      <c r="B129" s="33"/>
      <c r="D129" s="141" t="s">
        <v>154</v>
      </c>
      <c r="F129" s="142" t="s">
        <v>251</v>
      </c>
      <c r="I129" s="143"/>
      <c r="L129" s="33"/>
      <c r="M129" s="144"/>
      <c r="T129" s="54"/>
      <c r="AT129" s="18" t="s">
        <v>154</v>
      </c>
      <c r="AU129" s="18" t="s">
        <v>152</v>
      </c>
    </row>
    <row r="130" spans="2:65" s="11" customFormat="1" ht="20.85" customHeight="1">
      <c r="B130" s="116"/>
      <c r="D130" s="117" t="s">
        <v>71</v>
      </c>
      <c r="E130" s="126" t="s">
        <v>252</v>
      </c>
      <c r="F130" s="126" t="s">
        <v>253</v>
      </c>
      <c r="I130" s="119"/>
      <c r="J130" s="127">
        <f>BK130</f>
        <v>0</v>
      </c>
      <c r="L130" s="116"/>
      <c r="M130" s="121"/>
      <c r="P130" s="122">
        <f>SUM(P131:P137)</f>
        <v>0</v>
      </c>
      <c r="R130" s="122">
        <f>SUM(R131:R137)</f>
        <v>1.1250000000000001E-3</v>
      </c>
      <c r="T130" s="123">
        <f>SUM(T131:T137)</f>
        <v>17.142499999999998</v>
      </c>
      <c r="AR130" s="117" t="s">
        <v>80</v>
      </c>
      <c r="AT130" s="124" t="s">
        <v>71</v>
      </c>
      <c r="AU130" s="124" t="s">
        <v>82</v>
      </c>
      <c r="AY130" s="117" t="s">
        <v>141</v>
      </c>
      <c r="BK130" s="125">
        <f>SUM(BK131:BK137)</f>
        <v>0</v>
      </c>
    </row>
    <row r="131" spans="2:65" s="1" customFormat="1" ht="24.2" customHeight="1">
      <c r="B131" s="33"/>
      <c r="C131" s="128" t="s">
        <v>230</v>
      </c>
      <c r="D131" s="128" t="s">
        <v>146</v>
      </c>
      <c r="E131" s="129" t="s">
        <v>440</v>
      </c>
      <c r="F131" s="130" t="s">
        <v>441</v>
      </c>
      <c r="G131" s="131" t="s">
        <v>149</v>
      </c>
      <c r="H131" s="132">
        <v>112.5</v>
      </c>
      <c r="I131" s="133"/>
      <c r="J131" s="134">
        <f>ROUND(I131*H131,1)</f>
        <v>0</v>
      </c>
      <c r="K131" s="130" t="s">
        <v>150</v>
      </c>
      <c r="L131" s="33"/>
      <c r="M131" s="135" t="s">
        <v>19</v>
      </c>
      <c r="N131" s="136" t="s">
        <v>43</v>
      </c>
      <c r="P131" s="137">
        <f>O131*H131</f>
        <v>0</v>
      </c>
      <c r="Q131" s="137">
        <v>1.0000000000000001E-5</v>
      </c>
      <c r="R131" s="137">
        <f>Q131*H131</f>
        <v>1.1250000000000001E-3</v>
      </c>
      <c r="S131" s="137">
        <v>0.115</v>
      </c>
      <c r="T131" s="138">
        <f>S131*H131</f>
        <v>12.9375</v>
      </c>
      <c r="AR131" s="139" t="s">
        <v>151</v>
      </c>
      <c r="AT131" s="139" t="s">
        <v>146</v>
      </c>
      <c r="AU131" s="139" t="s">
        <v>152</v>
      </c>
      <c r="AY131" s="18" t="s">
        <v>141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8" t="s">
        <v>80</v>
      </c>
      <c r="BK131" s="140">
        <f>ROUND(I131*H131,1)</f>
        <v>0</v>
      </c>
      <c r="BL131" s="18" t="s">
        <v>151</v>
      </c>
      <c r="BM131" s="139" t="s">
        <v>257</v>
      </c>
    </row>
    <row r="132" spans="2:65" s="1" customFormat="1" ht="11.25">
      <c r="B132" s="33"/>
      <c r="D132" s="141" t="s">
        <v>154</v>
      </c>
      <c r="F132" s="142" t="s">
        <v>442</v>
      </c>
      <c r="I132" s="143"/>
      <c r="L132" s="33"/>
      <c r="M132" s="144"/>
      <c r="T132" s="54"/>
      <c r="AT132" s="18" t="s">
        <v>154</v>
      </c>
      <c r="AU132" s="18" t="s">
        <v>152</v>
      </c>
    </row>
    <row r="133" spans="2:65" s="12" customFormat="1" ht="11.25">
      <c r="B133" s="145"/>
      <c r="D133" s="146" t="s">
        <v>156</v>
      </c>
      <c r="E133" s="147" t="s">
        <v>19</v>
      </c>
      <c r="F133" s="148" t="s">
        <v>448</v>
      </c>
      <c r="H133" s="149">
        <v>112.5</v>
      </c>
      <c r="I133" s="150"/>
      <c r="L133" s="145"/>
      <c r="M133" s="151"/>
      <c r="T133" s="152"/>
      <c r="AT133" s="147" t="s">
        <v>156</v>
      </c>
      <c r="AU133" s="147" t="s">
        <v>152</v>
      </c>
      <c r="AV133" s="12" t="s">
        <v>82</v>
      </c>
      <c r="AW133" s="12" t="s">
        <v>33</v>
      </c>
      <c r="AX133" s="12" t="s">
        <v>80</v>
      </c>
      <c r="AY133" s="147" t="s">
        <v>141</v>
      </c>
    </row>
    <row r="134" spans="2:65" s="1" customFormat="1" ht="33" customHeight="1">
      <c r="B134" s="33"/>
      <c r="C134" s="128" t="s">
        <v>232</v>
      </c>
      <c r="D134" s="128" t="s">
        <v>146</v>
      </c>
      <c r="E134" s="129" t="s">
        <v>460</v>
      </c>
      <c r="F134" s="130" t="s">
        <v>461</v>
      </c>
      <c r="G134" s="131" t="s">
        <v>149</v>
      </c>
      <c r="H134" s="132">
        <v>7.25</v>
      </c>
      <c r="I134" s="133"/>
      <c r="J134" s="134">
        <f>ROUND(I134*H134,1)</f>
        <v>0</v>
      </c>
      <c r="K134" s="130" t="s">
        <v>150</v>
      </c>
      <c r="L134" s="33"/>
      <c r="M134" s="135" t="s">
        <v>19</v>
      </c>
      <c r="N134" s="136" t="s">
        <v>43</v>
      </c>
      <c r="P134" s="137">
        <f>O134*H134</f>
        <v>0</v>
      </c>
      <c r="Q134" s="137">
        <v>0</v>
      </c>
      <c r="R134" s="137">
        <f>Q134*H134</f>
        <v>0</v>
      </c>
      <c r="S134" s="137">
        <v>0.57999999999999996</v>
      </c>
      <c r="T134" s="138">
        <f>S134*H134</f>
        <v>4.2050000000000001</v>
      </c>
      <c r="AR134" s="139" t="s">
        <v>151</v>
      </c>
      <c r="AT134" s="139" t="s">
        <v>146</v>
      </c>
      <c r="AU134" s="139" t="s">
        <v>152</v>
      </c>
      <c r="AY134" s="18" t="s">
        <v>141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8" t="s">
        <v>80</v>
      </c>
      <c r="BK134" s="140">
        <f>ROUND(I134*H134,1)</f>
        <v>0</v>
      </c>
      <c r="BL134" s="18" t="s">
        <v>151</v>
      </c>
      <c r="BM134" s="139" t="s">
        <v>421</v>
      </c>
    </row>
    <row r="135" spans="2:65" s="1" customFormat="1" ht="11.25">
      <c r="B135" s="33"/>
      <c r="D135" s="141" t="s">
        <v>154</v>
      </c>
      <c r="F135" s="142" t="s">
        <v>462</v>
      </c>
      <c r="I135" s="143"/>
      <c r="L135" s="33"/>
      <c r="M135" s="144"/>
      <c r="T135" s="54"/>
      <c r="AT135" s="18" t="s">
        <v>154</v>
      </c>
      <c r="AU135" s="18" t="s">
        <v>152</v>
      </c>
    </row>
    <row r="136" spans="2:65" s="14" customFormat="1" ht="11.25">
      <c r="B136" s="160"/>
      <c r="D136" s="146" t="s">
        <v>156</v>
      </c>
      <c r="E136" s="161" t="s">
        <v>19</v>
      </c>
      <c r="F136" s="162" t="s">
        <v>463</v>
      </c>
      <c r="H136" s="161" t="s">
        <v>19</v>
      </c>
      <c r="I136" s="163"/>
      <c r="L136" s="160"/>
      <c r="M136" s="164"/>
      <c r="T136" s="165"/>
      <c r="AT136" s="161" t="s">
        <v>156</v>
      </c>
      <c r="AU136" s="161" t="s">
        <v>152</v>
      </c>
      <c r="AV136" s="14" t="s">
        <v>80</v>
      </c>
      <c r="AW136" s="14" t="s">
        <v>33</v>
      </c>
      <c r="AX136" s="14" t="s">
        <v>72</v>
      </c>
      <c r="AY136" s="161" t="s">
        <v>141</v>
      </c>
    </row>
    <row r="137" spans="2:65" s="12" customFormat="1" ht="11.25">
      <c r="B137" s="145"/>
      <c r="D137" s="146" t="s">
        <v>156</v>
      </c>
      <c r="E137" s="147" t="s">
        <v>19</v>
      </c>
      <c r="F137" s="148" t="s">
        <v>452</v>
      </c>
      <c r="H137" s="149">
        <v>7.25</v>
      </c>
      <c r="I137" s="150"/>
      <c r="L137" s="145"/>
      <c r="M137" s="151"/>
      <c r="T137" s="152"/>
      <c r="AT137" s="147" t="s">
        <v>156</v>
      </c>
      <c r="AU137" s="147" t="s">
        <v>152</v>
      </c>
      <c r="AV137" s="12" t="s">
        <v>82</v>
      </c>
      <c r="AW137" s="12" t="s">
        <v>33</v>
      </c>
      <c r="AX137" s="12" t="s">
        <v>80</v>
      </c>
      <c r="AY137" s="147" t="s">
        <v>141</v>
      </c>
    </row>
    <row r="138" spans="2:65" s="11" customFormat="1" ht="22.9" customHeight="1">
      <c r="B138" s="116"/>
      <c r="D138" s="117" t="s">
        <v>71</v>
      </c>
      <c r="E138" s="126" t="s">
        <v>282</v>
      </c>
      <c r="F138" s="126" t="s">
        <v>283</v>
      </c>
      <c r="I138" s="119"/>
      <c r="J138" s="127">
        <f>BK138</f>
        <v>0</v>
      </c>
      <c r="L138" s="116"/>
      <c r="M138" s="121"/>
      <c r="P138" s="122">
        <f>SUM(P139:P146)</f>
        <v>0</v>
      </c>
      <c r="R138" s="122">
        <f>SUM(R139:R146)</f>
        <v>0</v>
      </c>
      <c r="T138" s="123">
        <f>SUM(T139:T146)</f>
        <v>0</v>
      </c>
      <c r="AR138" s="117" t="s">
        <v>80</v>
      </c>
      <c r="AT138" s="124" t="s">
        <v>71</v>
      </c>
      <c r="AU138" s="124" t="s">
        <v>80</v>
      </c>
      <c r="AY138" s="117" t="s">
        <v>141</v>
      </c>
      <c r="BK138" s="125">
        <f>SUM(BK139:BK146)</f>
        <v>0</v>
      </c>
    </row>
    <row r="139" spans="2:65" s="1" customFormat="1" ht="24.2" customHeight="1">
      <c r="B139" s="33"/>
      <c r="C139" s="128" t="s">
        <v>234</v>
      </c>
      <c r="D139" s="128" t="s">
        <v>146</v>
      </c>
      <c r="E139" s="129" t="s">
        <v>285</v>
      </c>
      <c r="F139" s="130" t="s">
        <v>286</v>
      </c>
      <c r="G139" s="131" t="s">
        <v>287</v>
      </c>
      <c r="H139" s="132">
        <v>17.143000000000001</v>
      </c>
      <c r="I139" s="133"/>
      <c r="J139" s="134">
        <f>ROUND(I139*H139,1)</f>
        <v>0</v>
      </c>
      <c r="K139" s="130" t="s">
        <v>150</v>
      </c>
      <c r="L139" s="33"/>
      <c r="M139" s="135" t="s">
        <v>19</v>
      </c>
      <c r="N139" s="136" t="s">
        <v>43</v>
      </c>
      <c r="P139" s="137">
        <f>O139*H139</f>
        <v>0</v>
      </c>
      <c r="Q139" s="137">
        <v>0</v>
      </c>
      <c r="R139" s="137">
        <f>Q139*H139</f>
        <v>0</v>
      </c>
      <c r="S139" s="137">
        <v>0</v>
      </c>
      <c r="T139" s="138">
        <f>S139*H139</f>
        <v>0</v>
      </c>
      <c r="AR139" s="139" t="s">
        <v>151</v>
      </c>
      <c r="AT139" s="139" t="s">
        <v>146</v>
      </c>
      <c r="AU139" s="139" t="s">
        <v>82</v>
      </c>
      <c r="AY139" s="18" t="s">
        <v>141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8" t="s">
        <v>80</v>
      </c>
      <c r="BK139" s="140">
        <f>ROUND(I139*H139,1)</f>
        <v>0</v>
      </c>
      <c r="BL139" s="18" t="s">
        <v>151</v>
      </c>
      <c r="BM139" s="139" t="s">
        <v>288</v>
      </c>
    </row>
    <row r="140" spans="2:65" s="1" customFormat="1" ht="11.25">
      <c r="B140" s="33"/>
      <c r="D140" s="141" t="s">
        <v>154</v>
      </c>
      <c r="F140" s="142" t="s">
        <v>289</v>
      </c>
      <c r="I140" s="143"/>
      <c r="L140" s="33"/>
      <c r="M140" s="144"/>
      <c r="T140" s="54"/>
      <c r="AT140" s="18" t="s">
        <v>154</v>
      </c>
      <c r="AU140" s="18" t="s">
        <v>82</v>
      </c>
    </row>
    <row r="141" spans="2:65" s="1" customFormat="1" ht="24.2" customHeight="1">
      <c r="B141" s="33"/>
      <c r="C141" s="128" t="s">
        <v>242</v>
      </c>
      <c r="D141" s="128" t="s">
        <v>146</v>
      </c>
      <c r="E141" s="129" t="s">
        <v>291</v>
      </c>
      <c r="F141" s="130" t="s">
        <v>292</v>
      </c>
      <c r="G141" s="131" t="s">
        <v>287</v>
      </c>
      <c r="H141" s="132">
        <v>17.143000000000001</v>
      </c>
      <c r="I141" s="133"/>
      <c r="J141" s="134">
        <f>ROUND(I141*H141,1)</f>
        <v>0</v>
      </c>
      <c r="K141" s="130" t="s">
        <v>150</v>
      </c>
      <c r="L141" s="33"/>
      <c r="M141" s="135" t="s">
        <v>19</v>
      </c>
      <c r="N141" s="136" t="s">
        <v>43</v>
      </c>
      <c r="P141" s="137">
        <f>O141*H141</f>
        <v>0</v>
      </c>
      <c r="Q141" s="137">
        <v>0</v>
      </c>
      <c r="R141" s="137">
        <f>Q141*H141</f>
        <v>0</v>
      </c>
      <c r="S141" s="137">
        <v>0</v>
      </c>
      <c r="T141" s="138">
        <f>S141*H141</f>
        <v>0</v>
      </c>
      <c r="AR141" s="139" t="s">
        <v>151</v>
      </c>
      <c r="AT141" s="139" t="s">
        <v>146</v>
      </c>
      <c r="AU141" s="139" t="s">
        <v>82</v>
      </c>
      <c r="AY141" s="18" t="s">
        <v>141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8" t="s">
        <v>80</v>
      </c>
      <c r="BK141" s="140">
        <f>ROUND(I141*H141,1)</f>
        <v>0</v>
      </c>
      <c r="BL141" s="18" t="s">
        <v>151</v>
      </c>
      <c r="BM141" s="139" t="s">
        <v>293</v>
      </c>
    </row>
    <row r="142" spans="2:65" s="1" customFormat="1" ht="11.25">
      <c r="B142" s="33"/>
      <c r="D142" s="141" t="s">
        <v>154</v>
      </c>
      <c r="F142" s="142" t="s">
        <v>294</v>
      </c>
      <c r="I142" s="143"/>
      <c r="L142" s="33"/>
      <c r="M142" s="144"/>
      <c r="T142" s="54"/>
      <c r="AT142" s="18" t="s">
        <v>154</v>
      </c>
      <c r="AU142" s="18" t="s">
        <v>82</v>
      </c>
    </row>
    <row r="143" spans="2:65" s="1" customFormat="1" ht="24.2" customHeight="1">
      <c r="B143" s="33"/>
      <c r="C143" s="128" t="s">
        <v>247</v>
      </c>
      <c r="D143" s="128" t="s">
        <v>146</v>
      </c>
      <c r="E143" s="129" t="s">
        <v>296</v>
      </c>
      <c r="F143" s="130" t="s">
        <v>297</v>
      </c>
      <c r="G143" s="131" t="s">
        <v>287</v>
      </c>
      <c r="H143" s="132">
        <v>12.938000000000001</v>
      </c>
      <c r="I143" s="133"/>
      <c r="J143" s="134">
        <f>ROUND(I143*H143,1)</f>
        <v>0</v>
      </c>
      <c r="K143" s="130" t="s">
        <v>150</v>
      </c>
      <c r="L143" s="33"/>
      <c r="M143" s="135" t="s">
        <v>19</v>
      </c>
      <c r="N143" s="136" t="s">
        <v>43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151</v>
      </c>
      <c r="AT143" s="139" t="s">
        <v>146</v>
      </c>
      <c r="AU143" s="139" t="s">
        <v>82</v>
      </c>
      <c r="AY143" s="18" t="s">
        <v>141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8" t="s">
        <v>80</v>
      </c>
      <c r="BK143" s="140">
        <f>ROUND(I143*H143,1)</f>
        <v>0</v>
      </c>
      <c r="BL143" s="18" t="s">
        <v>151</v>
      </c>
      <c r="BM143" s="139" t="s">
        <v>298</v>
      </c>
    </row>
    <row r="144" spans="2:65" s="1" customFormat="1" ht="11.25">
      <c r="B144" s="33"/>
      <c r="D144" s="141" t="s">
        <v>154</v>
      </c>
      <c r="F144" s="142" t="s">
        <v>299</v>
      </c>
      <c r="I144" s="143"/>
      <c r="L144" s="33"/>
      <c r="M144" s="144"/>
      <c r="T144" s="54"/>
      <c r="AT144" s="18" t="s">
        <v>154</v>
      </c>
      <c r="AU144" s="18" t="s">
        <v>82</v>
      </c>
    </row>
    <row r="145" spans="2:65" s="1" customFormat="1" ht="24.2" customHeight="1">
      <c r="B145" s="33"/>
      <c r="C145" s="128" t="s">
        <v>254</v>
      </c>
      <c r="D145" s="128" t="s">
        <v>146</v>
      </c>
      <c r="E145" s="129" t="s">
        <v>301</v>
      </c>
      <c r="F145" s="130" t="s">
        <v>302</v>
      </c>
      <c r="G145" s="131" t="s">
        <v>287</v>
      </c>
      <c r="H145" s="132">
        <v>4.2050000000000001</v>
      </c>
      <c r="I145" s="133"/>
      <c r="J145" s="134">
        <f>ROUND(I145*H145,1)</f>
        <v>0</v>
      </c>
      <c r="K145" s="130" t="s">
        <v>150</v>
      </c>
      <c r="L145" s="33"/>
      <c r="M145" s="135" t="s">
        <v>19</v>
      </c>
      <c r="N145" s="136" t="s">
        <v>43</v>
      </c>
      <c r="P145" s="137">
        <f>O145*H145</f>
        <v>0</v>
      </c>
      <c r="Q145" s="137">
        <v>0</v>
      </c>
      <c r="R145" s="137">
        <f>Q145*H145</f>
        <v>0</v>
      </c>
      <c r="S145" s="137">
        <v>0</v>
      </c>
      <c r="T145" s="138">
        <f>S145*H145</f>
        <v>0</v>
      </c>
      <c r="AR145" s="139" t="s">
        <v>151</v>
      </c>
      <c r="AT145" s="139" t="s">
        <v>146</v>
      </c>
      <c r="AU145" s="139" t="s">
        <v>82</v>
      </c>
      <c r="AY145" s="18" t="s">
        <v>141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8" t="s">
        <v>80</v>
      </c>
      <c r="BK145" s="140">
        <f>ROUND(I145*H145,1)</f>
        <v>0</v>
      </c>
      <c r="BL145" s="18" t="s">
        <v>151</v>
      </c>
      <c r="BM145" s="139" t="s">
        <v>303</v>
      </c>
    </row>
    <row r="146" spans="2:65" s="1" customFormat="1" ht="11.25">
      <c r="B146" s="33"/>
      <c r="D146" s="141" t="s">
        <v>154</v>
      </c>
      <c r="F146" s="142" t="s">
        <v>304</v>
      </c>
      <c r="I146" s="143"/>
      <c r="L146" s="33"/>
      <c r="M146" s="144"/>
      <c r="T146" s="54"/>
      <c r="AT146" s="18" t="s">
        <v>154</v>
      </c>
      <c r="AU146" s="18" t="s">
        <v>82</v>
      </c>
    </row>
    <row r="147" spans="2:65" s="11" customFormat="1" ht="22.9" customHeight="1">
      <c r="B147" s="116"/>
      <c r="D147" s="117" t="s">
        <v>71</v>
      </c>
      <c r="E147" s="126" t="s">
        <v>315</v>
      </c>
      <c r="F147" s="126" t="s">
        <v>316</v>
      </c>
      <c r="I147" s="119"/>
      <c r="J147" s="127">
        <f>BK147</f>
        <v>0</v>
      </c>
      <c r="L147" s="116"/>
      <c r="M147" s="121"/>
      <c r="P147" s="122">
        <f>SUM(P148:P149)</f>
        <v>0</v>
      </c>
      <c r="R147" s="122">
        <f>SUM(R148:R149)</f>
        <v>0</v>
      </c>
      <c r="T147" s="123">
        <f>SUM(T148:T149)</f>
        <v>0</v>
      </c>
      <c r="AR147" s="117" t="s">
        <v>80</v>
      </c>
      <c r="AT147" s="124" t="s">
        <v>71</v>
      </c>
      <c r="AU147" s="124" t="s">
        <v>80</v>
      </c>
      <c r="AY147" s="117" t="s">
        <v>141</v>
      </c>
      <c r="BK147" s="125">
        <f>SUM(BK148:BK149)</f>
        <v>0</v>
      </c>
    </row>
    <row r="148" spans="2:65" s="1" customFormat="1" ht="24.2" customHeight="1">
      <c r="B148" s="33"/>
      <c r="C148" s="128" t="s">
        <v>259</v>
      </c>
      <c r="D148" s="128" t="s">
        <v>146</v>
      </c>
      <c r="E148" s="129" t="s">
        <v>318</v>
      </c>
      <c r="F148" s="130" t="s">
        <v>319</v>
      </c>
      <c r="G148" s="131" t="s">
        <v>287</v>
      </c>
      <c r="H148" s="132">
        <v>3.7709999999999999</v>
      </c>
      <c r="I148" s="133"/>
      <c r="J148" s="134">
        <f>ROUND(I148*H148,1)</f>
        <v>0</v>
      </c>
      <c r="K148" s="130" t="s">
        <v>150</v>
      </c>
      <c r="L148" s="33"/>
      <c r="M148" s="135" t="s">
        <v>19</v>
      </c>
      <c r="N148" s="136" t="s">
        <v>43</v>
      </c>
      <c r="P148" s="137">
        <f>O148*H148</f>
        <v>0</v>
      </c>
      <c r="Q148" s="137">
        <v>0</v>
      </c>
      <c r="R148" s="137">
        <f>Q148*H148</f>
        <v>0</v>
      </c>
      <c r="S148" s="137">
        <v>0</v>
      </c>
      <c r="T148" s="138">
        <f>S148*H148</f>
        <v>0</v>
      </c>
      <c r="AR148" s="139" t="s">
        <v>151</v>
      </c>
      <c r="AT148" s="139" t="s">
        <v>146</v>
      </c>
      <c r="AU148" s="139" t="s">
        <v>82</v>
      </c>
      <c r="AY148" s="18" t="s">
        <v>141</v>
      </c>
      <c r="BE148" s="140">
        <f>IF(N148="základní",J148,0)</f>
        <v>0</v>
      </c>
      <c r="BF148" s="140">
        <f>IF(N148="snížená",J148,0)</f>
        <v>0</v>
      </c>
      <c r="BG148" s="140">
        <f>IF(N148="zákl. přenesená",J148,0)</f>
        <v>0</v>
      </c>
      <c r="BH148" s="140">
        <f>IF(N148="sníž. přenesená",J148,0)</f>
        <v>0</v>
      </c>
      <c r="BI148" s="140">
        <f>IF(N148="nulová",J148,0)</f>
        <v>0</v>
      </c>
      <c r="BJ148" s="18" t="s">
        <v>80</v>
      </c>
      <c r="BK148" s="140">
        <f>ROUND(I148*H148,1)</f>
        <v>0</v>
      </c>
      <c r="BL148" s="18" t="s">
        <v>151</v>
      </c>
      <c r="BM148" s="139" t="s">
        <v>320</v>
      </c>
    </row>
    <row r="149" spans="2:65" s="1" customFormat="1" ht="11.25">
      <c r="B149" s="33"/>
      <c r="D149" s="141" t="s">
        <v>154</v>
      </c>
      <c r="F149" s="142" t="s">
        <v>321</v>
      </c>
      <c r="I149" s="143"/>
      <c r="L149" s="33"/>
      <c r="M149" s="144"/>
      <c r="T149" s="54"/>
      <c r="AT149" s="18" t="s">
        <v>154</v>
      </c>
      <c r="AU149" s="18" t="s">
        <v>82</v>
      </c>
    </row>
    <row r="150" spans="2:65" s="11" customFormat="1" ht="25.9" customHeight="1">
      <c r="B150" s="116"/>
      <c r="D150" s="117" t="s">
        <v>71</v>
      </c>
      <c r="E150" s="118" t="s">
        <v>322</v>
      </c>
      <c r="F150" s="118" t="s">
        <v>323</v>
      </c>
      <c r="I150" s="119"/>
      <c r="J150" s="120">
        <f>BK150</f>
        <v>0</v>
      </c>
      <c r="L150" s="116"/>
      <c r="M150" s="121"/>
      <c r="P150" s="122">
        <f>SUM(P151:P164)</f>
        <v>0</v>
      </c>
      <c r="R150" s="122">
        <f>SUM(R151:R164)</f>
        <v>0</v>
      </c>
      <c r="T150" s="123">
        <f>SUM(T151:T164)</f>
        <v>0</v>
      </c>
      <c r="AR150" s="117" t="s">
        <v>142</v>
      </c>
      <c r="AT150" s="124" t="s">
        <v>71</v>
      </c>
      <c r="AU150" s="124" t="s">
        <v>72</v>
      </c>
      <c r="AY150" s="117" t="s">
        <v>141</v>
      </c>
      <c r="BK150" s="125">
        <f>SUM(BK151:BK164)</f>
        <v>0</v>
      </c>
    </row>
    <row r="151" spans="2:65" s="1" customFormat="1" ht="16.5" customHeight="1">
      <c r="B151" s="33"/>
      <c r="C151" s="128" t="s">
        <v>267</v>
      </c>
      <c r="D151" s="128" t="s">
        <v>146</v>
      </c>
      <c r="E151" s="129" t="s">
        <v>325</v>
      </c>
      <c r="F151" s="130" t="s">
        <v>326</v>
      </c>
      <c r="G151" s="131" t="s">
        <v>327</v>
      </c>
      <c r="H151" s="132">
        <v>1</v>
      </c>
      <c r="I151" s="133"/>
      <c r="J151" s="134">
        <f>ROUND(I151*H151,1)</f>
        <v>0</v>
      </c>
      <c r="K151" s="130" t="s">
        <v>150</v>
      </c>
      <c r="L151" s="33"/>
      <c r="M151" s="135" t="s">
        <v>19</v>
      </c>
      <c r="N151" s="136" t="s">
        <v>43</v>
      </c>
      <c r="P151" s="137">
        <f>O151*H151</f>
        <v>0</v>
      </c>
      <c r="Q151" s="137">
        <v>0</v>
      </c>
      <c r="R151" s="137">
        <f>Q151*H151</f>
        <v>0</v>
      </c>
      <c r="S151" s="137">
        <v>0</v>
      </c>
      <c r="T151" s="138">
        <f>S151*H151</f>
        <v>0</v>
      </c>
      <c r="AR151" s="139" t="s">
        <v>328</v>
      </c>
      <c r="AT151" s="139" t="s">
        <v>146</v>
      </c>
      <c r="AU151" s="139" t="s">
        <v>80</v>
      </c>
      <c r="AY151" s="18" t="s">
        <v>141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8" t="s">
        <v>80</v>
      </c>
      <c r="BK151" s="140">
        <f>ROUND(I151*H151,1)</f>
        <v>0</v>
      </c>
      <c r="BL151" s="18" t="s">
        <v>328</v>
      </c>
      <c r="BM151" s="139" t="s">
        <v>329</v>
      </c>
    </row>
    <row r="152" spans="2:65" s="1" customFormat="1" ht="11.25">
      <c r="B152" s="33"/>
      <c r="D152" s="141" t="s">
        <v>154</v>
      </c>
      <c r="F152" s="142" t="s">
        <v>330</v>
      </c>
      <c r="I152" s="143"/>
      <c r="L152" s="33"/>
      <c r="M152" s="144"/>
      <c r="T152" s="54"/>
      <c r="AT152" s="18" t="s">
        <v>154</v>
      </c>
      <c r="AU152" s="18" t="s">
        <v>80</v>
      </c>
    </row>
    <row r="153" spans="2:65" s="1" customFormat="1" ht="16.5" customHeight="1">
      <c r="B153" s="33"/>
      <c r="C153" s="128" t="s">
        <v>7</v>
      </c>
      <c r="D153" s="128" t="s">
        <v>146</v>
      </c>
      <c r="E153" s="129" t="s">
        <v>332</v>
      </c>
      <c r="F153" s="130" t="s">
        <v>333</v>
      </c>
      <c r="G153" s="131" t="s">
        <v>327</v>
      </c>
      <c r="H153" s="132">
        <v>1</v>
      </c>
      <c r="I153" s="133"/>
      <c r="J153" s="134">
        <f>ROUND(I153*H153,1)</f>
        <v>0</v>
      </c>
      <c r="K153" s="130" t="s">
        <v>150</v>
      </c>
      <c r="L153" s="33"/>
      <c r="M153" s="135" t="s">
        <v>19</v>
      </c>
      <c r="N153" s="136" t="s">
        <v>43</v>
      </c>
      <c r="P153" s="137">
        <f>O153*H153</f>
        <v>0</v>
      </c>
      <c r="Q153" s="137">
        <v>0</v>
      </c>
      <c r="R153" s="137">
        <f>Q153*H153</f>
        <v>0</v>
      </c>
      <c r="S153" s="137">
        <v>0</v>
      </c>
      <c r="T153" s="138">
        <f>S153*H153</f>
        <v>0</v>
      </c>
      <c r="AR153" s="139" t="s">
        <v>328</v>
      </c>
      <c r="AT153" s="139" t="s">
        <v>146</v>
      </c>
      <c r="AU153" s="139" t="s">
        <v>80</v>
      </c>
      <c r="AY153" s="18" t="s">
        <v>141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8" t="s">
        <v>80</v>
      </c>
      <c r="BK153" s="140">
        <f>ROUND(I153*H153,1)</f>
        <v>0</v>
      </c>
      <c r="BL153" s="18" t="s">
        <v>328</v>
      </c>
      <c r="BM153" s="139" t="s">
        <v>334</v>
      </c>
    </row>
    <row r="154" spans="2:65" s="1" customFormat="1" ht="11.25">
      <c r="B154" s="33"/>
      <c r="D154" s="141" t="s">
        <v>154</v>
      </c>
      <c r="F154" s="142" t="s">
        <v>335</v>
      </c>
      <c r="I154" s="143"/>
      <c r="L154" s="33"/>
      <c r="M154" s="144"/>
      <c r="T154" s="54"/>
      <c r="AT154" s="18" t="s">
        <v>154</v>
      </c>
      <c r="AU154" s="18" t="s">
        <v>80</v>
      </c>
    </row>
    <row r="155" spans="2:65" s="1" customFormat="1" ht="16.5" customHeight="1">
      <c r="B155" s="33"/>
      <c r="C155" s="128" t="s">
        <v>277</v>
      </c>
      <c r="D155" s="128" t="s">
        <v>146</v>
      </c>
      <c r="E155" s="129" t="s">
        <v>337</v>
      </c>
      <c r="F155" s="130" t="s">
        <v>338</v>
      </c>
      <c r="G155" s="131" t="s">
        <v>339</v>
      </c>
      <c r="H155" s="132">
        <v>1</v>
      </c>
      <c r="I155" s="133"/>
      <c r="J155" s="134">
        <f>ROUND(I155*H155,1)</f>
        <v>0</v>
      </c>
      <c r="K155" s="130" t="s">
        <v>150</v>
      </c>
      <c r="L155" s="33"/>
      <c r="M155" s="135" t="s">
        <v>19</v>
      </c>
      <c r="N155" s="136" t="s">
        <v>43</v>
      </c>
      <c r="P155" s="137">
        <f>O155*H155</f>
        <v>0</v>
      </c>
      <c r="Q155" s="137">
        <v>0</v>
      </c>
      <c r="R155" s="137">
        <f>Q155*H155</f>
        <v>0</v>
      </c>
      <c r="S155" s="137">
        <v>0</v>
      </c>
      <c r="T155" s="138">
        <f>S155*H155</f>
        <v>0</v>
      </c>
      <c r="AR155" s="139" t="s">
        <v>328</v>
      </c>
      <c r="AT155" s="139" t="s">
        <v>146</v>
      </c>
      <c r="AU155" s="139" t="s">
        <v>80</v>
      </c>
      <c r="AY155" s="18" t="s">
        <v>141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8" t="s">
        <v>80</v>
      </c>
      <c r="BK155" s="140">
        <f>ROUND(I155*H155,1)</f>
        <v>0</v>
      </c>
      <c r="BL155" s="18" t="s">
        <v>328</v>
      </c>
      <c r="BM155" s="139" t="s">
        <v>340</v>
      </c>
    </row>
    <row r="156" spans="2:65" s="1" customFormat="1" ht="11.25">
      <c r="B156" s="33"/>
      <c r="D156" s="141" t="s">
        <v>154</v>
      </c>
      <c r="F156" s="142" t="s">
        <v>341</v>
      </c>
      <c r="I156" s="143"/>
      <c r="L156" s="33"/>
      <c r="M156" s="144"/>
      <c r="T156" s="54"/>
      <c r="AT156" s="18" t="s">
        <v>154</v>
      </c>
      <c r="AU156" s="18" t="s">
        <v>80</v>
      </c>
    </row>
    <row r="157" spans="2:65" s="1" customFormat="1" ht="16.5" customHeight="1">
      <c r="B157" s="33"/>
      <c r="C157" s="128" t="s">
        <v>284</v>
      </c>
      <c r="D157" s="128" t="s">
        <v>146</v>
      </c>
      <c r="E157" s="129" t="s">
        <v>343</v>
      </c>
      <c r="F157" s="130" t="s">
        <v>344</v>
      </c>
      <c r="G157" s="131" t="s">
        <v>327</v>
      </c>
      <c r="H157" s="132">
        <v>1</v>
      </c>
      <c r="I157" s="133"/>
      <c r="J157" s="134">
        <f>ROUND(I157*H157,1)</f>
        <v>0</v>
      </c>
      <c r="K157" s="130" t="s">
        <v>150</v>
      </c>
      <c r="L157" s="33"/>
      <c r="M157" s="135" t="s">
        <v>19</v>
      </c>
      <c r="N157" s="136" t="s">
        <v>43</v>
      </c>
      <c r="P157" s="137">
        <f>O157*H157</f>
        <v>0</v>
      </c>
      <c r="Q157" s="137">
        <v>0</v>
      </c>
      <c r="R157" s="137">
        <f>Q157*H157</f>
        <v>0</v>
      </c>
      <c r="S157" s="137">
        <v>0</v>
      </c>
      <c r="T157" s="138">
        <f>S157*H157</f>
        <v>0</v>
      </c>
      <c r="AR157" s="139" t="s">
        <v>328</v>
      </c>
      <c r="AT157" s="139" t="s">
        <v>146</v>
      </c>
      <c r="AU157" s="139" t="s">
        <v>80</v>
      </c>
      <c r="AY157" s="18" t="s">
        <v>141</v>
      </c>
      <c r="BE157" s="140">
        <f>IF(N157="základní",J157,0)</f>
        <v>0</v>
      </c>
      <c r="BF157" s="140">
        <f>IF(N157="snížená",J157,0)</f>
        <v>0</v>
      </c>
      <c r="BG157" s="140">
        <f>IF(N157="zákl. přenesená",J157,0)</f>
        <v>0</v>
      </c>
      <c r="BH157" s="140">
        <f>IF(N157="sníž. přenesená",J157,0)</f>
        <v>0</v>
      </c>
      <c r="BI157" s="140">
        <f>IF(N157="nulová",J157,0)</f>
        <v>0</v>
      </c>
      <c r="BJ157" s="18" t="s">
        <v>80</v>
      </c>
      <c r="BK157" s="140">
        <f>ROUND(I157*H157,1)</f>
        <v>0</v>
      </c>
      <c r="BL157" s="18" t="s">
        <v>328</v>
      </c>
      <c r="BM157" s="139" t="s">
        <v>345</v>
      </c>
    </row>
    <row r="158" spans="2:65" s="1" customFormat="1" ht="11.25">
      <c r="B158" s="33"/>
      <c r="D158" s="141" t="s">
        <v>154</v>
      </c>
      <c r="F158" s="142" t="s">
        <v>346</v>
      </c>
      <c r="I158" s="143"/>
      <c r="L158" s="33"/>
      <c r="M158" s="144"/>
      <c r="T158" s="54"/>
      <c r="AT158" s="18" t="s">
        <v>154</v>
      </c>
      <c r="AU158" s="18" t="s">
        <v>80</v>
      </c>
    </row>
    <row r="159" spans="2:65" s="1" customFormat="1" ht="16.5" customHeight="1">
      <c r="B159" s="33"/>
      <c r="C159" s="128" t="s">
        <v>290</v>
      </c>
      <c r="D159" s="128" t="s">
        <v>146</v>
      </c>
      <c r="E159" s="129" t="s">
        <v>348</v>
      </c>
      <c r="F159" s="130" t="s">
        <v>349</v>
      </c>
      <c r="G159" s="131" t="s">
        <v>327</v>
      </c>
      <c r="H159" s="132">
        <v>1</v>
      </c>
      <c r="I159" s="133"/>
      <c r="J159" s="134">
        <f>ROUND(I159*H159,1)</f>
        <v>0</v>
      </c>
      <c r="K159" s="130" t="s">
        <v>150</v>
      </c>
      <c r="L159" s="33"/>
      <c r="M159" s="135" t="s">
        <v>19</v>
      </c>
      <c r="N159" s="136" t="s">
        <v>43</v>
      </c>
      <c r="P159" s="137">
        <f>O159*H159</f>
        <v>0</v>
      </c>
      <c r="Q159" s="137">
        <v>0</v>
      </c>
      <c r="R159" s="137">
        <f>Q159*H159</f>
        <v>0</v>
      </c>
      <c r="S159" s="137">
        <v>0</v>
      </c>
      <c r="T159" s="138">
        <f>S159*H159</f>
        <v>0</v>
      </c>
      <c r="AR159" s="139" t="s">
        <v>328</v>
      </c>
      <c r="AT159" s="139" t="s">
        <v>146</v>
      </c>
      <c r="AU159" s="139" t="s">
        <v>80</v>
      </c>
      <c r="AY159" s="18" t="s">
        <v>141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8" t="s">
        <v>80</v>
      </c>
      <c r="BK159" s="140">
        <f>ROUND(I159*H159,1)</f>
        <v>0</v>
      </c>
      <c r="BL159" s="18" t="s">
        <v>328</v>
      </c>
      <c r="BM159" s="139" t="s">
        <v>350</v>
      </c>
    </row>
    <row r="160" spans="2:65" s="1" customFormat="1" ht="11.25">
      <c r="B160" s="33"/>
      <c r="D160" s="141" t="s">
        <v>154</v>
      </c>
      <c r="F160" s="142" t="s">
        <v>351</v>
      </c>
      <c r="I160" s="143"/>
      <c r="L160" s="33"/>
      <c r="M160" s="144"/>
      <c r="T160" s="54"/>
      <c r="AT160" s="18" t="s">
        <v>154</v>
      </c>
      <c r="AU160" s="18" t="s">
        <v>80</v>
      </c>
    </row>
    <row r="161" spans="2:65" s="1" customFormat="1" ht="16.5" customHeight="1">
      <c r="B161" s="33"/>
      <c r="C161" s="128" t="s">
        <v>295</v>
      </c>
      <c r="D161" s="128" t="s">
        <v>146</v>
      </c>
      <c r="E161" s="129" t="s">
        <v>353</v>
      </c>
      <c r="F161" s="130" t="s">
        <v>354</v>
      </c>
      <c r="G161" s="131" t="s">
        <v>327</v>
      </c>
      <c r="H161" s="132">
        <v>1</v>
      </c>
      <c r="I161" s="133"/>
      <c r="J161" s="134">
        <f>ROUND(I161*H161,1)</f>
        <v>0</v>
      </c>
      <c r="K161" s="130" t="s">
        <v>150</v>
      </c>
      <c r="L161" s="33"/>
      <c r="M161" s="135" t="s">
        <v>19</v>
      </c>
      <c r="N161" s="136" t="s">
        <v>43</v>
      </c>
      <c r="P161" s="137">
        <f>O161*H161</f>
        <v>0</v>
      </c>
      <c r="Q161" s="137">
        <v>0</v>
      </c>
      <c r="R161" s="137">
        <f>Q161*H161</f>
        <v>0</v>
      </c>
      <c r="S161" s="137">
        <v>0</v>
      </c>
      <c r="T161" s="138">
        <f>S161*H161</f>
        <v>0</v>
      </c>
      <c r="AR161" s="139" t="s">
        <v>328</v>
      </c>
      <c r="AT161" s="139" t="s">
        <v>146</v>
      </c>
      <c r="AU161" s="139" t="s">
        <v>80</v>
      </c>
      <c r="AY161" s="18" t="s">
        <v>141</v>
      </c>
      <c r="BE161" s="140">
        <f>IF(N161="základní",J161,0)</f>
        <v>0</v>
      </c>
      <c r="BF161" s="140">
        <f>IF(N161="snížená",J161,0)</f>
        <v>0</v>
      </c>
      <c r="BG161" s="140">
        <f>IF(N161="zákl. přenesená",J161,0)</f>
        <v>0</v>
      </c>
      <c r="BH161" s="140">
        <f>IF(N161="sníž. přenesená",J161,0)</f>
        <v>0</v>
      </c>
      <c r="BI161" s="140">
        <f>IF(N161="nulová",J161,0)</f>
        <v>0</v>
      </c>
      <c r="BJ161" s="18" t="s">
        <v>80</v>
      </c>
      <c r="BK161" s="140">
        <f>ROUND(I161*H161,1)</f>
        <v>0</v>
      </c>
      <c r="BL161" s="18" t="s">
        <v>328</v>
      </c>
      <c r="BM161" s="139" t="s">
        <v>355</v>
      </c>
    </row>
    <row r="162" spans="2:65" s="1" customFormat="1" ht="11.25">
      <c r="B162" s="33"/>
      <c r="D162" s="141" t="s">
        <v>154</v>
      </c>
      <c r="F162" s="142" t="s">
        <v>356</v>
      </c>
      <c r="I162" s="143"/>
      <c r="L162" s="33"/>
      <c r="M162" s="144"/>
      <c r="T162" s="54"/>
      <c r="AT162" s="18" t="s">
        <v>154</v>
      </c>
      <c r="AU162" s="18" t="s">
        <v>80</v>
      </c>
    </row>
    <row r="163" spans="2:65" s="1" customFormat="1" ht="16.5" customHeight="1">
      <c r="B163" s="33"/>
      <c r="C163" s="128" t="s">
        <v>300</v>
      </c>
      <c r="D163" s="128" t="s">
        <v>146</v>
      </c>
      <c r="E163" s="129" t="s">
        <v>358</v>
      </c>
      <c r="F163" s="130" t="s">
        <v>359</v>
      </c>
      <c r="G163" s="131" t="s">
        <v>327</v>
      </c>
      <c r="H163" s="132">
        <v>1</v>
      </c>
      <c r="I163" s="133"/>
      <c r="J163" s="134">
        <f>ROUND(I163*H163,1)</f>
        <v>0</v>
      </c>
      <c r="K163" s="130" t="s">
        <v>150</v>
      </c>
      <c r="L163" s="33"/>
      <c r="M163" s="135" t="s">
        <v>19</v>
      </c>
      <c r="N163" s="136" t="s">
        <v>43</v>
      </c>
      <c r="P163" s="137">
        <f>O163*H163</f>
        <v>0</v>
      </c>
      <c r="Q163" s="137">
        <v>0</v>
      </c>
      <c r="R163" s="137">
        <f>Q163*H163</f>
        <v>0</v>
      </c>
      <c r="S163" s="137">
        <v>0</v>
      </c>
      <c r="T163" s="138">
        <f>S163*H163</f>
        <v>0</v>
      </c>
      <c r="AR163" s="139" t="s">
        <v>328</v>
      </c>
      <c r="AT163" s="139" t="s">
        <v>146</v>
      </c>
      <c r="AU163" s="139" t="s">
        <v>80</v>
      </c>
      <c r="AY163" s="18" t="s">
        <v>141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8" t="s">
        <v>80</v>
      </c>
      <c r="BK163" s="140">
        <f>ROUND(I163*H163,1)</f>
        <v>0</v>
      </c>
      <c r="BL163" s="18" t="s">
        <v>328</v>
      </c>
      <c r="BM163" s="139" t="s">
        <v>360</v>
      </c>
    </row>
    <row r="164" spans="2:65" s="1" customFormat="1" ht="11.25">
      <c r="B164" s="33"/>
      <c r="D164" s="141" t="s">
        <v>154</v>
      </c>
      <c r="F164" s="142" t="s">
        <v>361</v>
      </c>
      <c r="I164" s="143"/>
      <c r="L164" s="33"/>
      <c r="M164" s="173"/>
      <c r="N164" s="174"/>
      <c r="O164" s="174"/>
      <c r="P164" s="174"/>
      <c r="Q164" s="174"/>
      <c r="R164" s="174"/>
      <c r="S164" s="174"/>
      <c r="T164" s="175"/>
      <c r="AT164" s="18" t="s">
        <v>154</v>
      </c>
      <c r="AU164" s="18" t="s">
        <v>80</v>
      </c>
    </row>
    <row r="165" spans="2:65" s="1" customFormat="1" ht="6.95" customHeight="1">
      <c r="B165" s="42"/>
      <c r="C165" s="43"/>
      <c r="D165" s="43"/>
      <c r="E165" s="43"/>
      <c r="F165" s="43"/>
      <c r="G165" s="43"/>
      <c r="H165" s="43"/>
      <c r="I165" s="43"/>
      <c r="J165" s="43"/>
      <c r="K165" s="43"/>
      <c r="L165" s="33"/>
    </row>
  </sheetData>
  <sheetProtection algorithmName="SHA-512" hashValue="q4r5I0uD3zR4oHQbP0lUyyuijC5zbI0cbV37n++7KaReo4HNBVq5Cx3LfKT2qYZzcmOJBDJHWWNZZoiDD9Atcw==" saltValue="6P/oiaIbiyTHBBKeFI5zifV2h06g41lo/a6YAbMeEtPKGfdPZ7h/GjTw4WAT+juReYf3OzebiSjgWJqpXwqX8A==" spinCount="100000" sheet="1" objects="1" scenarios="1" formatColumns="0" formatRows="0" autoFilter="0"/>
  <autoFilter ref="C88:K164" xr:uid="{00000000-0009-0000-0000-000004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0400-000000000000}"/>
    <hyperlink ref="F97" r:id="rId2" xr:uid="{00000000-0004-0000-0400-000001000000}"/>
    <hyperlink ref="F100" r:id="rId3" xr:uid="{00000000-0004-0000-0400-000002000000}"/>
    <hyperlink ref="F104" r:id="rId4" xr:uid="{00000000-0004-0000-0400-000003000000}"/>
    <hyperlink ref="F107" r:id="rId5" xr:uid="{00000000-0004-0000-0400-000004000000}"/>
    <hyperlink ref="F110" r:id="rId6" xr:uid="{00000000-0004-0000-0400-000005000000}"/>
    <hyperlink ref="F113" r:id="rId7" xr:uid="{00000000-0004-0000-0400-000006000000}"/>
    <hyperlink ref="F116" r:id="rId8" xr:uid="{00000000-0004-0000-0400-000007000000}"/>
    <hyperlink ref="F119" r:id="rId9" xr:uid="{00000000-0004-0000-0400-000008000000}"/>
    <hyperlink ref="F122" r:id="rId10" xr:uid="{00000000-0004-0000-0400-000009000000}"/>
    <hyperlink ref="F127" r:id="rId11" xr:uid="{00000000-0004-0000-0400-00000A000000}"/>
    <hyperlink ref="F129" r:id="rId12" xr:uid="{00000000-0004-0000-0400-00000B000000}"/>
    <hyperlink ref="F132" r:id="rId13" xr:uid="{00000000-0004-0000-0400-00000C000000}"/>
    <hyperlink ref="F135" r:id="rId14" xr:uid="{00000000-0004-0000-0400-00000D000000}"/>
    <hyperlink ref="F140" r:id="rId15" xr:uid="{00000000-0004-0000-0400-00000E000000}"/>
    <hyperlink ref="F142" r:id="rId16" xr:uid="{00000000-0004-0000-0400-00000F000000}"/>
    <hyperlink ref="F144" r:id="rId17" xr:uid="{00000000-0004-0000-0400-000010000000}"/>
    <hyperlink ref="F146" r:id="rId18" xr:uid="{00000000-0004-0000-0400-000011000000}"/>
    <hyperlink ref="F149" r:id="rId19" xr:uid="{00000000-0004-0000-0400-000012000000}"/>
    <hyperlink ref="F152" r:id="rId20" xr:uid="{00000000-0004-0000-0400-000013000000}"/>
    <hyperlink ref="F154" r:id="rId21" xr:uid="{00000000-0004-0000-0400-000014000000}"/>
    <hyperlink ref="F156" r:id="rId22" xr:uid="{00000000-0004-0000-0400-000015000000}"/>
    <hyperlink ref="F158" r:id="rId23" xr:uid="{00000000-0004-0000-0400-000016000000}"/>
    <hyperlink ref="F160" r:id="rId24" xr:uid="{00000000-0004-0000-0400-000017000000}"/>
    <hyperlink ref="F162" r:id="rId25" xr:uid="{00000000-0004-0000-0400-000018000000}"/>
    <hyperlink ref="F164" r:id="rId26" xr:uid="{00000000-0004-0000-0400-00001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94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16.5" customHeight="1">
      <c r="B9" s="33"/>
      <c r="E9" s="261" t="s">
        <v>464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363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ROUND(J89,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ROUND((SUM(BE89:BE138)),  1)</f>
        <v>0</v>
      </c>
      <c r="I33" s="90">
        <v>0.21</v>
      </c>
      <c r="J33" s="89">
        <f>ROUND(((SUM(BE89:BE138))*I33),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ROUND((SUM(BF89:BF138)),  1)</f>
        <v>0</v>
      </c>
      <c r="I34" s="90">
        <v>0.12</v>
      </c>
      <c r="J34" s="89">
        <f>ROUND(((SUM(BF89:BF138))*I34),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ROUND((SUM(BG89:BG138)),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ROUND((SUM(BH89:BH138)),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ROUND((SUM(BI89:BI138)),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16.5" customHeight="1">
      <c r="B50" s="33"/>
      <c r="E50" s="261" t="str">
        <f>E9</f>
        <v>004 - CHORATICE - 4.ČÁST NÁMĚSTÍČKO p.p.č. 1310/1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k.ú. Malšovice-Choratice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J89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J91</f>
        <v>0</v>
      </c>
      <c r="L61" s="104"/>
    </row>
    <row r="62" spans="2:47" s="9" customFormat="1" ht="14.85" customHeight="1">
      <c r="B62" s="104"/>
      <c r="D62" s="105" t="s">
        <v>117</v>
      </c>
      <c r="E62" s="106"/>
      <c r="F62" s="106"/>
      <c r="G62" s="106"/>
      <c r="H62" s="106"/>
      <c r="I62" s="106"/>
      <c r="J62" s="107">
        <f>J92</f>
        <v>0</v>
      </c>
      <c r="L62" s="104"/>
    </row>
    <row r="63" spans="2:47" s="9" customFormat="1" ht="14.85" customHeight="1">
      <c r="B63" s="104"/>
      <c r="D63" s="105" t="s">
        <v>427</v>
      </c>
      <c r="E63" s="106"/>
      <c r="F63" s="106"/>
      <c r="G63" s="106"/>
      <c r="H63" s="106"/>
      <c r="I63" s="106"/>
      <c r="J63" s="107">
        <f>J102</f>
        <v>0</v>
      </c>
      <c r="L63" s="104"/>
    </row>
    <row r="64" spans="2:47" s="9" customFormat="1" ht="19.899999999999999" customHeight="1">
      <c r="B64" s="104"/>
      <c r="D64" s="105" t="s">
        <v>120</v>
      </c>
      <c r="E64" s="106"/>
      <c r="F64" s="106"/>
      <c r="G64" s="106"/>
      <c r="H64" s="106"/>
      <c r="I64" s="106"/>
      <c r="J64" s="107">
        <f>J104</f>
        <v>0</v>
      </c>
      <c r="L64" s="104"/>
    </row>
    <row r="65" spans="2:12" s="9" customFormat="1" ht="14.85" customHeight="1">
      <c r="B65" s="104"/>
      <c r="D65" s="105" t="s">
        <v>121</v>
      </c>
      <c r="E65" s="106"/>
      <c r="F65" s="106"/>
      <c r="G65" s="106"/>
      <c r="H65" s="106"/>
      <c r="I65" s="106"/>
      <c r="J65" s="107">
        <f>J105</f>
        <v>0</v>
      </c>
      <c r="L65" s="104"/>
    </row>
    <row r="66" spans="2:12" s="9" customFormat="1" ht="14.85" customHeight="1">
      <c r="B66" s="104"/>
      <c r="D66" s="105" t="s">
        <v>122</v>
      </c>
      <c r="E66" s="106"/>
      <c r="F66" s="106"/>
      <c r="G66" s="106"/>
      <c r="H66" s="106"/>
      <c r="I66" s="106"/>
      <c r="J66" s="107">
        <f>J110</f>
        <v>0</v>
      </c>
      <c r="L66" s="104"/>
    </row>
    <row r="67" spans="2:12" s="9" customFormat="1" ht="19.899999999999999" customHeight="1">
      <c r="B67" s="104"/>
      <c r="D67" s="105" t="s">
        <v>123</v>
      </c>
      <c r="E67" s="106"/>
      <c r="F67" s="106"/>
      <c r="G67" s="106"/>
      <c r="H67" s="106"/>
      <c r="I67" s="106"/>
      <c r="J67" s="107">
        <f>J114</f>
        <v>0</v>
      </c>
      <c r="L67" s="104"/>
    </row>
    <row r="68" spans="2:12" s="9" customFormat="1" ht="19.899999999999999" customHeight="1">
      <c r="B68" s="104"/>
      <c r="D68" s="105" t="s">
        <v>124</v>
      </c>
      <c r="E68" s="106"/>
      <c r="F68" s="106"/>
      <c r="G68" s="106"/>
      <c r="H68" s="106"/>
      <c r="I68" s="106"/>
      <c r="J68" s="107">
        <f>J121</f>
        <v>0</v>
      </c>
      <c r="L68" s="104"/>
    </row>
    <row r="69" spans="2:12" s="8" customFormat="1" ht="24.95" customHeight="1">
      <c r="B69" s="100"/>
      <c r="D69" s="101" t="s">
        <v>125</v>
      </c>
      <c r="E69" s="102"/>
      <c r="F69" s="102"/>
      <c r="G69" s="102"/>
      <c r="H69" s="102"/>
      <c r="I69" s="102"/>
      <c r="J69" s="103">
        <f>J124</f>
        <v>0</v>
      </c>
      <c r="L69" s="100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126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298" t="str">
        <f>E7</f>
        <v>OPRAVA KOMUNIKACÍ - HLINĚNÁ, CHORATICE A STARÁ BOHYNĚ</v>
      </c>
      <c r="F79" s="299"/>
      <c r="G79" s="299"/>
      <c r="H79" s="299"/>
      <c r="L79" s="33"/>
    </row>
    <row r="80" spans="2:12" s="1" customFormat="1" ht="12" customHeight="1">
      <c r="B80" s="33"/>
      <c r="C80" s="28" t="s">
        <v>108</v>
      </c>
      <c r="L80" s="33"/>
    </row>
    <row r="81" spans="2:65" s="1" customFormat="1" ht="16.5" customHeight="1">
      <c r="B81" s="33"/>
      <c r="E81" s="261" t="str">
        <f>E9</f>
        <v>004 - CHORATICE - 4.ČÁST NÁMĚSTÍČKO p.p.č. 1310/1</v>
      </c>
      <c r="F81" s="300"/>
      <c r="G81" s="300"/>
      <c r="H81" s="300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>k.ú. Malšovice-Choratice</v>
      </c>
      <c r="I83" s="28" t="s">
        <v>23</v>
      </c>
      <c r="J83" s="50" t="str">
        <f>IF(J12="","",J12)</f>
        <v>7. 4. 2026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>OBEC MALŠOVICE</v>
      </c>
      <c r="I85" s="28" t="s">
        <v>31</v>
      </c>
      <c r="J85" s="31" t="str">
        <f>E21</f>
        <v>bez PD</v>
      </c>
      <c r="L85" s="33"/>
    </row>
    <row r="86" spans="2:65" s="1" customFormat="1" ht="15.2" customHeight="1">
      <c r="B86" s="33"/>
      <c r="C86" s="28" t="s">
        <v>29</v>
      </c>
      <c r="F86" s="26" t="str">
        <f>IF(E18="","",E18)</f>
        <v>Vyplň údaj</v>
      </c>
      <c r="I86" s="28" t="s">
        <v>34</v>
      </c>
      <c r="J86" s="31" t="str">
        <f>E24</f>
        <v>Nina Blavková Děčín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08"/>
      <c r="C88" s="109" t="s">
        <v>127</v>
      </c>
      <c r="D88" s="110" t="s">
        <v>57</v>
      </c>
      <c r="E88" s="110" t="s">
        <v>53</v>
      </c>
      <c r="F88" s="110" t="s">
        <v>54</v>
      </c>
      <c r="G88" s="110" t="s">
        <v>128</v>
      </c>
      <c r="H88" s="110" t="s">
        <v>129</v>
      </c>
      <c r="I88" s="110" t="s">
        <v>130</v>
      </c>
      <c r="J88" s="110" t="s">
        <v>113</v>
      </c>
      <c r="K88" s="111" t="s">
        <v>131</v>
      </c>
      <c r="L88" s="108"/>
      <c r="M88" s="57" t="s">
        <v>19</v>
      </c>
      <c r="N88" s="58" t="s">
        <v>42</v>
      </c>
      <c r="O88" s="58" t="s">
        <v>132</v>
      </c>
      <c r="P88" s="58" t="s">
        <v>133</v>
      </c>
      <c r="Q88" s="58" t="s">
        <v>134</v>
      </c>
      <c r="R88" s="58" t="s">
        <v>135</v>
      </c>
      <c r="S88" s="58" t="s">
        <v>136</v>
      </c>
      <c r="T88" s="59" t="s">
        <v>137</v>
      </c>
    </row>
    <row r="89" spans="2:65" s="1" customFormat="1" ht="22.9" customHeight="1">
      <c r="B89" s="33"/>
      <c r="C89" s="62" t="s">
        <v>138</v>
      </c>
      <c r="J89" s="112">
        <f>BK89</f>
        <v>0</v>
      </c>
      <c r="L89" s="33"/>
      <c r="M89" s="60"/>
      <c r="N89" s="51"/>
      <c r="O89" s="51"/>
      <c r="P89" s="113">
        <f>P90+P124</f>
        <v>0</v>
      </c>
      <c r="Q89" s="51"/>
      <c r="R89" s="113">
        <f>R90+R124</f>
        <v>0.25947999999999999</v>
      </c>
      <c r="S89" s="51"/>
      <c r="T89" s="114">
        <f>T90+T124</f>
        <v>23.92</v>
      </c>
      <c r="AT89" s="18" t="s">
        <v>71</v>
      </c>
      <c r="AU89" s="18" t="s">
        <v>114</v>
      </c>
      <c r="BK89" s="115">
        <f>BK90+BK124</f>
        <v>0</v>
      </c>
    </row>
    <row r="90" spans="2:65" s="11" customFormat="1" ht="25.9" customHeight="1">
      <c r="B90" s="116"/>
      <c r="D90" s="117" t="s">
        <v>71</v>
      </c>
      <c r="E90" s="118" t="s">
        <v>139</v>
      </c>
      <c r="F90" s="118" t="s">
        <v>140</v>
      </c>
      <c r="I90" s="119"/>
      <c r="J90" s="120">
        <f>BK90</f>
        <v>0</v>
      </c>
      <c r="L90" s="116"/>
      <c r="M90" s="121"/>
      <c r="P90" s="122">
        <f>P91+P104+P114+P121</f>
        <v>0</v>
      </c>
      <c r="R90" s="122">
        <f>R91+R104+R114+R121</f>
        <v>0.25947999999999999</v>
      </c>
      <c r="T90" s="123">
        <f>T91+T104+T114+T121</f>
        <v>23.92</v>
      </c>
      <c r="AR90" s="117" t="s">
        <v>80</v>
      </c>
      <c r="AT90" s="124" t="s">
        <v>71</v>
      </c>
      <c r="AU90" s="124" t="s">
        <v>72</v>
      </c>
      <c r="AY90" s="117" t="s">
        <v>141</v>
      </c>
      <c r="BK90" s="125">
        <f>BK91+BK104+BK114+BK121</f>
        <v>0</v>
      </c>
    </row>
    <row r="91" spans="2:65" s="11" customFormat="1" ht="22.9" customHeight="1">
      <c r="B91" s="116"/>
      <c r="D91" s="117" t="s">
        <v>71</v>
      </c>
      <c r="E91" s="126" t="s">
        <v>142</v>
      </c>
      <c r="F91" s="126" t="s">
        <v>143</v>
      </c>
      <c r="I91" s="119"/>
      <c r="J91" s="127">
        <f>BK91</f>
        <v>0</v>
      </c>
      <c r="L91" s="116"/>
      <c r="M91" s="121"/>
      <c r="P91" s="122">
        <f>P92+P102</f>
        <v>0</v>
      </c>
      <c r="R91" s="122">
        <f>R92+R102</f>
        <v>0.1174</v>
      </c>
      <c r="T91" s="123">
        <f>T92+T102</f>
        <v>0</v>
      </c>
      <c r="AR91" s="117" t="s">
        <v>80</v>
      </c>
      <c r="AT91" s="124" t="s">
        <v>71</v>
      </c>
      <c r="AU91" s="124" t="s">
        <v>80</v>
      </c>
      <c r="AY91" s="117" t="s">
        <v>141</v>
      </c>
      <c r="BK91" s="125">
        <f>BK92+BK102</f>
        <v>0</v>
      </c>
    </row>
    <row r="92" spans="2:65" s="11" customFormat="1" ht="20.85" customHeight="1">
      <c r="B92" s="116"/>
      <c r="D92" s="117" t="s">
        <v>71</v>
      </c>
      <c r="E92" s="126" t="s">
        <v>144</v>
      </c>
      <c r="F92" s="126" t="s">
        <v>145</v>
      </c>
      <c r="I92" s="119"/>
      <c r="J92" s="127">
        <f>BK92</f>
        <v>0</v>
      </c>
      <c r="L92" s="116"/>
      <c r="M92" s="121"/>
      <c r="P92" s="122">
        <f>SUM(P93:P101)</f>
        <v>0</v>
      </c>
      <c r="R92" s="122">
        <f>SUM(R93:R101)</f>
        <v>7.4000000000000003E-3</v>
      </c>
      <c r="T92" s="123">
        <f>SUM(T93:T101)</f>
        <v>0</v>
      </c>
      <c r="AR92" s="117" t="s">
        <v>80</v>
      </c>
      <c r="AT92" s="124" t="s">
        <v>71</v>
      </c>
      <c r="AU92" s="124" t="s">
        <v>82</v>
      </c>
      <c r="AY92" s="117" t="s">
        <v>141</v>
      </c>
      <c r="BK92" s="125">
        <f>SUM(BK93:BK101)</f>
        <v>0</v>
      </c>
    </row>
    <row r="93" spans="2:65" s="1" customFormat="1" ht="16.5" customHeight="1">
      <c r="B93" s="33"/>
      <c r="C93" s="128" t="s">
        <v>80</v>
      </c>
      <c r="D93" s="128" t="s">
        <v>146</v>
      </c>
      <c r="E93" s="129" t="s">
        <v>147</v>
      </c>
      <c r="F93" s="130" t="s">
        <v>148</v>
      </c>
      <c r="G93" s="131" t="s">
        <v>149</v>
      </c>
      <c r="H93" s="132">
        <v>208</v>
      </c>
      <c r="I93" s="133"/>
      <c r="J93" s="134">
        <f>ROUND(I93*H93,1)</f>
        <v>0</v>
      </c>
      <c r="K93" s="130" t="s">
        <v>150</v>
      </c>
      <c r="L93" s="33"/>
      <c r="M93" s="135" t="s">
        <v>19</v>
      </c>
      <c r="N93" s="136" t="s">
        <v>43</v>
      </c>
      <c r="P93" s="137">
        <f>O93*H93</f>
        <v>0</v>
      </c>
      <c r="Q93" s="137">
        <v>0</v>
      </c>
      <c r="R93" s="137">
        <f>Q93*H93</f>
        <v>0</v>
      </c>
      <c r="S93" s="137">
        <v>0</v>
      </c>
      <c r="T93" s="138">
        <f>S93*H93</f>
        <v>0</v>
      </c>
      <c r="AR93" s="139" t="s">
        <v>151</v>
      </c>
      <c r="AT93" s="139" t="s">
        <v>146</v>
      </c>
      <c r="AU93" s="139" t="s">
        <v>152</v>
      </c>
      <c r="AY93" s="18" t="s">
        <v>141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80</v>
      </c>
      <c r="BK93" s="140">
        <f>ROUND(I93*H93,1)</f>
        <v>0</v>
      </c>
      <c r="BL93" s="18" t="s">
        <v>151</v>
      </c>
      <c r="BM93" s="139" t="s">
        <v>153</v>
      </c>
    </row>
    <row r="94" spans="2:65" s="1" customFormat="1" ht="11.25">
      <c r="B94" s="33"/>
      <c r="D94" s="141" t="s">
        <v>154</v>
      </c>
      <c r="F94" s="142" t="s">
        <v>155</v>
      </c>
      <c r="I94" s="143"/>
      <c r="L94" s="33"/>
      <c r="M94" s="144"/>
      <c r="T94" s="54"/>
      <c r="AT94" s="18" t="s">
        <v>154</v>
      </c>
      <c r="AU94" s="18" t="s">
        <v>152</v>
      </c>
    </row>
    <row r="95" spans="2:65" s="12" customFormat="1" ht="11.25">
      <c r="B95" s="145"/>
      <c r="D95" s="146" t="s">
        <v>156</v>
      </c>
      <c r="E95" s="147" t="s">
        <v>19</v>
      </c>
      <c r="F95" s="148" t="s">
        <v>465</v>
      </c>
      <c r="H95" s="149">
        <v>208</v>
      </c>
      <c r="I95" s="150"/>
      <c r="L95" s="145"/>
      <c r="M95" s="151"/>
      <c r="T95" s="152"/>
      <c r="AT95" s="147" t="s">
        <v>156</v>
      </c>
      <c r="AU95" s="147" t="s">
        <v>152</v>
      </c>
      <c r="AV95" s="12" t="s">
        <v>82</v>
      </c>
      <c r="AW95" s="12" t="s">
        <v>33</v>
      </c>
      <c r="AX95" s="12" t="s">
        <v>80</v>
      </c>
      <c r="AY95" s="147" t="s">
        <v>141</v>
      </c>
    </row>
    <row r="96" spans="2:65" s="1" customFormat="1" ht="24.2" customHeight="1">
      <c r="B96" s="33"/>
      <c r="C96" s="128" t="s">
        <v>82</v>
      </c>
      <c r="D96" s="128" t="s">
        <v>146</v>
      </c>
      <c r="E96" s="129" t="s">
        <v>388</v>
      </c>
      <c r="F96" s="130" t="s">
        <v>389</v>
      </c>
      <c r="G96" s="131" t="s">
        <v>149</v>
      </c>
      <c r="H96" s="132">
        <v>208</v>
      </c>
      <c r="I96" s="133"/>
      <c r="J96" s="134">
        <f>ROUND(I96*H96,1)</f>
        <v>0</v>
      </c>
      <c r="K96" s="130" t="s">
        <v>150</v>
      </c>
      <c r="L96" s="33"/>
      <c r="M96" s="135" t="s">
        <v>19</v>
      </c>
      <c r="N96" s="136" t="s">
        <v>43</v>
      </c>
      <c r="P96" s="137">
        <f>O96*H96</f>
        <v>0</v>
      </c>
      <c r="Q96" s="137">
        <v>0</v>
      </c>
      <c r="R96" s="137">
        <f>Q96*H96</f>
        <v>0</v>
      </c>
      <c r="S96" s="137">
        <v>0</v>
      </c>
      <c r="T96" s="138">
        <f>S96*H96</f>
        <v>0</v>
      </c>
      <c r="AR96" s="139" t="s">
        <v>151</v>
      </c>
      <c r="AT96" s="139" t="s">
        <v>146</v>
      </c>
      <c r="AU96" s="139" t="s">
        <v>152</v>
      </c>
      <c r="AY96" s="18" t="s">
        <v>141</v>
      </c>
      <c r="BE96" s="140">
        <f>IF(N96="základní",J96,0)</f>
        <v>0</v>
      </c>
      <c r="BF96" s="140">
        <f>IF(N96="snížená",J96,0)</f>
        <v>0</v>
      </c>
      <c r="BG96" s="140">
        <f>IF(N96="zákl. přenesená",J96,0)</f>
        <v>0</v>
      </c>
      <c r="BH96" s="140">
        <f>IF(N96="sníž. přenesená",J96,0)</f>
        <v>0</v>
      </c>
      <c r="BI96" s="140">
        <f>IF(N96="nulová",J96,0)</f>
        <v>0</v>
      </c>
      <c r="BJ96" s="18" t="s">
        <v>80</v>
      </c>
      <c r="BK96" s="140">
        <f>ROUND(I96*H96,1)</f>
        <v>0</v>
      </c>
      <c r="BL96" s="18" t="s">
        <v>151</v>
      </c>
      <c r="BM96" s="139" t="s">
        <v>172</v>
      </c>
    </row>
    <row r="97" spans="2:65" s="1" customFormat="1" ht="11.25">
      <c r="B97" s="33"/>
      <c r="D97" s="141" t="s">
        <v>154</v>
      </c>
      <c r="F97" s="142" t="s">
        <v>390</v>
      </c>
      <c r="I97" s="143"/>
      <c r="L97" s="33"/>
      <c r="M97" s="144"/>
      <c r="T97" s="54"/>
      <c r="AT97" s="18" t="s">
        <v>154</v>
      </c>
      <c r="AU97" s="18" t="s">
        <v>152</v>
      </c>
    </row>
    <row r="98" spans="2:65" s="12" customFormat="1" ht="11.25">
      <c r="B98" s="145"/>
      <c r="D98" s="146" t="s">
        <v>156</v>
      </c>
      <c r="E98" s="147" t="s">
        <v>19</v>
      </c>
      <c r="F98" s="148" t="s">
        <v>465</v>
      </c>
      <c r="H98" s="149">
        <v>208</v>
      </c>
      <c r="I98" s="150"/>
      <c r="L98" s="145"/>
      <c r="M98" s="151"/>
      <c r="T98" s="152"/>
      <c r="AT98" s="147" t="s">
        <v>156</v>
      </c>
      <c r="AU98" s="147" t="s">
        <v>152</v>
      </c>
      <c r="AV98" s="12" t="s">
        <v>82</v>
      </c>
      <c r="AW98" s="12" t="s">
        <v>33</v>
      </c>
      <c r="AX98" s="12" t="s">
        <v>80</v>
      </c>
      <c r="AY98" s="147" t="s">
        <v>141</v>
      </c>
    </row>
    <row r="99" spans="2:65" s="1" customFormat="1" ht="16.5" customHeight="1">
      <c r="B99" s="33"/>
      <c r="C99" s="128" t="s">
        <v>152</v>
      </c>
      <c r="D99" s="128" t="s">
        <v>146</v>
      </c>
      <c r="E99" s="129" t="s">
        <v>178</v>
      </c>
      <c r="F99" s="130" t="s">
        <v>179</v>
      </c>
      <c r="G99" s="131" t="s">
        <v>180</v>
      </c>
      <c r="H99" s="132">
        <v>20</v>
      </c>
      <c r="I99" s="133"/>
      <c r="J99" s="134">
        <f>ROUND(I99*H99,1)</f>
        <v>0</v>
      </c>
      <c r="K99" s="130" t="s">
        <v>150</v>
      </c>
      <c r="L99" s="33"/>
      <c r="M99" s="135" t="s">
        <v>19</v>
      </c>
      <c r="N99" s="136" t="s">
        <v>43</v>
      </c>
      <c r="P99" s="137">
        <f>O99*H99</f>
        <v>0</v>
      </c>
      <c r="Q99" s="137">
        <v>3.6999999999999999E-4</v>
      </c>
      <c r="R99" s="137">
        <f>Q99*H99</f>
        <v>7.4000000000000003E-3</v>
      </c>
      <c r="S99" s="137">
        <v>0</v>
      </c>
      <c r="T99" s="138">
        <f>S99*H99</f>
        <v>0</v>
      </c>
      <c r="AR99" s="139" t="s">
        <v>151</v>
      </c>
      <c r="AT99" s="139" t="s">
        <v>146</v>
      </c>
      <c r="AU99" s="139" t="s">
        <v>152</v>
      </c>
      <c r="AY99" s="18" t="s">
        <v>141</v>
      </c>
      <c r="BE99" s="140">
        <f>IF(N99="základní",J99,0)</f>
        <v>0</v>
      </c>
      <c r="BF99" s="140">
        <f>IF(N99="snížená",J99,0)</f>
        <v>0</v>
      </c>
      <c r="BG99" s="140">
        <f>IF(N99="zákl. přenesená",J99,0)</f>
        <v>0</v>
      </c>
      <c r="BH99" s="140">
        <f>IF(N99="sníž. přenesená",J99,0)</f>
        <v>0</v>
      </c>
      <c r="BI99" s="140">
        <f>IF(N99="nulová",J99,0)</f>
        <v>0</v>
      </c>
      <c r="BJ99" s="18" t="s">
        <v>80</v>
      </c>
      <c r="BK99" s="140">
        <f>ROUND(I99*H99,1)</f>
        <v>0</v>
      </c>
      <c r="BL99" s="18" t="s">
        <v>151</v>
      </c>
      <c r="BM99" s="139" t="s">
        <v>181</v>
      </c>
    </row>
    <row r="100" spans="2:65" s="1" customFormat="1" ht="11.25">
      <c r="B100" s="33"/>
      <c r="D100" s="141" t="s">
        <v>154</v>
      </c>
      <c r="F100" s="142" t="s">
        <v>182</v>
      </c>
      <c r="I100" s="143"/>
      <c r="L100" s="33"/>
      <c r="M100" s="144"/>
      <c r="T100" s="54"/>
      <c r="AT100" s="18" t="s">
        <v>154</v>
      </c>
      <c r="AU100" s="18" t="s">
        <v>152</v>
      </c>
    </row>
    <row r="101" spans="2:65" s="12" customFormat="1" ht="11.25">
      <c r="B101" s="145"/>
      <c r="D101" s="146" t="s">
        <v>156</v>
      </c>
      <c r="E101" s="147" t="s">
        <v>19</v>
      </c>
      <c r="F101" s="148" t="s">
        <v>466</v>
      </c>
      <c r="H101" s="149">
        <v>20</v>
      </c>
      <c r="I101" s="150"/>
      <c r="L101" s="145"/>
      <c r="M101" s="151"/>
      <c r="T101" s="152"/>
      <c r="AT101" s="147" t="s">
        <v>156</v>
      </c>
      <c r="AU101" s="147" t="s">
        <v>152</v>
      </c>
      <c r="AV101" s="12" t="s">
        <v>82</v>
      </c>
      <c r="AW101" s="12" t="s">
        <v>33</v>
      </c>
      <c r="AX101" s="12" t="s">
        <v>80</v>
      </c>
      <c r="AY101" s="147" t="s">
        <v>141</v>
      </c>
    </row>
    <row r="102" spans="2:65" s="11" customFormat="1" ht="20.85" customHeight="1">
      <c r="B102" s="116"/>
      <c r="D102" s="117" t="s">
        <v>71</v>
      </c>
      <c r="E102" s="126" t="s">
        <v>435</v>
      </c>
      <c r="F102" s="126" t="s">
        <v>436</v>
      </c>
      <c r="I102" s="119"/>
      <c r="J102" s="127">
        <f>BK102</f>
        <v>0</v>
      </c>
      <c r="L102" s="116"/>
      <c r="M102" s="121"/>
      <c r="P102" s="122">
        <f>P103</f>
        <v>0</v>
      </c>
      <c r="R102" s="122">
        <f>R103</f>
        <v>0.11</v>
      </c>
      <c r="T102" s="123">
        <f>T103</f>
        <v>0</v>
      </c>
      <c r="AR102" s="117" t="s">
        <v>80</v>
      </c>
      <c r="AT102" s="124" t="s">
        <v>71</v>
      </c>
      <c r="AU102" s="124" t="s">
        <v>82</v>
      </c>
      <c r="AY102" s="117" t="s">
        <v>141</v>
      </c>
      <c r="BK102" s="125">
        <f>BK103</f>
        <v>0</v>
      </c>
    </row>
    <row r="103" spans="2:65" s="1" customFormat="1" ht="24.2" customHeight="1">
      <c r="B103" s="33"/>
      <c r="C103" s="128" t="s">
        <v>151</v>
      </c>
      <c r="D103" s="128" t="s">
        <v>146</v>
      </c>
      <c r="E103" s="129" t="s">
        <v>437</v>
      </c>
      <c r="F103" s="130" t="s">
        <v>438</v>
      </c>
      <c r="G103" s="131" t="s">
        <v>339</v>
      </c>
      <c r="H103" s="132">
        <v>1</v>
      </c>
      <c r="I103" s="133"/>
      <c r="J103" s="134">
        <f>ROUND(I103*H103,1)</f>
        <v>0</v>
      </c>
      <c r="K103" s="130" t="s">
        <v>19</v>
      </c>
      <c r="L103" s="33"/>
      <c r="M103" s="135" t="s">
        <v>19</v>
      </c>
      <c r="N103" s="136" t="s">
        <v>43</v>
      </c>
      <c r="P103" s="137">
        <f>O103*H103</f>
        <v>0</v>
      </c>
      <c r="Q103" s="137">
        <v>0.11</v>
      </c>
      <c r="R103" s="137">
        <f>Q103*H103</f>
        <v>0.11</v>
      </c>
      <c r="S103" s="137">
        <v>0</v>
      </c>
      <c r="T103" s="138">
        <f>S103*H103</f>
        <v>0</v>
      </c>
      <c r="AR103" s="139" t="s">
        <v>151</v>
      </c>
      <c r="AT103" s="139" t="s">
        <v>146</v>
      </c>
      <c r="AU103" s="139" t="s">
        <v>152</v>
      </c>
      <c r="AY103" s="18" t="s">
        <v>141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8" t="s">
        <v>80</v>
      </c>
      <c r="BK103" s="140">
        <f>ROUND(I103*H103,1)</f>
        <v>0</v>
      </c>
      <c r="BL103" s="18" t="s">
        <v>151</v>
      </c>
      <c r="BM103" s="139" t="s">
        <v>467</v>
      </c>
    </row>
    <row r="104" spans="2:65" s="11" customFormat="1" ht="22.9" customHeight="1">
      <c r="B104" s="116"/>
      <c r="D104" s="117" t="s">
        <v>71</v>
      </c>
      <c r="E104" s="126" t="s">
        <v>208</v>
      </c>
      <c r="F104" s="126" t="s">
        <v>239</v>
      </c>
      <c r="I104" s="119"/>
      <c r="J104" s="127">
        <f>BK104</f>
        <v>0</v>
      </c>
      <c r="L104" s="116"/>
      <c r="M104" s="121"/>
      <c r="P104" s="122">
        <f>P105+P110</f>
        <v>0</v>
      </c>
      <c r="R104" s="122">
        <f>R105+R110</f>
        <v>0.14207999999999998</v>
      </c>
      <c r="T104" s="123">
        <f>T105+T110</f>
        <v>23.92</v>
      </c>
      <c r="AR104" s="117" t="s">
        <v>80</v>
      </c>
      <c r="AT104" s="124" t="s">
        <v>71</v>
      </c>
      <c r="AU104" s="124" t="s">
        <v>80</v>
      </c>
      <c r="AY104" s="117" t="s">
        <v>141</v>
      </c>
      <c r="BK104" s="125">
        <f>BK105+BK110</f>
        <v>0</v>
      </c>
    </row>
    <row r="105" spans="2:65" s="11" customFormat="1" ht="20.85" customHeight="1">
      <c r="B105" s="116"/>
      <c r="D105" s="117" t="s">
        <v>71</v>
      </c>
      <c r="E105" s="126" t="s">
        <v>240</v>
      </c>
      <c r="F105" s="126" t="s">
        <v>241</v>
      </c>
      <c r="I105" s="119"/>
      <c r="J105" s="127">
        <f>BK105</f>
        <v>0</v>
      </c>
      <c r="L105" s="116"/>
      <c r="M105" s="121"/>
      <c r="P105" s="122">
        <f>SUM(P106:P109)</f>
        <v>0</v>
      </c>
      <c r="R105" s="122">
        <f>SUM(R106:R109)</f>
        <v>0.13999999999999999</v>
      </c>
      <c r="T105" s="123">
        <f>SUM(T106:T109)</f>
        <v>0</v>
      </c>
      <c r="AR105" s="117" t="s">
        <v>80</v>
      </c>
      <c r="AT105" s="124" t="s">
        <v>71</v>
      </c>
      <c r="AU105" s="124" t="s">
        <v>82</v>
      </c>
      <c r="AY105" s="117" t="s">
        <v>141</v>
      </c>
      <c r="BK105" s="125">
        <f>SUM(BK106:BK109)</f>
        <v>0</v>
      </c>
    </row>
    <row r="106" spans="2:65" s="1" customFormat="1" ht="16.5" customHeight="1">
      <c r="B106" s="33"/>
      <c r="C106" s="128" t="s">
        <v>142</v>
      </c>
      <c r="D106" s="128" t="s">
        <v>146</v>
      </c>
      <c r="E106" s="129" t="s">
        <v>243</v>
      </c>
      <c r="F106" s="130" t="s">
        <v>244</v>
      </c>
      <c r="G106" s="131" t="s">
        <v>180</v>
      </c>
      <c r="H106" s="132">
        <v>250</v>
      </c>
      <c r="I106" s="133"/>
      <c r="J106" s="134">
        <f>ROUND(I106*H106,1)</f>
        <v>0</v>
      </c>
      <c r="K106" s="130" t="s">
        <v>150</v>
      </c>
      <c r="L106" s="33"/>
      <c r="M106" s="135" t="s">
        <v>19</v>
      </c>
      <c r="N106" s="136" t="s">
        <v>43</v>
      </c>
      <c r="P106" s="137">
        <f>O106*H106</f>
        <v>0</v>
      </c>
      <c r="Q106" s="137">
        <v>5.5999999999999995E-4</v>
      </c>
      <c r="R106" s="137">
        <f>Q106*H106</f>
        <v>0.13999999999999999</v>
      </c>
      <c r="S106" s="137">
        <v>0</v>
      </c>
      <c r="T106" s="138">
        <f>S106*H106</f>
        <v>0</v>
      </c>
      <c r="AR106" s="139" t="s">
        <v>151</v>
      </c>
      <c r="AT106" s="139" t="s">
        <v>146</v>
      </c>
      <c r="AU106" s="139" t="s">
        <v>152</v>
      </c>
      <c r="AY106" s="18" t="s">
        <v>141</v>
      </c>
      <c r="BE106" s="140">
        <f>IF(N106="základní",J106,0)</f>
        <v>0</v>
      </c>
      <c r="BF106" s="140">
        <f>IF(N106="snížená",J106,0)</f>
        <v>0</v>
      </c>
      <c r="BG106" s="140">
        <f>IF(N106="zákl. přenesená",J106,0)</f>
        <v>0</v>
      </c>
      <c r="BH106" s="140">
        <f>IF(N106="sníž. přenesená",J106,0)</f>
        <v>0</v>
      </c>
      <c r="BI106" s="140">
        <f>IF(N106="nulová",J106,0)</f>
        <v>0</v>
      </c>
      <c r="BJ106" s="18" t="s">
        <v>80</v>
      </c>
      <c r="BK106" s="140">
        <f>ROUND(I106*H106,1)</f>
        <v>0</v>
      </c>
      <c r="BL106" s="18" t="s">
        <v>151</v>
      </c>
      <c r="BM106" s="139" t="s">
        <v>245</v>
      </c>
    </row>
    <row r="107" spans="2:65" s="1" customFormat="1" ht="11.25">
      <c r="B107" s="33"/>
      <c r="D107" s="141" t="s">
        <v>154</v>
      </c>
      <c r="F107" s="142" t="s">
        <v>246</v>
      </c>
      <c r="I107" s="143"/>
      <c r="L107" s="33"/>
      <c r="M107" s="144"/>
      <c r="T107" s="54"/>
      <c r="AT107" s="18" t="s">
        <v>154</v>
      </c>
      <c r="AU107" s="18" t="s">
        <v>152</v>
      </c>
    </row>
    <row r="108" spans="2:65" s="1" customFormat="1" ht="16.5" customHeight="1">
      <c r="B108" s="33"/>
      <c r="C108" s="128" t="s">
        <v>194</v>
      </c>
      <c r="D108" s="128" t="s">
        <v>146</v>
      </c>
      <c r="E108" s="129" t="s">
        <v>248</v>
      </c>
      <c r="F108" s="130" t="s">
        <v>249</v>
      </c>
      <c r="G108" s="131" t="s">
        <v>180</v>
      </c>
      <c r="H108" s="132">
        <v>250</v>
      </c>
      <c r="I108" s="133"/>
      <c r="J108" s="134">
        <f>ROUND(I108*H108,1)</f>
        <v>0</v>
      </c>
      <c r="K108" s="130" t="s">
        <v>150</v>
      </c>
      <c r="L108" s="33"/>
      <c r="M108" s="135" t="s">
        <v>19</v>
      </c>
      <c r="N108" s="136" t="s">
        <v>43</v>
      </c>
      <c r="P108" s="137">
        <f>O108*H108</f>
        <v>0</v>
      </c>
      <c r="Q108" s="137">
        <v>0</v>
      </c>
      <c r="R108" s="137">
        <f>Q108*H108</f>
        <v>0</v>
      </c>
      <c r="S108" s="137">
        <v>0</v>
      </c>
      <c r="T108" s="138">
        <f>S108*H108</f>
        <v>0</v>
      </c>
      <c r="AR108" s="139" t="s">
        <v>151</v>
      </c>
      <c r="AT108" s="139" t="s">
        <v>146</v>
      </c>
      <c r="AU108" s="139" t="s">
        <v>152</v>
      </c>
      <c r="AY108" s="18" t="s">
        <v>141</v>
      </c>
      <c r="BE108" s="140">
        <f>IF(N108="základní",J108,0)</f>
        <v>0</v>
      </c>
      <c r="BF108" s="140">
        <f>IF(N108="snížená",J108,0)</f>
        <v>0</v>
      </c>
      <c r="BG108" s="140">
        <f>IF(N108="zákl. přenesená",J108,0)</f>
        <v>0</v>
      </c>
      <c r="BH108" s="140">
        <f>IF(N108="sníž. přenesená",J108,0)</f>
        <v>0</v>
      </c>
      <c r="BI108" s="140">
        <f>IF(N108="nulová",J108,0)</f>
        <v>0</v>
      </c>
      <c r="BJ108" s="18" t="s">
        <v>80</v>
      </c>
      <c r="BK108" s="140">
        <f>ROUND(I108*H108,1)</f>
        <v>0</v>
      </c>
      <c r="BL108" s="18" t="s">
        <v>151</v>
      </c>
      <c r="BM108" s="139" t="s">
        <v>250</v>
      </c>
    </row>
    <row r="109" spans="2:65" s="1" customFormat="1" ht="11.25">
      <c r="B109" s="33"/>
      <c r="D109" s="141" t="s">
        <v>154</v>
      </c>
      <c r="F109" s="142" t="s">
        <v>251</v>
      </c>
      <c r="I109" s="143"/>
      <c r="L109" s="33"/>
      <c r="M109" s="144"/>
      <c r="T109" s="54"/>
      <c r="AT109" s="18" t="s">
        <v>154</v>
      </c>
      <c r="AU109" s="18" t="s">
        <v>152</v>
      </c>
    </row>
    <row r="110" spans="2:65" s="11" customFormat="1" ht="20.85" customHeight="1">
      <c r="B110" s="116"/>
      <c r="D110" s="117" t="s">
        <v>71</v>
      </c>
      <c r="E110" s="126" t="s">
        <v>252</v>
      </c>
      <c r="F110" s="126" t="s">
        <v>253</v>
      </c>
      <c r="I110" s="119"/>
      <c r="J110" s="127">
        <f>BK110</f>
        <v>0</v>
      </c>
      <c r="L110" s="116"/>
      <c r="M110" s="121"/>
      <c r="P110" s="122">
        <f>SUM(P111:P113)</f>
        <v>0</v>
      </c>
      <c r="R110" s="122">
        <f>SUM(R111:R113)</f>
        <v>2.0800000000000003E-3</v>
      </c>
      <c r="T110" s="123">
        <f>SUM(T111:T113)</f>
        <v>23.92</v>
      </c>
      <c r="AR110" s="117" t="s">
        <v>80</v>
      </c>
      <c r="AT110" s="124" t="s">
        <v>71</v>
      </c>
      <c r="AU110" s="124" t="s">
        <v>82</v>
      </c>
      <c r="AY110" s="117" t="s">
        <v>141</v>
      </c>
      <c r="BK110" s="125">
        <f>SUM(BK111:BK113)</f>
        <v>0</v>
      </c>
    </row>
    <row r="111" spans="2:65" s="1" customFormat="1" ht="24.2" customHeight="1">
      <c r="B111" s="33"/>
      <c r="C111" s="128" t="s">
        <v>199</v>
      </c>
      <c r="D111" s="128" t="s">
        <v>146</v>
      </c>
      <c r="E111" s="129" t="s">
        <v>440</v>
      </c>
      <c r="F111" s="130" t="s">
        <v>441</v>
      </c>
      <c r="G111" s="131" t="s">
        <v>149</v>
      </c>
      <c r="H111" s="132">
        <v>208</v>
      </c>
      <c r="I111" s="133"/>
      <c r="J111" s="134">
        <f>ROUND(I111*H111,1)</f>
        <v>0</v>
      </c>
      <c r="K111" s="130" t="s">
        <v>150</v>
      </c>
      <c r="L111" s="33"/>
      <c r="M111" s="135" t="s">
        <v>19</v>
      </c>
      <c r="N111" s="136" t="s">
        <v>43</v>
      </c>
      <c r="P111" s="137">
        <f>O111*H111</f>
        <v>0</v>
      </c>
      <c r="Q111" s="137">
        <v>1.0000000000000001E-5</v>
      </c>
      <c r="R111" s="137">
        <f>Q111*H111</f>
        <v>2.0800000000000003E-3</v>
      </c>
      <c r="S111" s="137">
        <v>0.115</v>
      </c>
      <c r="T111" s="138">
        <f>S111*H111</f>
        <v>23.92</v>
      </c>
      <c r="AR111" s="139" t="s">
        <v>151</v>
      </c>
      <c r="AT111" s="139" t="s">
        <v>146</v>
      </c>
      <c r="AU111" s="139" t="s">
        <v>152</v>
      </c>
      <c r="AY111" s="18" t="s">
        <v>141</v>
      </c>
      <c r="BE111" s="140">
        <f>IF(N111="základní",J111,0)</f>
        <v>0</v>
      </c>
      <c r="BF111" s="140">
        <f>IF(N111="snížená",J111,0)</f>
        <v>0</v>
      </c>
      <c r="BG111" s="140">
        <f>IF(N111="zákl. přenesená",J111,0)</f>
        <v>0</v>
      </c>
      <c r="BH111" s="140">
        <f>IF(N111="sníž. přenesená",J111,0)</f>
        <v>0</v>
      </c>
      <c r="BI111" s="140">
        <f>IF(N111="nulová",J111,0)</f>
        <v>0</v>
      </c>
      <c r="BJ111" s="18" t="s">
        <v>80</v>
      </c>
      <c r="BK111" s="140">
        <f>ROUND(I111*H111,1)</f>
        <v>0</v>
      </c>
      <c r="BL111" s="18" t="s">
        <v>151</v>
      </c>
      <c r="BM111" s="139" t="s">
        <v>257</v>
      </c>
    </row>
    <row r="112" spans="2:65" s="1" customFormat="1" ht="11.25">
      <c r="B112" s="33"/>
      <c r="D112" s="141" t="s">
        <v>154</v>
      </c>
      <c r="F112" s="142" t="s">
        <v>442</v>
      </c>
      <c r="I112" s="143"/>
      <c r="L112" s="33"/>
      <c r="M112" s="144"/>
      <c r="T112" s="54"/>
      <c r="AT112" s="18" t="s">
        <v>154</v>
      </c>
      <c r="AU112" s="18" t="s">
        <v>152</v>
      </c>
    </row>
    <row r="113" spans="2:65" s="12" customFormat="1" ht="11.25">
      <c r="B113" s="145"/>
      <c r="D113" s="146" t="s">
        <v>156</v>
      </c>
      <c r="E113" s="147" t="s">
        <v>19</v>
      </c>
      <c r="F113" s="148" t="s">
        <v>465</v>
      </c>
      <c r="H113" s="149">
        <v>208</v>
      </c>
      <c r="I113" s="150"/>
      <c r="L113" s="145"/>
      <c r="M113" s="151"/>
      <c r="T113" s="152"/>
      <c r="AT113" s="147" t="s">
        <v>156</v>
      </c>
      <c r="AU113" s="147" t="s">
        <v>152</v>
      </c>
      <c r="AV113" s="12" t="s">
        <v>82</v>
      </c>
      <c r="AW113" s="12" t="s">
        <v>33</v>
      </c>
      <c r="AX113" s="12" t="s">
        <v>80</v>
      </c>
      <c r="AY113" s="147" t="s">
        <v>141</v>
      </c>
    </row>
    <row r="114" spans="2:65" s="11" customFormat="1" ht="22.9" customHeight="1">
      <c r="B114" s="116"/>
      <c r="D114" s="117" t="s">
        <v>71</v>
      </c>
      <c r="E114" s="126" t="s">
        <v>282</v>
      </c>
      <c r="F114" s="126" t="s">
        <v>283</v>
      </c>
      <c r="I114" s="119"/>
      <c r="J114" s="127">
        <f>BK114</f>
        <v>0</v>
      </c>
      <c r="L114" s="116"/>
      <c r="M114" s="121"/>
      <c r="P114" s="122">
        <f>SUM(P115:P120)</f>
        <v>0</v>
      </c>
      <c r="R114" s="122">
        <f>SUM(R115:R120)</f>
        <v>0</v>
      </c>
      <c r="T114" s="123">
        <f>SUM(T115:T120)</f>
        <v>0</v>
      </c>
      <c r="AR114" s="117" t="s">
        <v>80</v>
      </c>
      <c r="AT114" s="124" t="s">
        <v>71</v>
      </c>
      <c r="AU114" s="124" t="s">
        <v>80</v>
      </c>
      <c r="AY114" s="117" t="s">
        <v>141</v>
      </c>
      <c r="BK114" s="125">
        <f>SUM(BK115:BK120)</f>
        <v>0</v>
      </c>
    </row>
    <row r="115" spans="2:65" s="1" customFormat="1" ht="24.2" customHeight="1">
      <c r="B115" s="33"/>
      <c r="C115" s="128" t="s">
        <v>201</v>
      </c>
      <c r="D115" s="128" t="s">
        <v>146</v>
      </c>
      <c r="E115" s="129" t="s">
        <v>285</v>
      </c>
      <c r="F115" s="130" t="s">
        <v>286</v>
      </c>
      <c r="G115" s="131" t="s">
        <v>287</v>
      </c>
      <c r="H115" s="132">
        <v>23.92</v>
      </c>
      <c r="I115" s="133"/>
      <c r="J115" s="134">
        <f>ROUND(I115*H115,1)</f>
        <v>0</v>
      </c>
      <c r="K115" s="130" t="s">
        <v>150</v>
      </c>
      <c r="L115" s="33"/>
      <c r="M115" s="135" t="s">
        <v>19</v>
      </c>
      <c r="N115" s="136" t="s">
        <v>43</v>
      </c>
      <c r="P115" s="137">
        <f>O115*H115</f>
        <v>0</v>
      </c>
      <c r="Q115" s="137">
        <v>0</v>
      </c>
      <c r="R115" s="137">
        <f>Q115*H115</f>
        <v>0</v>
      </c>
      <c r="S115" s="137">
        <v>0</v>
      </c>
      <c r="T115" s="138">
        <f>S115*H115</f>
        <v>0</v>
      </c>
      <c r="AR115" s="139" t="s">
        <v>151</v>
      </c>
      <c r="AT115" s="139" t="s">
        <v>146</v>
      </c>
      <c r="AU115" s="139" t="s">
        <v>82</v>
      </c>
      <c r="AY115" s="18" t="s">
        <v>141</v>
      </c>
      <c r="BE115" s="140">
        <f>IF(N115="základní",J115,0)</f>
        <v>0</v>
      </c>
      <c r="BF115" s="140">
        <f>IF(N115="snížená",J115,0)</f>
        <v>0</v>
      </c>
      <c r="BG115" s="140">
        <f>IF(N115="zákl. přenesená",J115,0)</f>
        <v>0</v>
      </c>
      <c r="BH115" s="140">
        <f>IF(N115="sníž. přenesená",J115,0)</f>
        <v>0</v>
      </c>
      <c r="BI115" s="140">
        <f>IF(N115="nulová",J115,0)</f>
        <v>0</v>
      </c>
      <c r="BJ115" s="18" t="s">
        <v>80</v>
      </c>
      <c r="BK115" s="140">
        <f>ROUND(I115*H115,1)</f>
        <v>0</v>
      </c>
      <c r="BL115" s="18" t="s">
        <v>151</v>
      </c>
      <c r="BM115" s="139" t="s">
        <v>288</v>
      </c>
    </row>
    <row r="116" spans="2:65" s="1" customFormat="1" ht="11.25">
      <c r="B116" s="33"/>
      <c r="D116" s="141" t="s">
        <v>154</v>
      </c>
      <c r="F116" s="142" t="s">
        <v>289</v>
      </c>
      <c r="I116" s="143"/>
      <c r="L116" s="33"/>
      <c r="M116" s="144"/>
      <c r="T116" s="54"/>
      <c r="AT116" s="18" t="s">
        <v>154</v>
      </c>
      <c r="AU116" s="18" t="s">
        <v>82</v>
      </c>
    </row>
    <row r="117" spans="2:65" s="1" customFormat="1" ht="24.2" customHeight="1">
      <c r="B117" s="33"/>
      <c r="C117" s="128" t="s">
        <v>208</v>
      </c>
      <c r="D117" s="128" t="s">
        <v>146</v>
      </c>
      <c r="E117" s="129" t="s">
        <v>291</v>
      </c>
      <c r="F117" s="130" t="s">
        <v>292</v>
      </c>
      <c r="G117" s="131" t="s">
        <v>287</v>
      </c>
      <c r="H117" s="132">
        <v>23.92</v>
      </c>
      <c r="I117" s="133"/>
      <c r="J117" s="134">
        <f>ROUND(I117*H117,1)</f>
        <v>0</v>
      </c>
      <c r="K117" s="130" t="s">
        <v>150</v>
      </c>
      <c r="L117" s="33"/>
      <c r="M117" s="135" t="s">
        <v>19</v>
      </c>
      <c r="N117" s="136" t="s">
        <v>43</v>
      </c>
      <c r="P117" s="137">
        <f>O117*H117</f>
        <v>0</v>
      </c>
      <c r="Q117" s="137">
        <v>0</v>
      </c>
      <c r="R117" s="137">
        <f>Q117*H117</f>
        <v>0</v>
      </c>
      <c r="S117" s="137">
        <v>0</v>
      </c>
      <c r="T117" s="138">
        <f>S117*H117</f>
        <v>0</v>
      </c>
      <c r="AR117" s="139" t="s">
        <v>151</v>
      </c>
      <c r="AT117" s="139" t="s">
        <v>146</v>
      </c>
      <c r="AU117" s="139" t="s">
        <v>82</v>
      </c>
      <c r="AY117" s="18" t="s">
        <v>141</v>
      </c>
      <c r="BE117" s="140">
        <f>IF(N117="základní",J117,0)</f>
        <v>0</v>
      </c>
      <c r="BF117" s="140">
        <f>IF(N117="snížená",J117,0)</f>
        <v>0</v>
      </c>
      <c r="BG117" s="140">
        <f>IF(N117="zákl. přenesená",J117,0)</f>
        <v>0</v>
      </c>
      <c r="BH117" s="140">
        <f>IF(N117="sníž. přenesená",J117,0)</f>
        <v>0</v>
      </c>
      <c r="BI117" s="140">
        <f>IF(N117="nulová",J117,0)</f>
        <v>0</v>
      </c>
      <c r="BJ117" s="18" t="s">
        <v>80</v>
      </c>
      <c r="BK117" s="140">
        <f>ROUND(I117*H117,1)</f>
        <v>0</v>
      </c>
      <c r="BL117" s="18" t="s">
        <v>151</v>
      </c>
      <c r="BM117" s="139" t="s">
        <v>293</v>
      </c>
    </row>
    <row r="118" spans="2:65" s="1" customFormat="1" ht="11.25">
      <c r="B118" s="33"/>
      <c r="D118" s="141" t="s">
        <v>154</v>
      </c>
      <c r="F118" s="142" t="s">
        <v>294</v>
      </c>
      <c r="I118" s="143"/>
      <c r="L118" s="33"/>
      <c r="M118" s="144"/>
      <c r="T118" s="54"/>
      <c r="AT118" s="18" t="s">
        <v>154</v>
      </c>
      <c r="AU118" s="18" t="s">
        <v>82</v>
      </c>
    </row>
    <row r="119" spans="2:65" s="1" customFormat="1" ht="24.2" customHeight="1">
      <c r="B119" s="33"/>
      <c r="C119" s="128" t="s">
        <v>216</v>
      </c>
      <c r="D119" s="128" t="s">
        <v>146</v>
      </c>
      <c r="E119" s="129" t="s">
        <v>296</v>
      </c>
      <c r="F119" s="130" t="s">
        <v>297</v>
      </c>
      <c r="G119" s="131" t="s">
        <v>287</v>
      </c>
      <c r="H119" s="132">
        <v>23.92</v>
      </c>
      <c r="I119" s="133"/>
      <c r="J119" s="134">
        <f>ROUND(I119*H119,1)</f>
        <v>0</v>
      </c>
      <c r="K119" s="130" t="s">
        <v>150</v>
      </c>
      <c r="L119" s="33"/>
      <c r="M119" s="135" t="s">
        <v>19</v>
      </c>
      <c r="N119" s="136" t="s">
        <v>43</v>
      </c>
      <c r="P119" s="137">
        <f>O119*H119</f>
        <v>0</v>
      </c>
      <c r="Q119" s="137">
        <v>0</v>
      </c>
      <c r="R119" s="137">
        <f>Q119*H119</f>
        <v>0</v>
      </c>
      <c r="S119" s="137">
        <v>0</v>
      </c>
      <c r="T119" s="138">
        <f>S119*H119</f>
        <v>0</v>
      </c>
      <c r="AR119" s="139" t="s">
        <v>151</v>
      </c>
      <c r="AT119" s="139" t="s">
        <v>146</v>
      </c>
      <c r="AU119" s="139" t="s">
        <v>82</v>
      </c>
      <c r="AY119" s="18" t="s">
        <v>141</v>
      </c>
      <c r="BE119" s="140">
        <f>IF(N119="základní",J119,0)</f>
        <v>0</v>
      </c>
      <c r="BF119" s="140">
        <f>IF(N119="snížená",J119,0)</f>
        <v>0</v>
      </c>
      <c r="BG119" s="140">
        <f>IF(N119="zákl. přenesená",J119,0)</f>
        <v>0</v>
      </c>
      <c r="BH119" s="140">
        <f>IF(N119="sníž. přenesená",J119,0)</f>
        <v>0</v>
      </c>
      <c r="BI119" s="140">
        <f>IF(N119="nulová",J119,0)</f>
        <v>0</v>
      </c>
      <c r="BJ119" s="18" t="s">
        <v>80</v>
      </c>
      <c r="BK119" s="140">
        <f>ROUND(I119*H119,1)</f>
        <v>0</v>
      </c>
      <c r="BL119" s="18" t="s">
        <v>151</v>
      </c>
      <c r="BM119" s="139" t="s">
        <v>298</v>
      </c>
    </row>
    <row r="120" spans="2:65" s="1" customFormat="1" ht="11.25">
      <c r="B120" s="33"/>
      <c r="D120" s="141" t="s">
        <v>154</v>
      </c>
      <c r="F120" s="142" t="s">
        <v>299</v>
      </c>
      <c r="I120" s="143"/>
      <c r="L120" s="33"/>
      <c r="M120" s="144"/>
      <c r="T120" s="54"/>
      <c r="AT120" s="18" t="s">
        <v>154</v>
      </c>
      <c r="AU120" s="18" t="s">
        <v>82</v>
      </c>
    </row>
    <row r="121" spans="2:65" s="11" customFormat="1" ht="22.9" customHeight="1">
      <c r="B121" s="116"/>
      <c r="D121" s="117" t="s">
        <v>71</v>
      </c>
      <c r="E121" s="126" t="s">
        <v>315</v>
      </c>
      <c r="F121" s="126" t="s">
        <v>316</v>
      </c>
      <c r="I121" s="119"/>
      <c r="J121" s="127">
        <f>BK121</f>
        <v>0</v>
      </c>
      <c r="L121" s="116"/>
      <c r="M121" s="121"/>
      <c r="P121" s="122">
        <f>SUM(P122:P123)</f>
        <v>0</v>
      </c>
      <c r="R121" s="122">
        <f>SUM(R122:R123)</f>
        <v>0</v>
      </c>
      <c r="T121" s="123">
        <f>SUM(T122:T123)</f>
        <v>0</v>
      </c>
      <c r="AR121" s="117" t="s">
        <v>80</v>
      </c>
      <c r="AT121" s="124" t="s">
        <v>71</v>
      </c>
      <c r="AU121" s="124" t="s">
        <v>80</v>
      </c>
      <c r="AY121" s="117" t="s">
        <v>141</v>
      </c>
      <c r="BK121" s="125">
        <f>SUM(BK122:BK123)</f>
        <v>0</v>
      </c>
    </row>
    <row r="122" spans="2:65" s="1" customFormat="1" ht="24.2" customHeight="1">
      <c r="B122" s="33"/>
      <c r="C122" s="128" t="s">
        <v>221</v>
      </c>
      <c r="D122" s="128" t="s">
        <v>146</v>
      </c>
      <c r="E122" s="129" t="s">
        <v>318</v>
      </c>
      <c r="F122" s="130" t="s">
        <v>319</v>
      </c>
      <c r="G122" s="131" t="s">
        <v>287</v>
      </c>
      <c r="H122" s="132">
        <v>0.25900000000000001</v>
      </c>
      <c r="I122" s="133"/>
      <c r="J122" s="134">
        <f>ROUND(I122*H122,1)</f>
        <v>0</v>
      </c>
      <c r="K122" s="130" t="s">
        <v>150</v>
      </c>
      <c r="L122" s="33"/>
      <c r="M122" s="135" t="s">
        <v>19</v>
      </c>
      <c r="N122" s="136" t="s">
        <v>43</v>
      </c>
      <c r="P122" s="137">
        <f>O122*H122</f>
        <v>0</v>
      </c>
      <c r="Q122" s="137">
        <v>0</v>
      </c>
      <c r="R122" s="137">
        <f>Q122*H122</f>
        <v>0</v>
      </c>
      <c r="S122" s="137">
        <v>0</v>
      </c>
      <c r="T122" s="138">
        <f>S122*H122</f>
        <v>0</v>
      </c>
      <c r="AR122" s="139" t="s">
        <v>151</v>
      </c>
      <c r="AT122" s="139" t="s">
        <v>146</v>
      </c>
      <c r="AU122" s="139" t="s">
        <v>82</v>
      </c>
      <c r="AY122" s="18" t="s">
        <v>141</v>
      </c>
      <c r="BE122" s="140">
        <f>IF(N122="základní",J122,0)</f>
        <v>0</v>
      </c>
      <c r="BF122" s="140">
        <f>IF(N122="snížená",J122,0)</f>
        <v>0</v>
      </c>
      <c r="BG122" s="140">
        <f>IF(N122="zákl. přenesená",J122,0)</f>
        <v>0</v>
      </c>
      <c r="BH122" s="140">
        <f>IF(N122="sníž. přenesená",J122,0)</f>
        <v>0</v>
      </c>
      <c r="BI122" s="140">
        <f>IF(N122="nulová",J122,0)</f>
        <v>0</v>
      </c>
      <c r="BJ122" s="18" t="s">
        <v>80</v>
      </c>
      <c r="BK122" s="140">
        <f>ROUND(I122*H122,1)</f>
        <v>0</v>
      </c>
      <c r="BL122" s="18" t="s">
        <v>151</v>
      </c>
      <c r="BM122" s="139" t="s">
        <v>320</v>
      </c>
    </row>
    <row r="123" spans="2:65" s="1" customFormat="1" ht="11.25">
      <c r="B123" s="33"/>
      <c r="D123" s="141" t="s">
        <v>154</v>
      </c>
      <c r="F123" s="142" t="s">
        <v>321</v>
      </c>
      <c r="I123" s="143"/>
      <c r="L123" s="33"/>
      <c r="M123" s="144"/>
      <c r="T123" s="54"/>
      <c r="AT123" s="18" t="s">
        <v>154</v>
      </c>
      <c r="AU123" s="18" t="s">
        <v>82</v>
      </c>
    </row>
    <row r="124" spans="2:65" s="11" customFormat="1" ht="25.9" customHeight="1">
      <c r="B124" s="116"/>
      <c r="D124" s="117" t="s">
        <v>71</v>
      </c>
      <c r="E124" s="118" t="s">
        <v>322</v>
      </c>
      <c r="F124" s="118" t="s">
        <v>323</v>
      </c>
      <c r="I124" s="119"/>
      <c r="J124" s="120">
        <f>BK124</f>
        <v>0</v>
      </c>
      <c r="L124" s="116"/>
      <c r="M124" s="121"/>
      <c r="P124" s="122">
        <f>SUM(P125:P138)</f>
        <v>0</v>
      </c>
      <c r="R124" s="122">
        <f>SUM(R125:R138)</f>
        <v>0</v>
      </c>
      <c r="T124" s="123">
        <f>SUM(T125:T138)</f>
        <v>0</v>
      </c>
      <c r="AR124" s="117" t="s">
        <v>142</v>
      </c>
      <c r="AT124" s="124" t="s">
        <v>71</v>
      </c>
      <c r="AU124" s="124" t="s">
        <v>72</v>
      </c>
      <c r="AY124" s="117" t="s">
        <v>141</v>
      </c>
      <c r="BK124" s="125">
        <f>SUM(BK125:BK138)</f>
        <v>0</v>
      </c>
    </row>
    <row r="125" spans="2:65" s="1" customFormat="1" ht="16.5" customHeight="1">
      <c r="B125" s="33"/>
      <c r="C125" s="128" t="s">
        <v>8</v>
      </c>
      <c r="D125" s="128" t="s">
        <v>146</v>
      </c>
      <c r="E125" s="129" t="s">
        <v>325</v>
      </c>
      <c r="F125" s="130" t="s">
        <v>326</v>
      </c>
      <c r="G125" s="131" t="s">
        <v>327</v>
      </c>
      <c r="H125" s="132">
        <v>1</v>
      </c>
      <c r="I125" s="133"/>
      <c r="J125" s="134">
        <f>ROUND(I125*H125,1)</f>
        <v>0</v>
      </c>
      <c r="K125" s="130" t="s">
        <v>150</v>
      </c>
      <c r="L125" s="33"/>
      <c r="M125" s="135" t="s">
        <v>19</v>
      </c>
      <c r="N125" s="136" t="s">
        <v>43</v>
      </c>
      <c r="P125" s="137">
        <f>O125*H125</f>
        <v>0</v>
      </c>
      <c r="Q125" s="137">
        <v>0</v>
      </c>
      <c r="R125" s="137">
        <f>Q125*H125</f>
        <v>0</v>
      </c>
      <c r="S125" s="137">
        <v>0</v>
      </c>
      <c r="T125" s="138">
        <f>S125*H125</f>
        <v>0</v>
      </c>
      <c r="AR125" s="139" t="s">
        <v>328</v>
      </c>
      <c r="AT125" s="139" t="s">
        <v>146</v>
      </c>
      <c r="AU125" s="139" t="s">
        <v>80</v>
      </c>
      <c r="AY125" s="18" t="s">
        <v>141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8" t="s">
        <v>80</v>
      </c>
      <c r="BK125" s="140">
        <f>ROUND(I125*H125,1)</f>
        <v>0</v>
      </c>
      <c r="BL125" s="18" t="s">
        <v>328</v>
      </c>
      <c r="BM125" s="139" t="s">
        <v>329</v>
      </c>
    </row>
    <row r="126" spans="2:65" s="1" customFormat="1" ht="11.25">
      <c r="B126" s="33"/>
      <c r="D126" s="141" t="s">
        <v>154</v>
      </c>
      <c r="F126" s="142" t="s">
        <v>330</v>
      </c>
      <c r="I126" s="143"/>
      <c r="L126" s="33"/>
      <c r="M126" s="144"/>
      <c r="T126" s="54"/>
      <c r="AT126" s="18" t="s">
        <v>154</v>
      </c>
      <c r="AU126" s="18" t="s">
        <v>80</v>
      </c>
    </row>
    <row r="127" spans="2:65" s="1" customFormat="1" ht="16.5" customHeight="1">
      <c r="B127" s="33"/>
      <c r="C127" s="128" t="s">
        <v>230</v>
      </c>
      <c r="D127" s="128" t="s">
        <v>146</v>
      </c>
      <c r="E127" s="129" t="s">
        <v>332</v>
      </c>
      <c r="F127" s="130" t="s">
        <v>333</v>
      </c>
      <c r="G127" s="131" t="s">
        <v>327</v>
      </c>
      <c r="H127" s="132">
        <v>1</v>
      </c>
      <c r="I127" s="133"/>
      <c r="J127" s="134">
        <f>ROUND(I127*H127,1)</f>
        <v>0</v>
      </c>
      <c r="K127" s="130" t="s">
        <v>150</v>
      </c>
      <c r="L127" s="33"/>
      <c r="M127" s="135" t="s">
        <v>19</v>
      </c>
      <c r="N127" s="136" t="s">
        <v>43</v>
      </c>
      <c r="P127" s="137">
        <f>O127*H127</f>
        <v>0</v>
      </c>
      <c r="Q127" s="137">
        <v>0</v>
      </c>
      <c r="R127" s="137">
        <f>Q127*H127</f>
        <v>0</v>
      </c>
      <c r="S127" s="137">
        <v>0</v>
      </c>
      <c r="T127" s="138">
        <f>S127*H127</f>
        <v>0</v>
      </c>
      <c r="AR127" s="139" t="s">
        <v>328</v>
      </c>
      <c r="AT127" s="139" t="s">
        <v>146</v>
      </c>
      <c r="AU127" s="139" t="s">
        <v>80</v>
      </c>
      <c r="AY127" s="18" t="s">
        <v>141</v>
      </c>
      <c r="BE127" s="140">
        <f>IF(N127="základní",J127,0)</f>
        <v>0</v>
      </c>
      <c r="BF127" s="140">
        <f>IF(N127="snížená",J127,0)</f>
        <v>0</v>
      </c>
      <c r="BG127" s="140">
        <f>IF(N127="zákl. přenesená",J127,0)</f>
        <v>0</v>
      </c>
      <c r="BH127" s="140">
        <f>IF(N127="sníž. přenesená",J127,0)</f>
        <v>0</v>
      </c>
      <c r="BI127" s="140">
        <f>IF(N127="nulová",J127,0)</f>
        <v>0</v>
      </c>
      <c r="BJ127" s="18" t="s">
        <v>80</v>
      </c>
      <c r="BK127" s="140">
        <f>ROUND(I127*H127,1)</f>
        <v>0</v>
      </c>
      <c r="BL127" s="18" t="s">
        <v>328</v>
      </c>
      <c r="BM127" s="139" t="s">
        <v>334</v>
      </c>
    </row>
    <row r="128" spans="2:65" s="1" customFormat="1" ht="11.25">
      <c r="B128" s="33"/>
      <c r="D128" s="141" t="s">
        <v>154</v>
      </c>
      <c r="F128" s="142" t="s">
        <v>335</v>
      </c>
      <c r="I128" s="143"/>
      <c r="L128" s="33"/>
      <c r="M128" s="144"/>
      <c r="T128" s="54"/>
      <c r="AT128" s="18" t="s">
        <v>154</v>
      </c>
      <c r="AU128" s="18" t="s">
        <v>80</v>
      </c>
    </row>
    <row r="129" spans="2:65" s="1" customFormat="1" ht="16.5" customHeight="1">
      <c r="B129" s="33"/>
      <c r="C129" s="128" t="s">
        <v>232</v>
      </c>
      <c r="D129" s="128" t="s">
        <v>146</v>
      </c>
      <c r="E129" s="129" t="s">
        <v>337</v>
      </c>
      <c r="F129" s="130" t="s">
        <v>338</v>
      </c>
      <c r="G129" s="131" t="s">
        <v>339</v>
      </c>
      <c r="H129" s="132">
        <v>1</v>
      </c>
      <c r="I129" s="133"/>
      <c r="J129" s="134">
        <f>ROUND(I129*H129,1)</f>
        <v>0</v>
      </c>
      <c r="K129" s="130" t="s">
        <v>150</v>
      </c>
      <c r="L129" s="33"/>
      <c r="M129" s="135" t="s">
        <v>19</v>
      </c>
      <c r="N129" s="136" t="s">
        <v>43</v>
      </c>
      <c r="P129" s="137">
        <f>O129*H129</f>
        <v>0</v>
      </c>
      <c r="Q129" s="137">
        <v>0</v>
      </c>
      <c r="R129" s="137">
        <f>Q129*H129</f>
        <v>0</v>
      </c>
      <c r="S129" s="137">
        <v>0</v>
      </c>
      <c r="T129" s="138">
        <f>S129*H129</f>
        <v>0</v>
      </c>
      <c r="AR129" s="139" t="s">
        <v>328</v>
      </c>
      <c r="AT129" s="139" t="s">
        <v>146</v>
      </c>
      <c r="AU129" s="139" t="s">
        <v>80</v>
      </c>
      <c r="AY129" s="18" t="s">
        <v>141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8" t="s">
        <v>80</v>
      </c>
      <c r="BK129" s="140">
        <f>ROUND(I129*H129,1)</f>
        <v>0</v>
      </c>
      <c r="BL129" s="18" t="s">
        <v>328</v>
      </c>
      <c r="BM129" s="139" t="s">
        <v>340</v>
      </c>
    </row>
    <row r="130" spans="2:65" s="1" customFormat="1" ht="11.25">
      <c r="B130" s="33"/>
      <c r="D130" s="141" t="s">
        <v>154</v>
      </c>
      <c r="F130" s="142" t="s">
        <v>341</v>
      </c>
      <c r="I130" s="143"/>
      <c r="L130" s="33"/>
      <c r="M130" s="144"/>
      <c r="T130" s="54"/>
      <c r="AT130" s="18" t="s">
        <v>154</v>
      </c>
      <c r="AU130" s="18" t="s">
        <v>80</v>
      </c>
    </row>
    <row r="131" spans="2:65" s="1" customFormat="1" ht="16.5" customHeight="1">
      <c r="B131" s="33"/>
      <c r="C131" s="128" t="s">
        <v>234</v>
      </c>
      <c r="D131" s="128" t="s">
        <v>146</v>
      </c>
      <c r="E131" s="129" t="s">
        <v>343</v>
      </c>
      <c r="F131" s="130" t="s">
        <v>344</v>
      </c>
      <c r="G131" s="131" t="s">
        <v>327</v>
      </c>
      <c r="H131" s="132">
        <v>1</v>
      </c>
      <c r="I131" s="133"/>
      <c r="J131" s="134">
        <f>ROUND(I131*H131,1)</f>
        <v>0</v>
      </c>
      <c r="K131" s="130" t="s">
        <v>150</v>
      </c>
      <c r="L131" s="33"/>
      <c r="M131" s="135" t="s">
        <v>19</v>
      </c>
      <c r="N131" s="136" t="s">
        <v>43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328</v>
      </c>
      <c r="AT131" s="139" t="s">
        <v>146</v>
      </c>
      <c r="AU131" s="139" t="s">
        <v>80</v>
      </c>
      <c r="AY131" s="18" t="s">
        <v>141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8" t="s">
        <v>80</v>
      </c>
      <c r="BK131" s="140">
        <f>ROUND(I131*H131,1)</f>
        <v>0</v>
      </c>
      <c r="BL131" s="18" t="s">
        <v>328</v>
      </c>
      <c r="BM131" s="139" t="s">
        <v>345</v>
      </c>
    </row>
    <row r="132" spans="2:65" s="1" customFormat="1" ht="11.25">
      <c r="B132" s="33"/>
      <c r="D132" s="141" t="s">
        <v>154</v>
      </c>
      <c r="F132" s="142" t="s">
        <v>346</v>
      </c>
      <c r="I132" s="143"/>
      <c r="L132" s="33"/>
      <c r="M132" s="144"/>
      <c r="T132" s="54"/>
      <c r="AT132" s="18" t="s">
        <v>154</v>
      </c>
      <c r="AU132" s="18" t="s">
        <v>80</v>
      </c>
    </row>
    <row r="133" spans="2:65" s="1" customFormat="1" ht="16.5" customHeight="1">
      <c r="B133" s="33"/>
      <c r="C133" s="128" t="s">
        <v>242</v>
      </c>
      <c r="D133" s="128" t="s">
        <v>146</v>
      </c>
      <c r="E133" s="129" t="s">
        <v>348</v>
      </c>
      <c r="F133" s="130" t="s">
        <v>349</v>
      </c>
      <c r="G133" s="131" t="s">
        <v>327</v>
      </c>
      <c r="H133" s="132">
        <v>1</v>
      </c>
      <c r="I133" s="133"/>
      <c r="J133" s="134">
        <f>ROUND(I133*H133,1)</f>
        <v>0</v>
      </c>
      <c r="K133" s="130" t="s">
        <v>150</v>
      </c>
      <c r="L133" s="33"/>
      <c r="M133" s="135" t="s">
        <v>19</v>
      </c>
      <c r="N133" s="136" t="s">
        <v>43</v>
      </c>
      <c r="P133" s="137">
        <f>O133*H133</f>
        <v>0</v>
      </c>
      <c r="Q133" s="137">
        <v>0</v>
      </c>
      <c r="R133" s="137">
        <f>Q133*H133</f>
        <v>0</v>
      </c>
      <c r="S133" s="137">
        <v>0</v>
      </c>
      <c r="T133" s="138">
        <f>S133*H133</f>
        <v>0</v>
      </c>
      <c r="AR133" s="139" t="s">
        <v>328</v>
      </c>
      <c r="AT133" s="139" t="s">
        <v>146</v>
      </c>
      <c r="AU133" s="139" t="s">
        <v>80</v>
      </c>
      <c r="AY133" s="18" t="s">
        <v>141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8" t="s">
        <v>80</v>
      </c>
      <c r="BK133" s="140">
        <f>ROUND(I133*H133,1)</f>
        <v>0</v>
      </c>
      <c r="BL133" s="18" t="s">
        <v>328</v>
      </c>
      <c r="BM133" s="139" t="s">
        <v>350</v>
      </c>
    </row>
    <row r="134" spans="2:65" s="1" customFormat="1" ht="11.25">
      <c r="B134" s="33"/>
      <c r="D134" s="141" t="s">
        <v>154</v>
      </c>
      <c r="F134" s="142" t="s">
        <v>351</v>
      </c>
      <c r="I134" s="143"/>
      <c r="L134" s="33"/>
      <c r="M134" s="144"/>
      <c r="T134" s="54"/>
      <c r="AT134" s="18" t="s">
        <v>154</v>
      </c>
      <c r="AU134" s="18" t="s">
        <v>80</v>
      </c>
    </row>
    <row r="135" spans="2:65" s="1" customFormat="1" ht="16.5" customHeight="1">
      <c r="B135" s="33"/>
      <c r="C135" s="128" t="s">
        <v>247</v>
      </c>
      <c r="D135" s="128" t="s">
        <v>146</v>
      </c>
      <c r="E135" s="129" t="s">
        <v>353</v>
      </c>
      <c r="F135" s="130" t="s">
        <v>354</v>
      </c>
      <c r="G135" s="131" t="s">
        <v>327</v>
      </c>
      <c r="H135" s="132">
        <v>1</v>
      </c>
      <c r="I135" s="133"/>
      <c r="J135" s="134">
        <f>ROUND(I135*H135,1)</f>
        <v>0</v>
      </c>
      <c r="K135" s="130" t="s">
        <v>150</v>
      </c>
      <c r="L135" s="33"/>
      <c r="M135" s="135" t="s">
        <v>19</v>
      </c>
      <c r="N135" s="136" t="s">
        <v>43</v>
      </c>
      <c r="P135" s="137">
        <f>O135*H135</f>
        <v>0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328</v>
      </c>
      <c r="AT135" s="139" t="s">
        <v>146</v>
      </c>
      <c r="AU135" s="139" t="s">
        <v>80</v>
      </c>
      <c r="AY135" s="18" t="s">
        <v>141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8" t="s">
        <v>80</v>
      </c>
      <c r="BK135" s="140">
        <f>ROUND(I135*H135,1)</f>
        <v>0</v>
      </c>
      <c r="BL135" s="18" t="s">
        <v>328</v>
      </c>
      <c r="BM135" s="139" t="s">
        <v>355</v>
      </c>
    </row>
    <row r="136" spans="2:65" s="1" customFormat="1" ht="11.25">
      <c r="B136" s="33"/>
      <c r="D136" s="141" t="s">
        <v>154</v>
      </c>
      <c r="F136" s="142" t="s">
        <v>356</v>
      </c>
      <c r="I136" s="143"/>
      <c r="L136" s="33"/>
      <c r="M136" s="144"/>
      <c r="T136" s="54"/>
      <c r="AT136" s="18" t="s">
        <v>154</v>
      </c>
      <c r="AU136" s="18" t="s">
        <v>80</v>
      </c>
    </row>
    <row r="137" spans="2:65" s="1" customFormat="1" ht="16.5" customHeight="1">
      <c r="B137" s="33"/>
      <c r="C137" s="128" t="s">
        <v>254</v>
      </c>
      <c r="D137" s="128" t="s">
        <v>146</v>
      </c>
      <c r="E137" s="129" t="s">
        <v>358</v>
      </c>
      <c r="F137" s="130" t="s">
        <v>359</v>
      </c>
      <c r="G137" s="131" t="s">
        <v>327</v>
      </c>
      <c r="H137" s="132">
        <v>1</v>
      </c>
      <c r="I137" s="133"/>
      <c r="J137" s="134">
        <f>ROUND(I137*H137,1)</f>
        <v>0</v>
      </c>
      <c r="K137" s="130" t="s">
        <v>150</v>
      </c>
      <c r="L137" s="33"/>
      <c r="M137" s="135" t="s">
        <v>19</v>
      </c>
      <c r="N137" s="136" t="s">
        <v>43</v>
      </c>
      <c r="P137" s="137">
        <f>O137*H137</f>
        <v>0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328</v>
      </c>
      <c r="AT137" s="139" t="s">
        <v>146</v>
      </c>
      <c r="AU137" s="139" t="s">
        <v>80</v>
      </c>
      <c r="AY137" s="18" t="s">
        <v>141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8" t="s">
        <v>80</v>
      </c>
      <c r="BK137" s="140">
        <f>ROUND(I137*H137,1)</f>
        <v>0</v>
      </c>
      <c r="BL137" s="18" t="s">
        <v>328</v>
      </c>
      <c r="BM137" s="139" t="s">
        <v>360</v>
      </c>
    </row>
    <row r="138" spans="2:65" s="1" customFormat="1" ht="11.25">
      <c r="B138" s="33"/>
      <c r="D138" s="141" t="s">
        <v>154</v>
      </c>
      <c r="F138" s="142" t="s">
        <v>361</v>
      </c>
      <c r="I138" s="143"/>
      <c r="L138" s="33"/>
      <c r="M138" s="173"/>
      <c r="N138" s="174"/>
      <c r="O138" s="174"/>
      <c r="P138" s="174"/>
      <c r="Q138" s="174"/>
      <c r="R138" s="174"/>
      <c r="S138" s="174"/>
      <c r="T138" s="175"/>
      <c r="AT138" s="18" t="s">
        <v>154</v>
      </c>
      <c r="AU138" s="18" t="s">
        <v>80</v>
      </c>
    </row>
    <row r="139" spans="2:65" s="1" customFormat="1" ht="6.95" customHeight="1">
      <c r="B139" s="42"/>
      <c r="C139" s="43"/>
      <c r="D139" s="43"/>
      <c r="E139" s="43"/>
      <c r="F139" s="43"/>
      <c r="G139" s="43"/>
      <c r="H139" s="43"/>
      <c r="I139" s="43"/>
      <c r="J139" s="43"/>
      <c r="K139" s="43"/>
      <c r="L139" s="33"/>
    </row>
  </sheetData>
  <sheetProtection algorithmName="SHA-512" hashValue="CajJtCgDpXoHIuxd0Tk+0tDDZqcijrQg+TlLggEYxBTBH8/pE7mSizvaCXg2l6jvBKaUeO//5y9iQTGk1ox0dg==" saltValue="C59DynjgEQq7HnQ/k2RakeJt8WsP1XyqiiS07h1MmoK+JZr5uIRqQxPi8RP5WPqKd/+F7Z10BxwHVUgD4WrvTg==" spinCount="100000" sheet="1" objects="1" scenarios="1" formatColumns="0" formatRows="0" autoFilter="0"/>
  <autoFilter ref="C88:K138" xr:uid="{00000000-0009-0000-0000-000005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0500-000000000000}"/>
    <hyperlink ref="F97" r:id="rId2" xr:uid="{00000000-0004-0000-0500-000001000000}"/>
    <hyperlink ref="F100" r:id="rId3" xr:uid="{00000000-0004-0000-0500-000002000000}"/>
    <hyperlink ref="F107" r:id="rId4" xr:uid="{00000000-0004-0000-0500-000003000000}"/>
    <hyperlink ref="F109" r:id="rId5" xr:uid="{00000000-0004-0000-0500-000004000000}"/>
    <hyperlink ref="F112" r:id="rId6" xr:uid="{00000000-0004-0000-0500-000005000000}"/>
    <hyperlink ref="F116" r:id="rId7" xr:uid="{00000000-0004-0000-0500-000006000000}"/>
    <hyperlink ref="F118" r:id="rId8" xr:uid="{00000000-0004-0000-0500-000007000000}"/>
    <hyperlink ref="F120" r:id="rId9" xr:uid="{00000000-0004-0000-0500-000008000000}"/>
    <hyperlink ref="F123" r:id="rId10" xr:uid="{00000000-0004-0000-0500-000009000000}"/>
    <hyperlink ref="F126" r:id="rId11" xr:uid="{00000000-0004-0000-0500-00000A000000}"/>
    <hyperlink ref="F128" r:id="rId12" xr:uid="{00000000-0004-0000-0500-00000B000000}"/>
    <hyperlink ref="F130" r:id="rId13" xr:uid="{00000000-0004-0000-0500-00000C000000}"/>
    <hyperlink ref="F132" r:id="rId14" xr:uid="{00000000-0004-0000-0500-00000D000000}"/>
    <hyperlink ref="F134" r:id="rId15" xr:uid="{00000000-0004-0000-0500-00000E000000}"/>
    <hyperlink ref="F136" r:id="rId16" xr:uid="{00000000-0004-0000-0500-00000F000000}"/>
    <hyperlink ref="F138" r:id="rId17" xr:uid="{00000000-0004-0000-0500-00001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97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16.5" customHeight="1">
      <c r="B9" s="33"/>
      <c r="E9" s="261" t="s">
        <v>468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363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ROUND(J89,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ROUND((SUM(BE89:BE156)),  1)</f>
        <v>0</v>
      </c>
      <c r="I33" s="90">
        <v>0.21</v>
      </c>
      <c r="J33" s="89">
        <f>ROUND(((SUM(BE89:BE156))*I33),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ROUND((SUM(BF89:BF156)),  1)</f>
        <v>0</v>
      </c>
      <c r="I34" s="90">
        <v>0.12</v>
      </c>
      <c r="J34" s="89">
        <f>ROUND(((SUM(BF89:BF156))*I34),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ROUND((SUM(BG89:BG156)),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ROUND((SUM(BH89:BH156)),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ROUND((SUM(BI89:BI156)),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16.5" customHeight="1">
      <c r="B50" s="33"/>
      <c r="E50" s="261" t="str">
        <f>E9</f>
        <v>005 - CHORATICE - 5.ČÁST OD č.p. 24 KOLEM HŘIŠTĚ KE VPUSTI  p.p.č. 1310/1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k.ú. Malšovice-Choratice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J89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J91</f>
        <v>0</v>
      </c>
      <c r="L61" s="104"/>
    </row>
    <row r="62" spans="2:47" s="9" customFormat="1" ht="14.85" customHeight="1">
      <c r="B62" s="104"/>
      <c r="D62" s="105" t="s">
        <v>117</v>
      </c>
      <c r="E62" s="106"/>
      <c r="F62" s="106"/>
      <c r="G62" s="106"/>
      <c r="H62" s="106"/>
      <c r="I62" s="106"/>
      <c r="J62" s="107">
        <f>J92</f>
        <v>0</v>
      </c>
      <c r="L62" s="104"/>
    </row>
    <row r="63" spans="2:47" s="9" customFormat="1" ht="19.899999999999999" customHeight="1">
      <c r="B63" s="104"/>
      <c r="D63" s="105" t="s">
        <v>120</v>
      </c>
      <c r="E63" s="106"/>
      <c r="F63" s="106"/>
      <c r="G63" s="106"/>
      <c r="H63" s="106"/>
      <c r="I63" s="106"/>
      <c r="J63" s="107">
        <f>J106</f>
        <v>0</v>
      </c>
      <c r="L63" s="104"/>
    </row>
    <row r="64" spans="2:47" s="9" customFormat="1" ht="14.85" customHeight="1">
      <c r="B64" s="104"/>
      <c r="D64" s="105" t="s">
        <v>469</v>
      </c>
      <c r="E64" s="106"/>
      <c r="F64" s="106"/>
      <c r="G64" s="106"/>
      <c r="H64" s="106"/>
      <c r="I64" s="106"/>
      <c r="J64" s="107">
        <f>J107</f>
        <v>0</v>
      </c>
      <c r="L64" s="104"/>
    </row>
    <row r="65" spans="2:12" s="9" customFormat="1" ht="14.85" customHeight="1">
      <c r="B65" s="104"/>
      <c r="D65" s="105" t="s">
        <v>121</v>
      </c>
      <c r="E65" s="106"/>
      <c r="F65" s="106"/>
      <c r="G65" s="106"/>
      <c r="H65" s="106"/>
      <c r="I65" s="106"/>
      <c r="J65" s="107">
        <f>J119</f>
        <v>0</v>
      </c>
      <c r="L65" s="104"/>
    </row>
    <row r="66" spans="2:12" s="9" customFormat="1" ht="14.85" customHeight="1">
      <c r="B66" s="104"/>
      <c r="D66" s="105" t="s">
        <v>122</v>
      </c>
      <c r="E66" s="106"/>
      <c r="F66" s="106"/>
      <c r="G66" s="106"/>
      <c r="H66" s="106"/>
      <c r="I66" s="106"/>
      <c r="J66" s="107">
        <f>J124</f>
        <v>0</v>
      </c>
      <c r="L66" s="104"/>
    </row>
    <row r="67" spans="2:12" s="9" customFormat="1" ht="19.899999999999999" customHeight="1">
      <c r="B67" s="104"/>
      <c r="D67" s="105" t="s">
        <v>123</v>
      </c>
      <c r="E67" s="106"/>
      <c r="F67" s="106"/>
      <c r="G67" s="106"/>
      <c r="H67" s="106"/>
      <c r="I67" s="106"/>
      <c r="J67" s="107">
        <f>J130</f>
        <v>0</v>
      </c>
      <c r="L67" s="104"/>
    </row>
    <row r="68" spans="2:12" s="9" customFormat="1" ht="19.899999999999999" customHeight="1">
      <c r="B68" s="104"/>
      <c r="D68" s="105" t="s">
        <v>124</v>
      </c>
      <c r="E68" s="106"/>
      <c r="F68" s="106"/>
      <c r="G68" s="106"/>
      <c r="H68" s="106"/>
      <c r="I68" s="106"/>
      <c r="J68" s="107">
        <f>J139</f>
        <v>0</v>
      </c>
      <c r="L68" s="104"/>
    </row>
    <row r="69" spans="2:12" s="8" customFormat="1" ht="24.95" customHeight="1">
      <c r="B69" s="100"/>
      <c r="D69" s="101" t="s">
        <v>125</v>
      </c>
      <c r="E69" s="102"/>
      <c r="F69" s="102"/>
      <c r="G69" s="102"/>
      <c r="H69" s="102"/>
      <c r="I69" s="102"/>
      <c r="J69" s="103">
        <f>J142</f>
        <v>0</v>
      </c>
      <c r="L69" s="100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126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298" t="str">
        <f>E7</f>
        <v>OPRAVA KOMUNIKACÍ - HLINĚNÁ, CHORATICE A STARÁ BOHYNĚ</v>
      </c>
      <c r="F79" s="299"/>
      <c r="G79" s="299"/>
      <c r="H79" s="299"/>
      <c r="L79" s="33"/>
    </row>
    <row r="80" spans="2:12" s="1" customFormat="1" ht="12" customHeight="1">
      <c r="B80" s="33"/>
      <c r="C80" s="28" t="s">
        <v>108</v>
      </c>
      <c r="L80" s="33"/>
    </row>
    <row r="81" spans="2:65" s="1" customFormat="1" ht="16.5" customHeight="1">
      <c r="B81" s="33"/>
      <c r="E81" s="261" t="str">
        <f>E9</f>
        <v>005 - CHORATICE - 5.ČÁST OD č.p. 24 KOLEM HŘIŠTĚ KE VPUSTI  p.p.č. 1310/1</v>
      </c>
      <c r="F81" s="300"/>
      <c r="G81" s="300"/>
      <c r="H81" s="300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>k.ú. Malšovice-Choratice</v>
      </c>
      <c r="I83" s="28" t="s">
        <v>23</v>
      </c>
      <c r="J83" s="50" t="str">
        <f>IF(J12="","",J12)</f>
        <v>7. 4. 2026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>OBEC MALŠOVICE</v>
      </c>
      <c r="I85" s="28" t="s">
        <v>31</v>
      </c>
      <c r="J85" s="31" t="str">
        <f>E21</f>
        <v>bez PD</v>
      </c>
      <c r="L85" s="33"/>
    </row>
    <row r="86" spans="2:65" s="1" customFormat="1" ht="15.2" customHeight="1">
      <c r="B86" s="33"/>
      <c r="C86" s="28" t="s">
        <v>29</v>
      </c>
      <c r="F86" s="26" t="str">
        <f>IF(E18="","",E18)</f>
        <v>Vyplň údaj</v>
      </c>
      <c r="I86" s="28" t="s">
        <v>34</v>
      </c>
      <c r="J86" s="31" t="str">
        <f>E24</f>
        <v>Nina Blavková Děčín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08"/>
      <c r="C88" s="109" t="s">
        <v>127</v>
      </c>
      <c r="D88" s="110" t="s">
        <v>57</v>
      </c>
      <c r="E88" s="110" t="s">
        <v>53</v>
      </c>
      <c r="F88" s="110" t="s">
        <v>54</v>
      </c>
      <c r="G88" s="110" t="s">
        <v>128</v>
      </c>
      <c r="H88" s="110" t="s">
        <v>129</v>
      </c>
      <c r="I88" s="110" t="s">
        <v>130</v>
      </c>
      <c r="J88" s="110" t="s">
        <v>113</v>
      </c>
      <c r="K88" s="111" t="s">
        <v>131</v>
      </c>
      <c r="L88" s="108"/>
      <c r="M88" s="57" t="s">
        <v>19</v>
      </c>
      <c r="N88" s="58" t="s">
        <v>42</v>
      </c>
      <c r="O88" s="58" t="s">
        <v>132</v>
      </c>
      <c r="P88" s="58" t="s">
        <v>133</v>
      </c>
      <c r="Q88" s="58" t="s">
        <v>134</v>
      </c>
      <c r="R88" s="58" t="s">
        <v>135</v>
      </c>
      <c r="S88" s="58" t="s">
        <v>136</v>
      </c>
      <c r="T88" s="59" t="s">
        <v>137</v>
      </c>
    </row>
    <row r="89" spans="2:65" s="1" customFormat="1" ht="22.9" customHeight="1">
      <c r="B89" s="33"/>
      <c r="C89" s="62" t="s">
        <v>138</v>
      </c>
      <c r="J89" s="112">
        <f>BK89</f>
        <v>0</v>
      </c>
      <c r="L89" s="33"/>
      <c r="M89" s="60"/>
      <c r="N89" s="51"/>
      <c r="O89" s="51"/>
      <c r="P89" s="113">
        <f>P90+P142</f>
        <v>0</v>
      </c>
      <c r="Q89" s="51"/>
      <c r="R89" s="113">
        <f>R90+R142</f>
        <v>7.5086516999999997</v>
      </c>
      <c r="S89" s="51"/>
      <c r="T89" s="114">
        <f>T90+T142</f>
        <v>25.164549999999998</v>
      </c>
      <c r="AT89" s="18" t="s">
        <v>71</v>
      </c>
      <c r="AU89" s="18" t="s">
        <v>114</v>
      </c>
      <c r="BK89" s="115">
        <f>BK90+BK142</f>
        <v>0</v>
      </c>
    </row>
    <row r="90" spans="2:65" s="11" customFormat="1" ht="25.9" customHeight="1">
      <c r="B90" s="116"/>
      <c r="D90" s="117" t="s">
        <v>71</v>
      </c>
      <c r="E90" s="118" t="s">
        <v>139</v>
      </c>
      <c r="F90" s="118" t="s">
        <v>140</v>
      </c>
      <c r="I90" s="119"/>
      <c r="J90" s="120">
        <f>BK90</f>
        <v>0</v>
      </c>
      <c r="L90" s="116"/>
      <c r="M90" s="121"/>
      <c r="P90" s="122">
        <f>P91+P106+P130+P139</f>
        <v>0</v>
      </c>
      <c r="R90" s="122">
        <f>R91+R106+R130+R139</f>
        <v>7.5086516999999997</v>
      </c>
      <c r="T90" s="123">
        <f>T91+T106+T130+T139</f>
        <v>25.164549999999998</v>
      </c>
      <c r="AR90" s="117" t="s">
        <v>80</v>
      </c>
      <c r="AT90" s="124" t="s">
        <v>71</v>
      </c>
      <c r="AU90" s="124" t="s">
        <v>72</v>
      </c>
      <c r="AY90" s="117" t="s">
        <v>141</v>
      </c>
      <c r="BK90" s="125">
        <f>BK91+BK106+BK130+BK139</f>
        <v>0</v>
      </c>
    </row>
    <row r="91" spans="2:65" s="11" customFormat="1" ht="22.9" customHeight="1">
      <c r="B91" s="116"/>
      <c r="D91" s="117" t="s">
        <v>71</v>
      </c>
      <c r="E91" s="126" t="s">
        <v>142</v>
      </c>
      <c r="F91" s="126" t="s">
        <v>143</v>
      </c>
      <c r="I91" s="119"/>
      <c r="J91" s="127">
        <f>BK91</f>
        <v>0</v>
      </c>
      <c r="L91" s="116"/>
      <c r="M91" s="121"/>
      <c r="P91" s="122">
        <f>P92</f>
        <v>0</v>
      </c>
      <c r="R91" s="122">
        <f>R92</f>
        <v>1.4800000000000001E-2</v>
      </c>
      <c r="T91" s="123">
        <f>T92</f>
        <v>0</v>
      </c>
      <c r="AR91" s="117" t="s">
        <v>80</v>
      </c>
      <c r="AT91" s="124" t="s">
        <v>71</v>
      </c>
      <c r="AU91" s="124" t="s">
        <v>80</v>
      </c>
      <c r="AY91" s="117" t="s">
        <v>141</v>
      </c>
      <c r="BK91" s="125">
        <f>BK92</f>
        <v>0</v>
      </c>
    </row>
    <row r="92" spans="2:65" s="11" customFormat="1" ht="20.85" customHeight="1">
      <c r="B92" s="116"/>
      <c r="D92" s="117" t="s">
        <v>71</v>
      </c>
      <c r="E92" s="126" t="s">
        <v>144</v>
      </c>
      <c r="F92" s="126" t="s">
        <v>145</v>
      </c>
      <c r="I92" s="119"/>
      <c r="J92" s="127">
        <f>BK92</f>
        <v>0</v>
      </c>
      <c r="L92" s="116"/>
      <c r="M92" s="121"/>
      <c r="P92" s="122">
        <f>SUM(P93:P105)</f>
        <v>0</v>
      </c>
      <c r="R92" s="122">
        <f>SUM(R93:R105)</f>
        <v>1.4800000000000001E-2</v>
      </c>
      <c r="T92" s="123">
        <f>SUM(T93:T105)</f>
        <v>0</v>
      </c>
      <c r="AR92" s="117" t="s">
        <v>80</v>
      </c>
      <c r="AT92" s="124" t="s">
        <v>71</v>
      </c>
      <c r="AU92" s="124" t="s">
        <v>82</v>
      </c>
      <c r="AY92" s="117" t="s">
        <v>141</v>
      </c>
      <c r="BK92" s="125">
        <f>SUM(BK93:BK105)</f>
        <v>0</v>
      </c>
    </row>
    <row r="93" spans="2:65" s="1" customFormat="1" ht="16.5" customHeight="1">
      <c r="B93" s="33"/>
      <c r="C93" s="128" t="s">
        <v>80</v>
      </c>
      <c r="D93" s="128" t="s">
        <v>146</v>
      </c>
      <c r="E93" s="129" t="s">
        <v>147</v>
      </c>
      <c r="F93" s="130" t="s">
        <v>148</v>
      </c>
      <c r="G93" s="131" t="s">
        <v>149</v>
      </c>
      <c r="H93" s="132">
        <v>213.17</v>
      </c>
      <c r="I93" s="133"/>
      <c r="J93" s="134">
        <f>ROUND(I93*H93,1)</f>
        <v>0</v>
      </c>
      <c r="K93" s="130" t="s">
        <v>150</v>
      </c>
      <c r="L93" s="33"/>
      <c r="M93" s="135" t="s">
        <v>19</v>
      </c>
      <c r="N93" s="136" t="s">
        <v>43</v>
      </c>
      <c r="P93" s="137">
        <f>O93*H93</f>
        <v>0</v>
      </c>
      <c r="Q93" s="137">
        <v>0</v>
      </c>
      <c r="R93" s="137">
        <f>Q93*H93</f>
        <v>0</v>
      </c>
      <c r="S93" s="137">
        <v>0</v>
      </c>
      <c r="T93" s="138">
        <f>S93*H93</f>
        <v>0</v>
      </c>
      <c r="AR93" s="139" t="s">
        <v>151</v>
      </c>
      <c r="AT93" s="139" t="s">
        <v>146</v>
      </c>
      <c r="AU93" s="139" t="s">
        <v>152</v>
      </c>
      <c r="AY93" s="18" t="s">
        <v>141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80</v>
      </c>
      <c r="BK93" s="140">
        <f>ROUND(I93*H93,1)</f>
        <v>0</v>
      </c>
      <c r="BL93" s="18" t="s">
        <v>151</v>
      </c>
      <c r="BM93" s="139" t="s">
        <v>153</v>
      </c>
    </row>
    <row r="94" spans="2:65" s="1" customFormat="1" ht="11.25">
      <c r="B94" s="33"/>
      <c r="D94" s="141" t="s">
        <v>154</v>
      </c>
      <c r="F94" s="142" t="s">
        <v>155</v>
      </c>
      <c r="I94" s="143"/>
      <c r="L94" s="33"/>
      <c r="M94" s="144"/>
      <c r="T94" s="54"/>
      <c r="AT94" s="18" t="s">
        <v>154</v>
      </c>
      <c r="AU94" s="18" t="s">
        <v>152</v>
      </c>
    </row>
    <row r="95" spans="2:65" s="12" customFormat="1" ht="11.25">
      <c r="B95" s="145"/>
      <c r="D95" s="146" t="s">
        <v>156</v>
      </c>
      <c r="E95" s="147" t="s">
        <v>19</v>
      </c>
      <c r="F95" s="148" t="s">
        <v>470</v>
      </c>
      <c r="H95" s="149">
        <v>207.5</v>
      </c>
      <c r="I95" s="150"/>
      <c r="L95" s="145"/>
      <c r="M95" s="151"/>
      <c r="T95" s="152"/>
      <c r="AT95" s="147" t="s">
        <v>156</v>
      </c>
      <c r="AU95" s="147" t="s">
        <v>152</v>
      </c>
      <c r="AV95" s="12" t="s">
        <v>82</v>
      </c>
      <c r="AW95" s="12" t="s">
        <v>33</v>
      </c>
      <c r="AX95" s="12" t="s">
        <v>72</v>
      </c>
      <c r="AY95" s="147" t="s">
        <v>141</v>
      </c>
    </row>
    <row r="96" spans="2:65" s="12" customFormat="1" ht="11.25">
      <c r="B96" s="145"/>
      <c r="D96" s="146" t="s">
        <v>156</v>
      </c>
      <c r="E96" s="147" t="s">
        <v>19</v>
      </c>
      <c r="F96" s="148" t="s">
        <v>471</v>
      </c>
      <c r="H96" s="149">
        <v>5.67</v>
      </c>
      <c r="I96" s="150"/>
      <c r="L96" s="145"/>
      <c r="M96" s="151"/>
      <c r="T96" s="152"/>
      <c r="AT96" s="147" t="s">
        <v>156</v>
      </c>
      <c r="AU96" s="147" t="s">
        <v>152</v>
      </c>
      <c r="AV96" s="12" t="s">
        <v>82</v>
      </c>
      <c r="AW96" s="12" t="s">
        <v>33</v>
      </c>
      <c r="AX96" s="12" t="s">
        <v>72</v>
      </c>
      <c r="AY96" s="147" t="s">
        <v>141</v>
      </c>
    </row>
    <row r="97" spans="2:65" s="15" customFormat="1" ht="11.25">
      <c r="B97" s="166"/>
      <c r="D97" s="146" t="s">
        <v>156</v>
      </c>
      <c r="E97" s="167" t="s">
        <v>19</v>
      </c>
      <c r="F97" s="168" t="s">
        <v>266</v>
      </c>
      <c r="H97" s="169">
        <v>213.17</v>
      </c>
      <c r="I97" s="170"/>
      <c r="L97" s="166"/>
      <c r="M97" s="171"/>
      <c r="T97" s="172"/>
      <c r="AT97" s="167" t="s">
        <v>156</v>
      </c>
      <c r="AU97" s="167" t="s">
        <v>152</v>
      </c>
      <c r="AV97" s="15" t="s">
        <v>151</v>
      </c>
      <c r="AW97" s="15" t="s">
        <v>33</v>
      </c>
      <c r="AX97" s="15" t="s">
        <v>80</v>
      </c>
      <c r="AY97" s="167" t="s">
        <v>141</v>
      </c>
    </row>
    <row r="98" spans="2:65" s="1" customFormat="1" ht="24.2" customHeight="1">
      <c r="B98" s="33"/>
      <c r="C98" s="128" t="s">
        <v>82</v>
      </c>
      <c r="D98" s="128" t="s">
        <v>146</v>
      </c>
      <c r="E98" s="129" t="s">
        <v>388</v>
      </c>
      <c r="F98" s="130" t="s">
        <v>389</v>
      </c>
      <c r="G98" s="131" t="s">
        <v>149</v>
      </c>
      <c r="H98" s="132">
        <v>213.17</v>
      </c>
      <c r="I98" s="133"/>
      <c r="J98" s="134">
        <f>ROUND(I98*H98,1)</f>
        <v>0</v>
      </c>
      <c r="K98" s="130" t="s">
        <v>150</v>
      </c>
      <c r="L98" s="33"/>
      <c r="M98" s="135" t="s">
        <v>19</v>
      </c>
      <c r="N98" s="136" t="s">
        <v>43</v>
      </c>
      <c r="P98" s="137">
        <f>O98*H98</f>
        <v>0</v>
      </c>
      <c r="Q98" s="137">
        <v>0</v>
      </c>
      <c r="R98" s="137">
        <f>Q98*H98</f>
        <v>0</v>
      </c>
      <c r="S98" s="137">
        <v>0</v>
      </c>
      <c r="T98" s="138">
        <f>S98*H98</f>
        <v>0</v>
      </c>
      <c r="AR98" s="139" t="s">
        <v>151</v>
      </c>
      <c r="AT98" s="139" t="s">
        <v>146</v>
      </c>
      <c r="AU98" s="139" t="s">
        <v>152</v>
      </c>
      <c r="AY98" s="18" t="s">
        <v>141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8" t="s">
        <v>80</v>
      </c>
      <c r="BK98" s="140">
        <f>ROUND(I98*H98,1)</f>
        <v>0</v>
      </c>
      <c r="BL98" s="18" t="s">
        <v>151</v>
      </c>
      <c r="BM98" s="139" t="s">
        <v>172</v>
      </c>
    </row>
    <row r="99" spans="2:65" s="1" customFormat="1" ht="11.25">
      <c r="B99" s="33"/>
      <c r="D99" s="141" t="s">
        <v>154</v>
      </c>
      <c r="F99" s="142" t="s">
        <v>390</v>
      </c>
      <c r="I99" s="143"/>
      <c r="L99" s="33"/>
      <c r="M99" s="144"/>
      <c r="T99" s="54"/>
      <c r="AT99" s="18" t="s">
        <v>154</v>
      </c>
      <c r="AU99" s="18" t="s">
        <v>152</v>
      </c>
    </row>
    <row r="100" spans="2:65" s="12" customFormat="1" ht="11.25">
      <c r="B100" s="145"/>
      <c r="D100" s="146" t="s">
        <v>156</v>
      </c>
      <c r="E100" s="147" t="s">
        <v>19</v>
      </c>
      <c r="F100" s="148" t="s">
        <v>470</v>
      </c>
      <c r="H100" s="149">
        <v>207.5</v>
      </c>
      <c r="I100" s="150"/>
      <c r="L100" s="145"/>
      <c r="M100" s="151"/>
      <c r="T100" s="152"/>
      <c r="AT100" s="147" t="s">
        <v>156</v>
      </c>
      <c r="AU100" s="147" t="s">
        <v>152</v>
      </c>
      <c r="AV100" s="12" t="s">
        <v>82</v>
      </c>
      <c r="AW100" s="12" t="s">
        <v>33</v>
      </c>
      <c r="AX100" s="12" t="s">
        <v>72</v>
      </c>
      <c r="AY100" s="147" t="s">
        <v>141</v>
      </c>
    </row>
    <row r="101" spans="2:65" s="12" customFormat="1" ht="11.25">
      <c r="B101" s="145"/>
      <c r="D101" s="146" t="s">
        <v>156</v>
      </c>
      <c r="E101" s="147" t="s">
        <v>19</v>
      </c>
      <c r="F101" s="148" t="s">
        <v>471</v>
      </c>
      <c r="H101" s="149">
        <v>5.67</v>
      </c>
      <c r="I101" s="150"/>
      <c r="L101" s="145"/>
      <c r="M101" s="151"/>
      <c r="T101" s="152"/>
      <c r="AT101" s="147" t="s">
        <v>156</v>
      </c>
      <c r="AU101" s="147" t="s">
        <v>152</v>
      </c>
      <c r="AV101" s="12" t="s">
        <v>82</v>
      </c>
      <c r="AW101" s="12" t="s">
        <v>33</v>
      </c>
      <c r="AX101" s="12" t="s">
        <v>72</v>
      </c>
      <c r="AY101" s="147" t="s">
        <v>141</v>
      </c>
    </row>
    <row r="102" spans="2:65" s="15" customFormat="1" ht="11.25">
      <c r="B102" s="166"/>
      <c r="D102" s="146" t="s">
        <v>156</v>
      </c>
      <c r="E102" s="167" t="s">
        <v>19</v>
      </c>
      <c r="F102" s="168" t="s">
        <v>266</v>
      </c>
      <c r="H102" s="169">
        <v>213.17</v>
      </c>
      <c r="I102" s="170"/>
      <c r="L102" s="166"/>
      <c r="M102" s="171"/>
      <c r="T102" s="172"/>
      <c r="AT102" s="167" t="s">
        <v>156</v>
      </c>
      <c r="AU102" s="167" t="s">
        <v>152</v>
      </c>
      <c r="AV102" s="15" t="s">
        <v>151</v>
      </c>
      <c r="AW102" s="15" t="s">
        <v>33</v>
      </c>
      <c r="AX102" s="15" t="s">
        <v>80</v>
      </c>
      <c r="AY102" s="167" t="s">
        <v>141</v>
      </c>
    </row>
    <row r="103" spans="2:65" s="1" customFormat="1" ht="16.5" customHeight="1">
      <c r="B103" s="33"/>
      <c r="C103" s="128" t="s">
        <v>152</v>
      </c>
      <c r="D103" s="128" t="s">
        <v>146</v>
      </c>
      <c r="E103" s="129" t="s">
        <v>178</v>
      </c>
      <c r="F103" s="130" t="s">
        <v>179</v>
      </c>
      <c r="G103" s="131" t="s">
        <v>180</v>
      </c>
      <c r="H103" s="132">
        <v>40</v>
      </c>
      <c r="I103" s="133"/>
      <c r="J103" s="134">
        <f>ROUND(I103*H103,1)</f>
        <v>0</v>
      </c>
      <c r="K103" s="130" t="s">
        <v>150</v>
      </c>
      <c r="L103" s="33"/>
      <c r="M103" s="135" t="s">
        <v>19</v>
      </c>
      <c r="N103" s="136" t="s">
        <v>43</v>
      </c>
      <c r="P103" s="137">
        <f>O103*H103</f>
        <v>0</v>
      </c>
      <c r="Q103" s="137">
        <v>3.6999999999999999E-4</v>
      </c>
      <c r="R103" s="137">
        <f>Q103*H103</f>
        <v>1.4800000000000001E-2</v>
      </c>
      <c r="S103" s="137">
        <v>0</v>
      </c>
      <c r="T103" s="138">
        <f>S103*H103</f>
        <v>0</v>
      </c>
      <c r="AR103" s="139" t="s">
        <v>151</v>
      </c>
      <c r="AT103" s="139" t="s">
        <v>146</v>
      </c>
      <c r="AU103" s="139" t="s">
        <v>152</v>
      </c>
      <c r="AY103" s="18" t="s">
        <v>141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8" t="s">
        <v>80</v>
      </c>
      <c r="BK103" s="140">
        <f>ROUND(I103*H103,1)</f>
        <v>0</v>
      </c>
      <c r="BL103" s="18" t="s">
        <v>151</v>
      </c>
      <c r="BM103" s="139" t="s">
        <v>181</v>
      </c>
    </row>
    <row r="104" spans="2:65" s="1" customFormat="1" ht="11.25">
      <c r="B104" s="33"/>
      <c r="D104" s="141" t="s">
        <v>154</v>
      </c>
      <c r="F104" s="142" t="s">
        <v>182</v>
      </c>
      <c r="I104" s="143"/>
      <c r="L104" s="33"/>
      <c r="M104" s="144"/>
      <c r="T104" s="54"/>
      <c r="AT104" s="18" t="s">
        <v>154</v>
      </c>
      <c r="AU104" s="18" t="s">
        <v>152</v>
      </c>
    </row>
    <row r="105" spans="2:65" s="12" customFormat="1" ht="11.25">
      <c r="B105" s="145"/>
      <c r="D105" s="146" t="s">
        <v>156</v>
      </c>
      <c r="E105" s="147" t="s">
        <v>19</v>
      </c>
      <c r="F105" s="148" t="s">
        <v>472</v>
      </c>
      <c r="H105" s="149">
        <v>40</v>
      </c>
      <c r="I105" s="150"/>
      <c r="L105" s="145"/>
      <c r="M105" s="151"/>
      <c r="T105" s="152"/>
      <c r="AT105" s="147" t="s">
        <v>156</v>
      </c>
      <c r="AU105" s="147" t="s">
        <v>152</v>
      </c>
      <c r="AV105" s="12" t="s">
        <v>82</v>
      </c>
      <c r="AW105" s="12" t="s">
        <v>33</v>
      </c>
      <c r="AX105" s="12" t="s">
        <v>80</v>
      </c>
      <c r="AY105" s="147" t="s">
        <v>141</v>
      </c>
    </row>
    <row r="106" spans="2:65" s="11" customFormat="1" ht="22.9" customHeight="1">
      <c r="B106" s="116"/>
      <c r="D106" s="117" t="s">
        <v>71</v>
      </c>
      <c r="E106" s="126" t="s">
        <v>208</v>
      </c>
      <c r="F106" s="126" t="s">
        <v>239</v>
      </c>
      <c r="I106" s="119"/>
      <c r="J106" s="127">
        <f>BK106</f>
        <v>0</v>
      </c>
      <c r="L106" s="116"/>
      <c r="M106" s="121"/>
      <c r="P106" s="122">
        <f>P107+P119+P124</f>
        <v>0</v>
      </c>
      <c r="R106" s="122">
        <f>R107+R119+R124</f>
        <v>7.4938516999999996</v>
      </c>
      <c r="T106" s="123">
        <f>T107+T119+T124</f>
        <v>25.164549999999998</v>
      </c>
      <c r="AR106" s="117" t="s">
        <v>80</v>
      </c>
      <c r="AT106" s="124" t="s">
        <v>71</v>
      </c>
      <c r="AU106" s="124" t="s">
        <v>80</v>
      </c>
      <c r="AY106" s="117" t="s">
        <v>141</v>
      </c>
      <c r="BK106" s="125">
        <f>BK107+BK119+BK124</f>
        <v>0</v>
      </c>
    </row>
    <row r="107" spans="2:65" s="11" customFormat="1" ht="20.85" customHeight="1">
      <c r="B107" s="116"/>
      <c r="D107" s="117" t="s">
        <v>71</v>
      </c>
      <c r="E107" s="126" t="s">
        <v>473</v>
      </c>
      <c r="F107" s="126" t="s">
        <v>474</v>
      </c>
      <c r="I107" s="119"/>
      <c r="J107" s="127">
        <f>BK107</f>
        <v>0</v>
      </c>
      <c r="L107" s="116"/>
      <c r="M107" s="121"/>
      <c r="P107" s="122">
        <f>SUM(P108:P118)</f>
        <v>0</v>
      </c>
      <c r="R107" s="122">
        <f>SUM(R108:R118)</f>
        <v>7.3517200000000003</v>
      </c>
      <c r="T107" s="123">
        <f>SUM(T108:T118)</f>
        <v>0.65</v>
      </c>
      <c r="AR107" s="117" t="s">
        <v>80</v>
      </c>
      <c r="AT107" s="124" t="s">
        <v>71</v>
      </c>
      <c r="AU107" s="124" t="s">
        <v>82</v>
      </c>
      <c r="AY107" s="117" t="s">
        <v>141</v>
      </c>
      <c r="BK107" s="125">
        <f>SUM(BK108:BK118)</f>
        <v>0</v>
      </c>
    </row>
    <row r="108" spans="2:65" s="1" customFormat="1" ht="24.2" customHeight="1">
      <c r="B108" s="33"/>
      <c r="C108" s="128" t="s">
        <v>151</v>
      </c>
      <c r="D108" s="128" t="s">
        <v>146</v>
      </c>
      <c r="E108" s="129" t="s">
        <v>475</v>
      </c>
      <c r="F108" s="130" t="s">
        <v>476</v>
      </c>
      <c r="G108" s="131" t="s">
        <v>339</v>
      </c>
      <c r="H108" s="132">
        <v>1</v>
      </c>
      <c r="I108" s="133"/>
      <c r="J108" s="134">
        <f>ROUND(I108*H108,1)</f>
        <v>0</v>
      </c>
      <c r="K108" s="130" t="s">
        <v>150</v>
      </c>
      <c r="L108" s="33"/>
      <c r="M108" s="135" t="s">
        <v>19</v>
      </c>
      <c r="N108" s="136" t="s">
        <v>43</v>
      </c>
      <c r="P108" s="137">
        <f>O108*H108</f>
        <v>0</v>
      </c>
      <c r="Q108" s="137">
        <v>0.53325999999999996</v>
      </c>
      <c r="R108" s="137">
        <f>Q108*H108</f>
        <v>0.53325999999999996</v>
      </c>
      <c r="S108" s="137">
        <v>0.3</v>
      </c>
      <c r="T108" s="138">
        <f>S108*H108</f>
        <v>0.3</v>
      </c>
      <c r="AR108" s="139" t="s">
        <v>151</v>
      </c>
      <c r="AT108" s="139" t="s">
        <v>146</v>
      </c>
      <c r="AU108" s="139" t="s">
        <v>152</v>
      </c>
      <c r="AY108" s="18" t="s">
        <v>141</v>
      </c>
      <c r="BE108" s="140">
        <f>IF(N108="základní",J108,0)</f>
        <v>0</v>
      </c>
      <c r="BF108" s="140">
        <f>IF(N108="snížená",J108,0)</f>
        <v>0</v>
      </c>
      <c r="BG108" s="140">
        <f>IF(N108="zákl. přenesená",J108,0)</f>
        <v>0</v>
      </c>
      <c r="BH108" s="140">
        <f>IF(N108="sníž. přenesená",J108,0)</f>
        <v>0</v>
      </c>
      <c r="BI108" s="140">
        <f>IF(N108="nulová",J108,0)</f>
        <v>0</v>
      </c>
      <c r="BJ108" s="18" t="s">
        <v>80</v>
      </c>
      <c r="BK108" s="140">
        <f>ROUND(I108*H108,1)</f>
        <v>0</v>
      </c>
      <c r="BL108" s="18" t="s">
        <v>151</v>
      </c>
      <c r="BM108" s="139" t="s">
        <v>477</v>
      </c>
    </row>
    <row r="109" spans="2:65" s="1" customFormat="1" ht="11.25">
      <c r="B109" s="33"/>
      <c r="D109" s="141" t="s">
        <v>154</v>
      </c>
      <c r="F109" s="142" t="s">
        <v>478</v>
      </c>
      <c r="I109" s="143"/>
      <c r="L109" s="33"/>
      <c r="M109" s="144"/>
      <c r="T109" s="54"/>
      <c r="AT109" s="18" t="s">
        <v>154</v>
      </c>
      <c r="AU109" s="18" t="s">
        <v>152</v>
      </c>
    </row>
    <row r="110" spans="2:65" s="12" customFormat="1" ht="11.25">
      <c r="B110" s="145"/>
      <c r="D110" s="146" t="s">
        <v>156</v>
      </c>
      <c r="E110" s="147" t="s">
        <v>19</v>
      </c>
      <c r="F110" s="148" t="s">
        <v>479</v>
      </c>
      <c r="H110" s="149">
        <v>1</v>
      </c>
      <c r="I110" s="150"/>
      <c r="L110" s="145"/>
      <c r="M110" s="151"/>
      <c r="T110" s="152"/>
      <c r="AT110" s="147" t="s">
        <v>156</v>
      </c>
      <c r="AU110" s="147" t="s">
        <v>152</v>
      </c>
      <c r="AV110" s="12" t="s">
        <v>82</v>
      </c>
      <c r="AW110" s="12" t="s">
        <v>33</v>
      </c>
      <c r="AX110" s="12" t="s">
        <v>80</v>
      </c>
      <c r="AY110" s="147" t="s">
        <v>141</v>
      </c>
    </row>
    <row r="111" spans="2:65" s="1" customFormat="1" ht="16.5" customHeight="1">
      <c r="B111" s="33"/>
      <c r="C111" s="128" t="s">
        <v>142</v>
      </c>
      <c r="D111" s="128" t="s">
        <v>146</v>
      </c>
      <c r="E111" s="129" t="s">
        <v>480</v>
      </c>
      <c r="F111" s="130" t="s">
        <v>481</v>
      </c>
      <c r="G111" s="131" t="s">
        <v>339</v>
      </c>
      <c r="H111" s="132">
        <v>2</v>
      </c>
      <c r="I111" s="133"/>
      <c r="J111" s="134">
        <f>ROUND(I111*H111,1)</f>
        <v>0</v>
      </c>
      <c r="K111" s="130" t="s">
        <v>150</v>
      </c>
      <c r="L111" s="33"/>
      <c r="M111" s="135" t="s">
        <v>19</v>
      </c>
      <c r="N111" s="136" t="s">
        <v>43</v>
      </c>
      <c r="P111" s="137">
        <f>O111*H111</f>
        <v>0</v>
      </c>
      <c r="Q111" s="137">
        <v>0.10037</v>
      </c>
      <c r="R111" s="137">
        <f>Q111*H111</f>
        <v>0.20074</v>
      </c>
      <c r="S111" s="137">
        <v>0.1</v>
      </c>
      <c r="T111" s="138">
        <f>S111*H111</f>
        <v>0.2</v>
      </c>
      <c r="AR111" s="139" t="s">
        <v>151</v>
      </c>
      <c r="AT111" s="139" t="s">
        <v>146</v>
      </c>
      <c r="AU111" s="139" t="s">
        <v>152</v>
      </c>
      <c r="AY111" s="18" t="s">
        <v>141</v>
      </c>
      <c r="BE111" s="140">
        <f>IF(N111="základní",J111,0)</f>
        <v>0</v>
      </c>
      <c r="BF111" s="140">
        <f>IF(N111="snížená",J111,0)</f>
        <v>0</v>
      </c>
      <c r="BG111" s="140">
        <f>IF(N111="zákl. přenesená",J111,0)</f>
        <v>0</v>
      </c>
      <c r="BH111" s="140">
        <f>IF(N111="sníž. přenesená",J111,0)</f>
        <v>0</v>
      </c>
      <c r="BI111" s="140">
        <f>IF(N111="nulová",J111,0)</f>
        <v>0</v>
      </c>
      <c r="BJ111" s="18" t="s">
        <v>80</v>
      </c>
      <c r="BK111" s="140">
        <f>ROUND(I111*H111,1)</f>
        <v>0</v>
      </c>
      <c r="BL111" s="18" t="s">
        <v>151</v>
      </c>
      <c r="BM111" s="139" t="s">
        <v>482</v>
      </c>
    </row>
    <row r="112" spans="2:65" s="1" customFormat="1" ht="11.25">
      <c r="B112" s="33"/>
      <c r="D112" s="141" t="s">
        <v>154</v>
      </c>
      <c r="F112" s="142" t="s">
        <v>483</v>
      </c>
      <c r="I112" s="143"/>
      <c r="L112" s="33"/>
      <c r="M112" s="144"/>
      <c r="T112" s="54"/>
      <c r="AT112" s="18" t="s">
        <v>154</v>
      </c>
      <c r="AU112" s="18" t="s">
        <v>152</v>
      </c>
    </row>
    <row r="113" spans="2:65" s="12" customFormat="1" ht="11.25">
      <c r="B113" s="145"/>
      <c r="D113" s="146" t="s">
        <v>156</v>
      </c>
      <c r="E113" s="147" t="s">
        <v>19</v>
      </c>
      <c r="F113" s="148" t="s">
        <v>484</v>
      </c>
      <c r="H113" s="149">
        <v>2</v>
      </c>
      <c r="I113" s="150"/>
      <c r="L113" s="145"/>
      <c r="M113" s="151"/>
      <c r="T113" s="152"/>
      <c r="AT113" s="147" t="s">
        <v>156</v>
      </c>
      <c r="AU113" s="147" t="s">
        <v>152</v>
      </c>
      <c r="AV113" s="12" t="s">
        <v>82</v>
      </c>
      <c r="AW113" s="12" t="s">
        <v>33</v>
      </c>
      <c r="AX113" s="12" t="s">
        <v>80</v>
      </c>
      <c r="AY113" s="147" t="s">
        <v>141</v>
      </c>
    </row>
    <row r="114" spans="2:65" s="1" customFormat="1" ht="16.5" customHeight="1">
      <c r="B114" s="33"/>
      <c r="C114" s="128" t="s">
        <v>194</v>
      </c>
      <c r="D114" s="128" t="s">
        <v>146</v>
      </c>
      <c r="E114" s="129" t="s">
        <v>485</v>
      </c>
      <c r="F114" s="130" t="s">
        <v>486</v>
      </c>
      <c r="G114" s="131" t="s">
        <v>339</v>
      </c>
      <c r="H114" s="132">
        <v>1</v>
      </c>
      <c r="I114" s="133"/>
      <c r="J114" s="134">
        <f>ROUND(I114*H114,1)</f>
        <v>0</v>
      </c>
      <c r="K114" s="130" t="s">
        <v>150</v>
      </c>
      <c r="L114" s="33"/>
      <c r="M114" s="135" t="s">
        <v>19</v>
      </c>
      <c r="N114" s="136" t="s">
        <v>43</v>
      </c>
      <c r="P114" s="137">
        <f>O114*H114</f>
        <v>0</v>
      </c>
      <c r="Q114" s="137">
        <v>0.15056</v>
      </c>
      <c r="R114" s="137">
        <f>Q114*H114</f>
        <v>0.15056</v>
      </c>
      <c r="S114" s="137">
        <v>0.15</v>
      </c>
      <c r="T114" s="138">
        <f>S114*H114</f>
        <v>0.15</v>
      </c>
      <c r="AR114" s="139" t="s">
        <v>151</v>
      </c>
      <c r="AT114" s="139" t="s">
        <v>146</v>
      </c>
      <c r="AU114" s="139" t="s">
        <v>152</v>
      </c>
      <c r="AY114" s="18" t="s">
        <v>141</v>
      </c>
      <c r="BE114" s="140">
        <f>IF(N114="základní",J114,0)</f>
        <v>0</v>
      </c>
      <c r="BF114" s="140">
        <f>IF(N114="snížená",J114,0)</f>
        <v>0</v>
      </c>
      <c r="BG114" s="140">
        <f>IF(N114="zákl. přenesená",J114,0)</f>
        <v>0</v>
      </c>
      <c r="BH114" s="140">
        <f>IF(N114="sníž. přenesená",J114,0)</f>
        <v>0</v>
      </c>
      <c r="BI114" s="140">
        <f>IF(N114="nulová",J114,0)</f>
        <v>0</v>
      </c>
      <c r="BJ114" s="18" t="s">
        <v>80</v>
      </c>
      <c r="BK114" s="140">
        <f>ROUND(I114*H114,1)</f>
        <v>0</v>
      </c>
      <c r="BL114" s="18" t="s">
        <v>151</v>
      </c>
      <c r="BM114" s="139" t="s">
        <v>487</v>
      </c>
    </row>
    <row r="115" spans="2:65" s="1" customFormat="1" ht="11.25">
      <c r="B115" s="33"/>
      <c r="D115" s="141" t="s">
        <v>154</v>
      </c>
      <c r="F115" s="142" t="s">
        <v>488</v>
      </c>
      <c r="I115" s="143"/>
      <c r="L115" s="33"/>
      <c r="M115" s="144"/>
      <c r="T115" s="54"/>
      <c r="AT115" s="18" t="s">
        <v>154</v>
      </c>
      <c r="AU115" s="18" t="s">
        <v>152</v>
      </c>
    </row>
    <row r="116" spans="2:65" s="12" customFormat="1" ht="11.25">
      <c r="B116" s="145"/>
      <c r="D116" s="146" t="s">
        <v>156</v>
      </c>
      <c r="E116" s="147" t="s">
        <v>19</v>
      </c>
      <c r="F116" s="148" t="s">
        <v>479</v>
      </c>
      <c r="H116" s="149">
        <v>1</v>
      </c>
      <c r="I116" s="150"/>
      <c r="L116" s="145"/>
      <c r="M116" s="151"/>
      <c r="T116" s="152"/>
      <c r="AT116" s="147" t="s">
        <v>156</v>
      </c>
      <c r="AU116" s="147" t="s">
        <v>152</v>
      </c>
      <c r="AV116" s="12" t="s">
        <v>82</v>
      </c>
      <c r="AW116" s="12" t="s">
        <v>33</v>
      </c>
      <c r="AX116" s="12" t="s">
        <v>80</v>
      </c>
      <c r="AY116" s="147" t="s">
        <v>141</v>
      </c>
    </row>
    <row r="117" spans="2:65" s="1" customFormat="1" ht="24.2" customHeight="1">
      <c r="B117" s="33"/>
      <c r="C117" s="128" t="s">
        <v>199</v>
      </c>
      <c r="D117" s="128" t="s">
        <v>146</v>
      </c>
      <c r="E117" s="129" t="s">
        <v>489</v>
      </c>
      <c r="F117" s="130" t="s">
        <v>490</v>
      </c>
      <c r="G117" s="131" t="s">
        <v>339</v>
      </c>
      <c r="H117" s="132">
        <v>4</v>
      </c>
      <c r="I117" s="133"/>
      <c r="J117" s="134">
        <f>ROUND(I117*H117,1)</f>
        <v>0</v>
      </c>
      <c r="K117" s="130" t="s">
        <v>150</v>
      </c>
      <c r="L117" s="33"/>
      <c r="M117" s="135" t="s">
        <v>19</v>
      </c>
      <c r="N117" s="136" t="s">
        <v>43</v>
      </c>
      <c r="P117" s="137">
        <f>O117*H117</f>
        <v>0</v>
      </c>
      <c r="Q117" s="137">
        <v>1.6167899999999999</v>
      </c>
      <c r="R117" s="137">
        <f>Q117*H117</f>
        <v>6.4671599999999998</v>
      </c>
      <c r="S117" s="137">
        <v>0</v>
      </c>
      <c r="T117" s="138">
        <f>S117*H117</f>
        <v>0</v>
      </c>
      <c r="AR117" s="139" t="s">
        <v>151</v>
      </c>
      <c r="AT117" s="139" t="s">
        <v>146</v>
      </c>
      <c r="AU117" s="139" t="s">
        <v>152</v>
      </c>
      <c r="AY117" s="18" t="s">
        <v>141</v>
      </c>
      <c r="BE117" s="140">
        <f>IF(N117="základní",J117,0)</f>
        <v>0</v>
      </c>
      <c r="BF117" s="140">
        <f>IF(N117="snížená",J117,0)</f>
        <v>0</v>
      </c>
      <c r="BG117" s="140">
        <f>IF(N117="zákl. přenesená",J117,0)</f>
        <v>0</v>
      </c>
      <c r="BH117" s="140">
        <f>IF(N117="sníž. přenesená",J117,0)</f>
        <v>0</v>
      </c>
      <c r="BI117" s="140">
        <f>IF(N117="nulová",J117,0)</f>
        <v>0</v>
      </c>
      <c r="BJ117" s="18" t="s">
        <v>80</v>
      </c>
      <c r="BK117" s="140">
        <f>ROUND(I117*H117,1)</f>
        <v>0</v>
      </c>
      <c r="BL117" s="18" t="s">
        <v>151</v>
      </c>
      <c r="BM117" s="139" t="s">
        <v>491</v>
      </c>
    </row>
    <row r="118" spans="2:65" s="1" customFormat="1" ht="11.25">
      <c r="B118" s="33"/>
      <c r="D118" s="141" t="s">
        <v>154</v>
      </c>
      <c r="F118" s="142" t="s">
        <v>492</v>
      </c>
      <c r="I118" s="143"/>
      <c r="L118" s="33"/>
      <c r="M118" s="144"/>
      <c r="T118" s="54"/>
      <c r="AT118" s="18" t="s">
        <v>154</v>
      </c>
      <c r="AU118" s="18" t="s">
        <v>152</v>
      </c>
    </row>
    <row r="119" spans="2:65" s="11" customFormat="1" ht="20.85" customHeight="1">
      <c r="B119" s="116"/>
      <c r="D119" s="117" t="s">
        <v>71</v>
      </c>
      <c r="E119" s="126" t="s">
        <v>240</v>
      </c>
      <c r="F119" s="126" t="s">
        <v>241</v>
      </c>
      <c r="I119" s="119"/>
      <c r="J119" s="127">
        <f>BK119</f>
        <v>0</v>
      </c>
      <c r="L119" s="116"/>
      <c r="M119" s="121"/>
      <c r="P119" s="122">
        <f>SUM(P120:P123)</f>
        <v>0</v>
      </c>
      <c r="R119" s="122">
        <f>SUM(R120:R123)</f>
        <v>0.13999999999999999</v>
      </c>
      <c r="T119" s="123">
        <f>SUM(T120:T123)</f>
        <v>0</v>
      </c>
      <c r="AR119" s="117" t="s">
        <v>80</v>
      </c>
      <c r="AT119" s="124" t="s">
        <v>71</v>
      </c>
      <c r="AU119" s="124" t="s">
        <v>82</v>
      </c>
      <c r="AY119" s="117" t="s">
        <v>141</v>
      </c>
      <c r="BK119" s="125">
        <f>SUM(BK120:BK123)</f>
        <v>0</v>
      </c>
    </row>
    <row r="120" spans="2:65" s="1" customFormat="1" ht="16.5" customHeight="1">
      <c r="B120" s="33"/>
      <c r="C120" s="128" t="s">
        <v>201</v>
      </c>
      <c r="D120" s="128" t="s">
        <v>146</v>
      </c>
      <c r="E120" s="129" t="s">
        <v>243</v>
      </c>
      <c r="F120" s="130" t="s">
        <v>244</v>
      </c>
      <c r="G120" s="131" t="s">
        <v>180</v>
      </c>
      <c r="H120" s="132">
        <v>250</v>
      </c>
      <c r="I120" s="133"/>
      <c r="J120" s="134">
        <f>ROUND(I120*H120,1)</f>
        <v>0</v>
      </c>
      <c r="K120" s="130" t="s">
        <v>150</v>
      </c>
      <c r="L120" s="33"/>
      <c r="M120" s="135" t="s">
        <v>19</v>
      </c>
      <c r="N120" s="136" t="s">
        <v>43</v>
      </c>
      <c r="P120" s="137">
        <f>O120*H120</f>
        <v>0</v>
      </c>
      <c r="Q120" s="137">
        <v>5.5999999999999995E-4</v>
      </c>
      <c r="R120" s="137">
        <f>Q120*H120</f>
        <v>0.13999999999999999</v>
      </c>
      <c r="S120" s="137">
        <v>0</v>
      </c>
      <c r="T120" s="138">
        <f>S120*H120</f>
        <v>0</v>
      </c>
      <c r="AR120" s="139" t="s">
        <v>151</v>
      </c>
      <c r="AT120" s="139" t="s">
        <v>146</v>
      </c>
      <c r="AU120" s="139" t="s">
        <v>152</v>
      </c>
      <c r="AY120" s="18" t="s">
        <v>141</v>
      </c>
      <c r="BE120" s="140">
        <f>IF(N120="základní",J120,0)</f>
        <v>0</v>
      </c>
      <c r="BF120" s="140">
        <f>IF(N120="snížená",J120,0)</f>
        <v>0</v>
      </c>
      <c r="BG120" s="140">
        <f>IF(N120="zákl. přenesená",J120,0)</f>
        <v>0</v>
      </c>
      <c r="BH120" s="140">
        <f>IF(N120="sníž. přenesená",J120,0)</f>
        <v>0</v>
      </c>
      <c r="BI120" s="140">
        <f>IF(N120="nulová",J120,0)</f>
        <v>0</v>
      </c>
      <c r="BJ120" s="18" t="s">
        <v>80</v>
      </c>
      <c r="BK120" s="140">
        <f>ROUND(I120*H120,1)</f>
        <v>0</v>
      </c>
      <c r="BL120" s="18" t="s">
        <v>151</v>
      </c>
      <c r="BM120" s="139" t="s">
        <v>245</v>
      </c>
    </row>
    <row r="121" spans="2:65" s="1" customFormat="1" ht="11.25">
      <c r="B121" s="33"/>
      <c r="D121" s="141" t="s">
        <v>154</v>
      </c>
      <c r="F121" s="142" t="s">
        <v>246</v>
      </c>
      <c r="I121" s="143"/>
      <c r="L121" s="33"/>
      <c r="M121" s="144"/>
      <c r="T121" s="54"/>
      <c r="AT121" s="18" t="s">
        <v>154</v>
      </c>
      <c r="AU121" s="18" t="s">
        <v>152</v>
      </c>
    </row>
    <row r="122" spans="2:65" s="1" customFormat="1" ht="16.5" customHeight="1">
      <c r="B122" s="33"/>
      <c r="C122" s="128" t="s">
        <v>208</v>
      </c>
      <c r="D122" s="128" t="s">
        <v>146</v>
      </c>
      <c r="E122" s="129" t="s">
        <v>248</v>
      </c>
      <c r="F122" s="130" t="s">
        <v>249</v>
      </c>
      <c r="G122" s="131" t="s">
        <v>180</v>
      </c>
      <c r="H122" s="132">
        <v>250</v>
      </c>
      <c r="I122" s="133"/>
      <c r="J122" s="134">
        <f>ROUND(I122*H122,1)</f>
        <v>0</v>
      </c>
      <c r="K122" s="130" t="s">
        <v>150</v>
      </c>
      <c r="L122" s="33"/>
      <c r="M122" s="135" t="s">
        <v>19</v>
      </c>
      <c r="N122" s="136" t="s">
        <v>43</v>
      </c>
      <c r="P122" s="137">
        <f>O122*H122</f>
        <v>0</v>
      </c>
      <c r="Q122" s="137">
        <v>0</v>
      </c>
      <c r="R122" s="137">
        <f>Q122*H122</f>
        <v>0</v>
      </c>
      <c r="S122" s="137">
        <v>0</v>
      </c>
      <c r="T122" s="138">
        <f>S122*H122</f>
        <v>0</v>
      </c>
      <c r="AR122" s="139" t="s">
        <v>151</v>
      </c>
      <c r="AT122" s="139" t="s">
        <v>146</v>
      </c>
      <c r="AU122" s="139" t="s">
        <v>152</v>
      </c>
      <c r="AY122" s="18" t="s">
        <v>141</v>
      </c>
      <c r="BE122" s="140">
        <f>IF(N122="základní",J122,0)</f>
        <v>0</v>
      </c>
      <c r="BF122" s="140">
        <f>IF(N122="snížená",J122,0)</f>
        <v>0</v>
      </c>
      <c r="BG122" s="140">
        <f>IF(N122="zákl. přenesená",J122,0)</f>
        <v>0</v>
      </c>
      <c r="BH122" s="140">
        <f>IF(N122="sníž. přenesená",J122,0)</f>
        <v>0</v>
      </c>
      <c r="BI122" s="140">
        <f>IF(N122="nulová",J122,0)</f>
        <v>0</v>
      </c>
      <c r="BJ122" s="18" t="s">
        <v>80</v>
      </c>
      <c r="BK122" s="140">
        <f>ROUND(I122*H122,1)</f>
        <v>0</v>
      </c>
      <c r="BL122" s="18" t="s">
        <v>151</v>
      </c>
      <c r="BM122" s="139" t="s">
        <v>250</v>
      </c>
    </row>
    <row r="123" spans="2:65" s="1" customFormat="1" ht="11.25">
      <c r="B123" s="33"/>
      <c r="D123" s="141" t="s">
        <v>154</v>
      </c>
      <c r="F123" s="142" t="s">
        <v>251</v>
      </c>
      <c r="I123" s="143"/>
      <c r="L123" s="33"/>
      <c r="M123" s="144"/>
      <c r="T123" s="54"/>
      <c r="AT123" s="18" t="s">
        <v>154</v>
      </c>
      <c r="AU123" s="18" t="s">
        <v>152</v>
      </c>
    </row>
    <row r="124" spans="2:65" s="11" customFormat="1" ht="20.85" customHeight="1">
      <c r="B124" s="116"/>
      <c r="D124" s="117" t="s">
        <v>71</v>
      </c>
      <c r="E124" s="126" t="s">
        <v>252</v>
      </c>
      <c r="F124" s="126" t="s">
        <v>253</v>
      </c>
      <c r="I124" s="119"/>
      <c r="J124" s="127">
        <f>BK124</f>
        <v>0</v>
      </c>
      <c r="L124" s="116"/>
      <c r="M124" s="121"/>
      <c r="P124" s="122">
        <f>SUM(P125:P129)</f>
        <v>0</v>
      </c>
      <c r="R124" s="122">
        <f>SUM(R125:R129)</f>
        <v>2.1317000000000003E-3</v>
      </c>
      <c r="T124" s="123">
        <f>SUM(T125:T129)</f>
        <v>24.51455</v>
      </c>
      <c r="AR124" s="117" t="s">
        <v>80</v>
      </c>
      <c r="AT124" s="124" t="s">
        <v>71</v>
      </c>
      <c r="AU124" s="124" t="s">
        <v>82</v>
      </c>
      <c r="AY124" s="117" t="s">
        <v>141</v>
      </c>
      <c r="BK124" s="125">
        <f>SUM(BK125:BK129)</f>
        <v>0</v>
      </c>
    </row>
    <row r="125" spans="2:65" s="1" customFormat="1" ht="24.2" customHeight="1">
      <c r="B125" s="33"/>
      <c r="C125" s="128" t="s">
        <v>216</v>
      </c>
      <c r="D125" s="128" t="s">
        <v>146</v>
      </c>
      <c r="E125" s="129" t="s">
        <v>440</v>
      </c>
      <c r="F125" s="130" t="s">
        <v>441</v>
      </c>
      <c r="G125" s="131" t="s">
        <v>149</v>
      </c>
      <c r="H125" s="132">
        <v>213.17</v>
      </c>
      <c r="I125" s="133"/>
      <c r="J125" s="134">
        <f>ROUND(I125*H125,1)</f>
        <v>0</v>
      </c>
      <c r="K125" s="130" t="s">
        <v>150</v>
      </c>
      <c r="L125" s="33"/>
      <c r="M125" s="135" t="s">
        <v>19</v>
      </c>
      <c r="N125" s="136" t="s">
        <v>43</v>
      </c>
      <c r="P125" s="137">
        <f>O125*H125</f>
        <v>0</v>
      </c>
      <c r="Q125" s="137">
        <v>1.0000000000000001E-5</v>
      </c>
      <c r="R125" s="137">
        <f>Q125*H125</f>
        <v>2.1317000000000003E-3</v>
      </c>
      <c r="S125" s="137">
        <v>0.115</v>
      </c>
      <c r="T125" s="138">
        <f>S125*H125</f>
        <v>24.51455</v>
      </c>
      <c r="AR125" s="139" t="s">
        <v>151</v>
      </c>
      <c r="AT125" s="139" t="s">
        <v>146</v>
      </c>
      <c r="AU125" s="139" t="s">
        <v>152</v>
      </c>
      <c r="AY125" s="18" t="s">
        <v>141</v>
      </c>
      <c r="BE125" s="140">
        <f>IF(N125="základní",J125,0)</f>
        <v>0</v>
      </c>
      <c r="BF125" s="140">
        <f>IF(N125="snížená",J125,0)</f>
        <v>0</v>
      </c>
      <c r="BG125" s="140">
        <f>IF(N125="zákl. přenesená",J125,0)</f>
        <v>0</v>
      </c>
      <c r="BH125" s="140">
        <f>IF(N125="sníž. přenesená",J125,0)</f>
        <v>0</v>
      </c>
      <c r="BI125" s="140">
        <f>IF(N125="nulová",J125,0)</f>
        <v>0</v>
      </c>
      <c r="BJ125" s="18" t="s">
        <v>80</v>
      </c>
      <c r="BK125" s="140">
        <f>ROUND(I125*H125,1)</f>
        <v>0</v>
      </c>
      <c r="BL125" s="18" t="s">
        <v>151</v>
      </c>
      <c r="BM125" s="139" t="s">
        <v>257</v>
      </c>
    </row>
    <row r="126" spans="2:65" s="1" customFormat="1" ht="11.25">
      <c r="B126" s="33"/>
      <c r="D126" s="141" t="s">
        <v>154</v>
      </c>
      <c r="F126" s="142" t="s">
        <v>442</v>
      </c>
      <c r="I126" s="143"/>
      <c r="L126" s="33"/>
      <c r="M126" s="144"/>
      <c r="T126" s="54"/>
      <c r="AT126" s="18" t="s">
        <v>154</v>
      </c>
      <c r="AU126" s="18" t="s">
        <v>152</v>
      </c>
    </row>
    <row r="127" spans="2:65" s="12" customFormat="1" ht="11.25">
      <c r="B127" s="145"/>
      <c r="D127" s="146" t="s">
        <v>156</v>
      </c>
      <c r="E127" s="147" t="s">
        <v>19</v>
      </c>
      <c r="F127" s="148" t="s">
        <v>470</v>
      </c>
      <c r="H127" s="149">
        <v>207.5</v>
      </c>
      <c r="I127" s="150"/>
      <c r="L127" s="145"/>
      <c r="M127" s="151"/>
      <c r="T127" s="152"/>
      <c r="AT127" s="147" t="s">
        <v>156</v>
      </c>
      <c r="AU127" s="147" t="s">
        <v>152</v>
      </c>
      <c r="AV127" s="12" t="s">
        <v>82</v>
      </c>
      <c r="AW127" s="12" t="s">
        <v>33</v>
      </c>
      <c r="AX127" s="12" t="s">
        <v>72</v>
      </c>
      <c r="AY127" s="147" t="s">
        <v>141</v>
      </c>
    </row>
    <row r="128" spans="2:65" s="12" customFormat="1" ht="11.25">
      <c r="B128" s="145"/>
      <c r="D128" s="146" t="s">
        <v>156</v>
      </c>
      <c r="E128" s="147" t="s">
        <v>19</v>
      </c>
      <c r="F128" s="148" t="s">
        <v>471</v>
      </c>
      <c r="H128" s="149">
        <v>5.67</v>
      </c>
      <c r="I128" s="150"/>
      <c r="L128" s="145"/>
      <c r="M128" s="151"/>
      <c r="T128" s="152"/>
      <c r="AT128" s="147" t="s">
        <v>156</v>
      </c>
      <c r="AU128" s="147" t="s">
        <v>152</v>
      </c>
      <c r="AV128" s="12" t="s">
        <v>82</v>
      </c>
      <c r="AW128" s="12" t="s">
        <v>33</v>
      </c>
      <c r="AX128" s="12" t="s">
        <v>72</v>
      </c>
      <c r="AY128" s="147" t="s">
        <v>141</v>
      </c>
    </row>
    <row r="129" spans="2:65" s="15" customFormat="1" ht="11.25">
      <c r="B129" s="166"/>
      <c r="D129" s="146" t="s">
        <v>156</v>
      </c>
      <c r="E129" s="167" t="s">
        <v>19</v>
      </c>
      <c r="F129" s="168" t="s">
        <v>266</v>
      </c>
      <c r="H129" s="169">
        <v>213.17</v>
      </c>
      <c r="I129" s="170"/>
      <c r="L129" s="166"/>
      <c r="M129" s="171"/>
      <c r="T129" s="172"/>
      <c r="AT129" s="167" t="s">
        <v>156</v>
      </c>
      <c r="AU129" s="167" t="s">
        <v>152</v>
      </c>
      <c r="AV129" s="15" t="s">
        <v>151</v>
      </c>
      <c r="AW129" s="15" t="s">
        <v>33</v>
      </c>
      <c r="AX129" s="15" t="s">
        <v>80</v>
      </c>
      <c r="AY129" s="167" t="s">
        <v>141</v>
      </c>
    </row>
    <row r="130" spans="2:65" s="11" customFormat="1" ht="22.9" customHeight="1">
      <c r="B130" s="116"/>
      <c r="D130" s="117" t="s">
        <v>71</v>
      </c>
      <c r="E130" s="126" t="s">
        <v>282</v>
      </c>
      <c r="F130" s="126" t="s">
        <v>283</v>
      </c>
      <c r="I130" s="119"/>
      <c r="J130" s="127">
        <f>BK130</f>
        <v>0</v>
      </c>
      <c r="L130" s="116"/>
      <c r="M130" s="121"/>
      <c r="P130" s="122">
        <f>SUM(P131:P138)</f>
        <v>0</v>
      </c>
      <c r="R130" s="122">
        <f>SUM(R131:R138)</f>
        <v>0</v>
      </c>
      <c r="T130" s="123">
        <f>SUM(T131:T138)</f>
        <v>0</v>
      </c>
      <c r="AR130" s="117" t="s">
        <v>80</v>
      </c>
      <c r="AT130" s="124" t="s">
        <v>71</v>
      </c>
      <c r="AU130" s="124" t="s">
        <v>80</v>
      </c>
      <c r="AY130" s="117" t="s">
        <v>141</v>
      </c>
      <c r="BK130" s="125">
        <f>SUM(BK131:BK138)</f>
        <v>0</v>
      </c>
    </row>
    <row r="131" spans="2:65" s="1" customFormat="1" ht="24.2" customHeight="1">
      <c r="B131" s="33"/>
      <c r="C131" s="128" t="s">
        <v>221</v>
      </c>
      <c r="D131" s="128" t="s">
        <v>146</v>
      </c>
      <c r="E131" s="129" t="s">
        <v>285</v>
      </c>
      <c r="F131" s="130" t="s">
        <v>286</v>
      </c>
      <c r="G131" s="131" t="s">
        <v>287</v>
      </c>
      <c r="H131" s="132">
        <v>25.164999999999999</v>
      </c>
      <c r="I131" s="133"/>
      <c r="J131" s="134">
        <f>ROUND(I131*H131,1)</f>
        <v>0</v>
      </c>
      <c r="K131" s="130" t="s">
        <v>150</v>
      </c>
      <c r="L131" s="33"/>
      <c r="M131" s="135" t="s">
        <v>19</v>
      </c>
      <c r="N131" s="136" t="s">
        <v>43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151</v>
      </c>
      <c r="AT131" s="139" t="s">
        <v>146</v>
      </c>
      <c r="AU131" s="139" t="s">
        <v>82</v>
      </c>
      <c r="AY131" s="18" t="s">
        <v>141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8" t="s">
        <v>80</v>
      </c>
      <c r="BK131" s="140">
        <f>ROUND(I131*H131,1)</f>
        <v>0</v>
      </c>
      <c r="BL131" s="18" t="s">
        <v>151</v>
      </c>
      <c r="BM131" s="139" t="s">
        <v>288</v>
      </c>
    </row>
    <row r="132" spans="2:65" s="1" customFormat="1" ht="11.25">
      <c r="B132" s="33"/>
      <c r="D132" s="141" t="s">
        <v>154</v>
      </c>
      <c r="F132" s="142" t="s">
        <v>289</v>
      </c>
      <c r="I132" s="143"/>
      <c r="L132" s="33"/>
      <c r="M132" s="144"/>
      <c r="T132" s="54"/>
      <c r="AT132" s="18" t="s">
        <v>154</v>
      </c>
      <c r="AU132" s="18" t="s">
        <v>82</v>
      </c>
    </row>
    <row r="133" spans="2:65" s="1" customFormat="1" ht="24.2" customHeight="1">
      <c r="B133" s="33"/>
      <c r="C133" s="128" t="s">
        <v>8</v>
      </c>
      <c r="D133" s="128" t="s">
        <v>146</v>
      </c>
      <c r="E133" s="129" t="s">
        <v>291</v>
      </c>
      <c r="F133" s="130" t="s">
        <v>292</v>
      </c>
      <c r="G133" s="131" t="s">
        <v>287</v>
      </c>
      <c r="H133" s="132">
        <v>25.164999999999999</v>
      </c>
      <c r="I133" s="133"/>
      <c r="J133" s="134">
        <f>ROUND(I133*H133,1)</f>
        <v>0</v>
      </c>
      <c r="K133" s="130" t="s">
        <v>150</v>
      </c>
      <c r="L133" s="33"/>
      <c r="M133" s="135" t="s">
        <v>19</v>
      </c>
      <c r="N133" s="136" t="s">
        <v>43</v>
      </c>
      <c r="P133" s="137">
        <f>O133*H133</f>
        <v>0</v>
      </c>
      <c r="Q133" s="137">
        <v>0</v>
      </c>
      <c r="R133" s="137">
        <f>Q133*H133</f>
        <v>0</v>
      </c>
      <c r="S133" s="137">
        <v>0</v>
      </c>
      <c r="T133" s="138">
        <f>S133*H133</f>
        <v>0</v>
      </c>
      <c r="AR133" s="139" t="s">
        <v>151</v>
      </c>
      <c r="AT133" s="139" t="s">
        <v>146</v>
      </c>
      <c r="AU133" s="139" t="s">
        <v>82</v>
      </c>
      <c r="AY133" s="18" t="s">
        <v>141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8" t="s">
        <v>80</v>
      </c>
      <c r="BK133" s="140">
        <f>ROUND(I133*H133,1)</f>
        <v>0</v>
      </c>
      <c r="BL133" s="18" t="s">
        <v>151</v>
      </c>
      <c r="BM133" s="139" t="s">
        <v>293</v>
      </c>
    </row>
    <row r="134" spans="2:65" s="1" customFormat="1" ht="11.25">
      <c r="B134" s="33"/>
      <c r="D134" s="141" t="s">
        <v>154</v>
      </c>
      <c r="F134" s="142" t="s">
        <v>294</v>
      </c>
      <c r="I134" s="143"/>
      <c r="L134" s="33"/>
      <c r="M134" s="144"/>
      <c r="T134" s="54"/>
      <c r="AT134" s="18" t="s">
        <v>154</v>
      </c>
      <c r="AU134" s="18" t="s">
        <v>82</v>
      </c>
    </row>
    <row r="135" spans="2:65" s="1" customFormat="1" ht="24.2" customHeight="1">
      <c r="B135" s="33"/>
      <c r="C135" s="128" t="s">
        <v>230</v>
      </c>
      <c r="D135" s="128" t="s">
        <v>146</v>
      </c>
      <c r="E135" s="129" t="s">
        <v>296</v>
      </c>
      <c r="F135" s="130" t="s">
        <v>297</v>
      </c>
      <c r="G135" s="131" t="s">
        <v>287</v>
      </c>
      <c r="H135" s="132">
        <v>24.515000000000001</v>
      </c>
      <c r="I135" s="133"/>
      <c r="J135" s="134">
        <f>ROUND(I135*H135,1)</f>
        <v>0</v>
      </c>
      <c r="K135" s="130" t="s">
        <v>150</v>
      </c>
      <c r="L135" s="33"/>
      <c r="M135" s="135" t="s">
        <v>19</v>
      </c>
      <c r="N135" s="136" t="s">
        <v>43</v>
      </c>
      <c r="P135" s="137">
        <f>O135*H135</f>
        <v>0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151</v>
      </c>
      <c r="AT135" s="139" t="s">
        <v>146</v>
      </c>
      <c r="AU135" s="139" t="s">
        <v>82</v>
      </c>
      <c r="AY135" s="18" t="s">
        <v>141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8" t="s">
        <v>80</v>
      </c>
      <c r="BK135" s="140">
        <f>ROUND(I135*H135,1)</f>
        <v>0</v>
      </c>
      <c r="BL135" s="18" t="s">
        <v>151</v>
      </c>
      <c r="BM135" s="139" t="s">
        <v>298</v>
      </c>
    </row>
    <row r="136" spans="2:65" s="1" customFormat="1" ht="11.25">
      <c r="B136" s="33"/>
      <c r="D136" s="141" t="s">
        <v>154</v>
      </c>
      <c r="F136" s="142" t="s">
        <v>299</v>
      </c>
      <c r="I136" s="143"/>
      <c r="L136" s="33"/>
      <c r="M136" s="144"/>
      <c r="T136" s="54"/>
      <c r="AT136" s="18" t="s">
        <v>154</v>
      </c>
      <c r="AU136" s="18" t="s">
        <v>82</v>
      </c>
    </row>
    <row r="137" spans="2:65" s="1" customFormat="1" ht="24.2" customHeight="1">
      <c r="B137" s="33"/>
      <c r="C137" s="128" t="s">
        <v>232</v>
      </c>
      <c r="D137" s="128" t="s">
        <v>146</v>
      </c>
      <c r="E137" s="129" t="s">
        <v>311</v>
      </c>
      <c r="F137" s="130" t="s">
        <v>312</v>
      </c>
      <c r="G137" s="131" t="s">
        <v>287</v>
      </c>
      <c r="H137" s="132">
        <v>0.65</v>
      </c>
      <c r="I137" s="133"/>
      <c r="J137" s="134">
        <f>ROUND(I137*H137,1)</f>
        <v>0</v>
      </c>
      <c r="K137" s="130" t="s">
        <v>150</v>
      </c>
      <c r="L137" s="33"/>
      <c r="M137" s="135" t="s">
        <v>19</v>
      </c>
      <c r="N137" s="136" t="s">
        <v>43</v>
      </c>
      <c r="P137" s="137">
        <f>O137*H137</f>
        <v>0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151</v>
      </c>
      <c r="AT137" s="139" t="s">
        <v>146</v>
      </c>
      <c r="AU137" s="139" t="s">
        <v>82</v>
      </c>
      <c r="AY137" s="18" t="s">
        <v>141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8" t="s">
        <v>80</v>
      </c>
      <c r="BK137" s="140">
        <f>ROUND(I137*H137,1)</f>
        <v>0</v>
      </c>
      <c r="BL137" s="18" t="s">
        <v>151</v>
      </c>
      <c r="BM137" s="139" t="s">
        <v>303</v>
      </c>
    </row>
    <row r="138" spans="2:65" s="1" customFormat="1" ht="11.25">
      <c r="B138" s="33"/>
      <c r="D138" s="141" t="s">
        <v>154</v>
      </c>
      <c r="F138" s="142" t="s">
        <v>314</v>
      </c>
      <c r="I138" s="143"/>
      <c r="L138" s="33"/>
      <c r="M138" s="144"/>
      <c r="T138" s="54"/>
      <c r="AT138" s="18" t="s">
        <v>154</v>
      </c>
      <c r="AU138" s="18" t="s">
        <v>82</v>
      </c>
    </row>
    <row r="139" spans="2:65" s="11" customFormat="1" ht="22.9" customHeight="1">
      <c r="B139" s="116"/>
      <c r="D139" s="117" t="s">
        <v>71</v>
      </c>
      <c r="E139" s="126" t="s">
        <v>315</v>
      </c>
      <c r="F139" s="126" t="s">
        <v>316</v>
      </c>
      <c r="I139" s="119"/>
      <c r="J139" s="127">
        <f>BK139</f>
        <v>0</v>
      </c>
      <c r="L139" s="116"/>
      <c r="M139" s="121"/>
      <c r="P139" s="122">
        <f>SUM(P140:P141)</f>
        <v>0</v>
      </c>
      <c r="R139" s="122">
        <f>SUM(R140:R141)</f>
        <v>0</v>
      </c>
      <c r="T139" s="123">
        <f>SUM(T140:T141)</f>
        <v>0</v>
      </c>
      <c r="AR139" s="117" t="s">
        <v>80</v>
      </c>
      <c r="AT139" s="124" t="s">
        <v>71</v>
      </c>
      <c r="AU139" s="124" t="s">
        <v>80</v>
      </c>
      <c r="AY139" s="117" t="s">
        <v>141</v>
      </c>
      <c r="BK139" s="125">
        <f>SUM(BK140:BK141)</f>
        <v>0</v>
      </c>
    </row>
    <row r="140" spans="2:65" s="1" customFormat="1" ht="24.2" customHeight="1">
      <c r="B140" s="33"/>
      <c r="C140" s="128" t="s">
        <v>234</v>
      </c>
      <c r="D140" s="128" t="s">
        <v>146</v>
      </c>
      <c r="E140" s="129" t="s">
        <v>318</v>
      </c>
      <c r="F140" s="130" t="s">
        <v>319</v>
      </c>
      <c r="G140" s="131" t="s">
        <v>287</v>
      </c>
      <c r="H140" s="132">
        <v>7.5090000000000003</v>
      </c>
      <c r="I140" s="133"/>
      <c r="J140" s="134">
        <f>ROUND(I140*H140,1)</f>
        <v>0</v>
      </c>
      <c r="K140" s="130" t="s">
        <v>150</v>
      </c>
      <c r="L140" s="33"/>
      <c r="M140" s="135" t="s">
        <v>19</v>
      </c>
      <c r="N140" s="136" t="s">
        <v>43</v>
      </c>
      <c r="P140" s="137">
        <f>O140*H140</f>
        <v>0</v>
      </c>
      <c r="Q140" s="137">
        <v>0</v>
      </c>
      <c r="R140" s="137">
        <f>Q140*H140</f>
        <v>0</v>
      </c>
      <c r="S140" s="137">
        <v>0</v>
      </c>
      <c r="T140" s="138">
        <f>S140*H140</f>
        <v>0</v>
      </c>
      <c r="AR140" s="139" t="s">
        <v>151</v>
      </c>
      <c r="AT140" s="139" t="s">
        <v>146</v>
      </c>
      <c r="AU140" s="139" t="s">
        <v>82</v>
      </c>
      <c r="AY140" s="18" t="s">
        <v>141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8" t="s">
        <v>80</v>
      </c>
      <c r="BK140" s="140">
        <f>ROUND(I140*H140,1)</f>
        <v>0</v>
      </c>
      <c r="BL140" s="18" t="s">
        <v>151</v>
      </c>
      <c r="BM140" s="139" t="s">
        <v>320</v>
      </c>
    </row>
    <row r="141" spans="2:65" s="1" customFormat="1" ht="11.25">
      <c r="B141" s="33"/>
      <c r="D141" s="141" t="s">
        <v>154</v>
      </c>
      <c r="F141" s="142" t="s">
        <v>321</v>
      </c>
      <c r="I141" s="143"/>
      <c r="L141" s="33"/>
      <c r="M141" s="144"/>
      <c r="T141" s="54"/>
      <c r="AT141" s="18" t="s">
        <v>154</v>
      </c>
      <c r="AU141" s="18" t="s">
        <v>82</v>
      </c>
    </row>
    <row r="142" spans="2:65" s="11" customFormat="1" ht="25.9" customHeight="1">
      <c r="B142" s="116"/>
      <c r="D142" s="117" t="s">
        <v>71</v>
      </c>
      <c r="E142" s="118" t="s">
        <v>322</v>
      </c>
      <c r="F142" s="118" t="s">
        <v>323</v>
      </c>
      <c r="I142" s="119"/>
      <c r="J142" s="120">
        <f>BK142</f>
        <v>0</v>
      </c>
      <c r="L142" s="116"/>
      <c r="M142" s="121"/>
      <c r="P142" s="122">
        <f>SUM(P143:P156)</f>
        <v>0</v>
      </c>
      <c r="R142" s="122">
        <f>SUM(R143:R156)</f>
        <v>0</v>
      </c>
      <c r="T142" s="123">
        <f>SUM(T143:T156)</f>
        <v>0</v>
      </c>
      <c r="AR142" s="117" t="s">
        <v>142</v>
      </c>
      <c r="AT142" s="124" t="s">
        <v>71</v>
      </c>
      <c r="AU142" s="124" t="s">
        <v>72</v>
      </c>
      <c r="AY142" s="117" t="s">
        <v>141</v>
      </c>
      <c r="BK142" s="125">
        <f>SUM(BK143:BK156)</f>
        <v>0</v>
      </c>
    </row>
    <row r="143" spans="2:65" s="1" customFormat="1" ht="16.5" customHeight="1">
      <c r="B143" s="33"/>
      <c r="C143" s="128" t="s">
        <v>242</v>
      </c>
      <c r="D143" s="128" t="s">
        <v>146</v>
      </c>
      <c r="E143" s="129" t="s">
        <v>325</v>
      </c>
      <c r="F143" s="130" t="s">
        <v>326</v>
      </c>
      <c r="G143" s="131" t="s">
        <v>327</v>
      </c>
      <c r="H143" s="132">
        <v>1</v>
      </c>
      <c r="I143" s="133"/>
      <c r="J143" s="134">
        <f>ROUND(I143*H143,1)</f>
        <v>0</v>
      </c>
      <c r="K143" s="130" t="s">
        <v>150</v>
      </c>
      <c r="L143" s="33"/>
      <c r="M143" s="135" t="s">
        <v>19</v>
      </c>
      <c r="N143" s="136" t="s">
        <v>43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328</v>
      </c>
      <c r="AT143" s="139" t="s">
        <v>146</v>
      </c>
      <c r="AU143" s="139" t="s">
        <v>80</v>
      </c>
      <c r="AY143" s="18" t="s">
        <v>141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8" t="s">
        <v>80</v>
      </c>
      <c r="BK143" s="140">
        <f>ROUND(I143*H143,1)</f>
        <v>0</v>
      </c>
      <c r="BL143" s="18" t="s">
        <v>328</v>
      </c>
      <c r="BM143" s="139" t="s">
        <v>329</v>
      </c>
    </row>
    <row r="144" spans="2:65" s="1" customFormat="1" ht="11.25">
      <c r="B144" s="33"/>
      <c r="D144" s="141" t="s">
        <v>154</v>
      </c>
      <c r="F144" s="142" t="s">
        <v>330</v>
      </c>
      <c r="I144" s="143"/>
      <c r="L144" s="33"/>
      <c r="M144" s="144"/>
      <c r="T144" s="54"/>
      <c r="AT144" s="18" t="s">
        <v>154</v>
      </c>
      <c r="AU144" s="18" t="s">
        <v>80</v>
      </c>
    </row>
    <row r="145" spans="2:65" s="1" customFormat="1" ht="16.5" customHeight="1">
      <c r="B145" s="33"/>
      <c r="C145" s="128" t="s">
        <v>247</v>
      </c>
      <c r="D145" s="128" t="s">
        <v>146</v>
      </c>
      <c r="E145" s="129" t="s">
        <v>332</v>
      </c>
      <c r="F145" s="130" t="s">
        <v>333</v>
      </c>
      <c r="G145" s="131" t="s">
        <v>327</v>
      </c>
      <c r="H145" s="132">
        <v>1</v>
      </c>
      <c r="I145" s="133"/>
      <c r="J145" s="134">
        <f>ROUND(I145*H145,1)</f>
        <v>0</v>
      </c>
      <c r="K145" s="130" t="s">
        <v>150</v>
      </c>
      <c r="L145" s="33"/>
      <c r="M145" s="135" t="s">
        <v>19</v>
      </c>
      <c r="N145" s="136" t="s">
        <v>43</v>
      </c>
      <c r="P145" s="137">
        <f>O145*H145</f>
        <v>0</v>
      </c>
      <c r="Q145" s="137">
        <v>0</v>
      </c>
      <c r="R145" s="137">
        <f>Q145*H145</f>
        <v>0</v>
      </c>
      <c r="S145" s="137">
        <v>0</v>
      </c>
      <c r="T145" s="138">
        <f>S145*H145</f>
        <v>0</v>
      </c>
      <c r="AR145" s="139" t="s">
        <v>328</v>
      </c>
      <c r="AT145" s="139" t="s">
        <v>146</v>
      </c>
      <c r="AU145" s="139" t="s">
        <v>80</v>
      </c>
      <c r="AY145" s="18" t="s">
        <v>141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8" t="s">
        <v>80</v>
      </c>
      <c r="BK145" s="140">
        <f>ROUND(I145*H145,1)</f>
        <v>0</v>
      </c>
      <c r="BL145" s="18" t="s">
        <v>328</v>
      </c>
      <c r="BM145" s="139" t="s">
        <v>334</v>
      </c>
    </row>
    <row r="146" spans="2:65" s="1" customFormat="1" ht="11.25">
      <c r="B146" s="33"/>
      <c r="D146" s="141" t="s">
        <v>154</v>
      </c>
      <c r="F146" s="142" t="s">
        <v>335</v>
      </c>
      <c r="I146" s="143"/>
      <c r="L146" s="33"/>
      <c r="M146" s="144"/>
      <c r="T146" s="54"/>
      <c r="AT146" s="18" t="s">
        <v>154</v>
      </c>
      <c r="AU146" s="18" t="s">
        <v>80</v>
      </c>
    </row>
    <row r="147" spans="2:65" s="1" customFormat="1" ht="16.5" customHeight="1">
      <c r="B147" s="33"/>
      <c r="C147" s="128" t="s">
        <v>254</v>
      </c>
      <c r="D147" s="128" t="s">
        <v>146</v>
      </c>
      <c r="E147" s="129" t="s">
        <v>337</v>
      </c>
      <c r="F147" s="130" t="s">
        <v>338</v>
      </c>
      <c r="G147" s="131" t="s">
        <v>339</v>
      </c>
      <c r="H147" s="132">
        <v>1</v>
      </c>
      <c r="I147" s="133"/>
      <c r="J147" s="134">
        <f>ROUND(I147*H147,1)</f>
        <v>0</v>
      </c>
      <c r="K147" s="130" t="s">
        <v>150</v>
      </c>
      <c r="L147" s="33"/>
      <c r="M147" s="135" t="s">
        <v>19</v>
      </c>
      <c r="N147" s="136" t="s">
        <v>43</v>
      </c>
      <c r="P147" s="137">
        <f>O147*H147</f>
        <v>0</v>
      </c>
      <c r="Q147" s="137">
        <v>0</v>
      </c>
      <c r="R147" s="137">
        <f>Q147*H147</f>
        <v>0</v>
      </c>
      <c r="S147" s="137">
        <v>0</v>
      </c>
      <c r="T147" s="138">
        <f>S147*H147</f>
        <v>0</v>
      </c>
      <c r="AR147" s="139" t="s">
        <v>328</v>
      </c>
      <c r="AT147" s="139" t="s">
        <v>146</v>
      </c>
      <c r="AU147" s="139" t="s">
        <v>80</v>
      </c>
      <c r="AY147" s="18" t="s">
        <v>141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8" t="s">
        <v>80</v>
      </c>
      <c r="BK147" s="140">
        <f>ROUND(I147*H147,1)</f>
        <v>0</v>
      </c>
      <c r="BL147" s="18" t="s">
        <v>328</v>
      </c>
      <c r="BM147" s="139" t="s">
        <v>340</v>
      </c>
    </row>
    <row r="148" spans="2:65" s="1" customFormat="1" ht="11.25">
      <c r="B148" s="33"/>
      <c r="D148" s="141" t="s">
        <v>154</v>
      </c>
      <c r="F148" s="142" t="s">
        <v>341</v>
      </c>
      <c r="I148" s="143"/>
      <c r="L148" s="33"/>
      <c r="M148" s="144"/>
      <c r="T148" s="54"/>
      <c r="AT148" s="18" t="s">
        <v>154</v>
      </c>
      <c r="AU148" s="18" t="s">
        <v>80</v>
      </c>
    </row>
    <row r="149" spans="2:65" s="1" customFormat="1" ht="16.5" customHeight="1">
      <c r="B149" s="33"/>
      <c r="C149" s="128" t="s">
        <v>259</v>
      </c>
      <c r="D149" s="128" t="s">
        <v>146</v>
      </c>
      <c r="E149" s="129" t="s">
        <v>343</v>
      </c>
      <c r="F149" s="130" t="s">
        <v>344</v>
      </c>
      <c r="G149" s="131" t="s">
        <v>327</v>
      </c>
      <c r="H149" s="132">
        <v>1</v>
      </c>
      <c r="I149" s="133"/>
      <c r="J149" s="134">
        <f>ROUND(I149*H149,1)</f>
        <v>0</v>
      </c>
      <c r="K149" s="130" t="s">
        <v>150</v>
      </c>
      <c r="L149" s="33"/>
      <c r="M149" s="135" t="s">
        <v>19</v>
      </c>
      <c r="N149" s="136" t="s">
        <v>43</v>
      </c>
      <c r="P149" s="137">
        <f>O149*H149</f>
        <v>0</v>
      </c>
      <c r="Q149" s="137">
        <v>0</v>
      </c>
      <c r="R149" s="137">
        <f>Q149*H149</f>
        <v>0</v>
      </c>
      <c r="S149" s="137">
        <v>0</v>
      </c>
      <c r="T149" s="138">
        <f>S149*H149</f>
        <v>0</v>
      </c>
      <c r="AR149" s="139" t="s">
        <v>328</v>
      </c>
      <c r="AT149" s="139" t="s">
        <v>146</v>
      </c>
      <c r="AU149" s="139" t="s">
        <v>80</v>
      </c>
      <c r="AY149" s="18" t="s">
        <v>141</v>
      </c>
      <c r="BE149" s="140">
        <f>IF(N149="základní",J149,0)</f>
        <v>0</v>
      </c>
      <c r="BF149" s="140">
        <f>IF(N149="snížená",J149,0)</f>
        <v>0</v>
      </c>
      <c r="BG149" s="140">
        <f>IF(N149="zákl. přenesená",J149,0)</f>
        <v>0</v>
      </c>
      <c r="BH149" s="140">
        <f>IF(N149="sníž. přenesená",J149,0)</f>
        <v>0</v>
      </c>
      <c r="BI149" s="140">
        <f>IF(N149="nulová",J149,0)</f>
        <v>0</v>
      </c>
      <c r="BJ149" s="18" t="s">
        <v>80</v>
      </c>
      <c r="BK149" s="140">
        <f>ROUND(I149*H149,1)</f>
        <v>0</v>
      </c>
      <c r="BL149" s="18" t="s">
        <v>328</v>
      </c>
      <c r="BM149" s="139" t="s">
        <v>345</v>
      </c>
    </row>
    <row r="150" spans="2:65" s="1" customFormat="1" ht="11.25">
      <c r="B150" s="33"/>
      <c r="D150" s="141" t="s">
        <v>154</v>
      </c>
      <c r="F150" s="142" t="s">
        <v>346</v>
      </c>
      <c r="I150" s="143"/>
      <c r="L150" s="33"/>
      <c r="M150" s="144"/>
      <c r="T150" s="54"/>
      <c r="AT150" s="18" t="s">
        <v>154</v>
      </c>
      <c r="AU150" s="18" t="s">
        <v>80</v>
      </c>
    </row>
    <row r="151" spans="2:65" s="1" customFormat="1" ht="16.5" customHeight="1">
      <c r="B151" s="33"/>
      <c r="C151" s="128" t="s">
        <v>267</v>
      </c>
      <c r="D151" s="128" t="s">
        <v>146</v>
      </c>
      <c r="E151" s="129" t="s">
        <v>348</v>
      </c>
      <c r="F151" s="130" t="s">
        <v>349</v>
      </c>
      <c r="G151" s="131" t="s">
        <v>327</v>
      </c>
      <c r="H151" s="132">
        <v>1</v>
      </c>
      <c r="I151" s="133"/>
      <c r="J151" s="134">
        <f>ROUND(I151*H151,1)</f>
        <v>0</v>
      </c>
      <c r="K151" s="130" t="s">
        <v>150</v>
      </c>
      <c r="L151" s="33"/>
      <c r="M151" s="135" t="s">
        <v>19</v>
      </c>
      <c r="N151" s="136" t="s">
        <v>43</v>
      </c>
      <c r="P151" s="137">
        <f>O151*H151</f>
        <v>0</v>
      </c>
      <c r="Q151" s="137">
        <v>0</v>
      </c>
      <c r="R151" s="137">
        <f>Q151*H151</f>
        <v>0</v>
      </c>
      <c r="S151" s="137">
        <v>0</v>
      </c>
      <c r="T151" s="138">
        <f>S151*H151</f>
        <v>0</v>
      </c>
      <c r="AR151" s="139" t="s">
        <v>328</v>
      </c>
      <c r="AT151" s="139" t="s">
        <v>146</v>
      </c>
      <c r="AU151" s="139" t="s">
        <v>80</v>
      </c>
      <c r="AY151" s="18" t="s">
        <v>141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8" t="s">
        <v>80</v>
      </c>
      <c r="BK151" s="140">
        <f>ROUND(I151*H151,1)</f>
        <v>0</v>
      </c>
      <c r="BL151" s="18" t="s">
        <v>328</v>
      </c>
      <c r="BM151" s="139" t="s">
        <v>350</v>
      </c>
    </row>
    <row r="152" spans="2:65" s="1" customFormat="1" ht="11.25">
      <c r="B152" s="33"/>
      <c r="D152" s="141" t="s">
        <v>154</v>
      </c>
      <c r="F152" s="142" t="s">
        <v>351</v>
      </c>
      <c r="I152" s="143"/>
      <c r="L152" s="33"/>
      <c r="M152" s="144"/>
      <c r="T152" s="54"/>
      <c r="AT152" s="18" t="s">
        <v>154</v>
      </c>
      <c r="AU152" s="18" t="s">
        <v>80</v>
      </c>
    </row>
    <row r="153" spans="2:65" s="1" customFormat="1" ht="16.5" customHeight="1">
      <c r="B153" s="33"/>
      <c r="C153" s="128" t="s">
        <v>7</v>
      </c>
      <c r="D153" s="128" t="s">
        <v>146</v>
      </c>
      <c r="E153" s="129" t="s">
        <v>353</v>
      </c>
      <c r="F153" s="130" t="s">
        <v>354</v>
      </c>
      <c r="G153" s="131" t="s">
        <v>327</v>
      </c>
      <c r="H153" s="132">
        <v>1</v>
      </c>
      <c r="I153" s="133"/>
      <c r="J153" s="134">
        <f>ROUND(I153*H153,1)</f>
        <v>0</v>
      </c>
      <c r="K153" s="130" t="s">
        <v>150</v>
      </c>
      <c r="L153" s="33"/>
      <c r="M153" s="135" t="s">
        <v>19</v>
      </c>
      <c r="N153" s="136" t="s">
        <v>43</v>
      </c>
      <c r="P153" s="137">
        <f>O153*H153</f>
        <v>0</v>
      </c>
      <c r="Q153" s="137">
        <v>0</v>
      </c>
      <c r="R153" s="137">
        <f>Q153*H153</f>
        <v>0</v>
      </c>
      <c r="S153" s="137">
        <v>0</v>
      </c>
      <c r="T153" s="138">
        <f>S153*H153</f>
        <v>0</v>
      </c>
      <c r="AR153" s="139" t="s">
        <v>328</v>
      </c>
      <c r="AT153" s="139" t="s">
        <v>146</v>
      </c>
      <c r="AU153" s="139" t="s">
        <v>80</v>
      </c>
      <c r="AY153" s="18" t="s">
        <v>141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8" t="s">
        <v>80</v>
      </c>
      <c r="BK153" s="140">
        <f>ROUND(I153*H153,1)</f>
        <v>0</v>
      </c>
      <c r="BL153" s="18" t="s">
        <v>328</v>
      </c>
      <c r="BM153" s="139" t="s">
        <v>355</v>
      </c>
    </row>
    <row r="154" spans="2:65" s="1" customFormat="1" ht="11.25">
      <c r="B154" s="33"/>
      <c r="D154" s="141" t="s">
        <v>154</v>
      </c>
      <c r="F154" s="142" t="s">
        <v>356</v>
      </c>
      <c r="I154" s="143"/>
      <c r="L154" s="33"/>
      <c r="M154" s="144"/>
      <c r="T154" s="54"/>
      <c r="AT154" s="18" t="s">
        <v>154</v>
      </c>
      <c r="AU154" s="18" t="s">
        <v>80</v>
      </c>
    </row>
    <row r="155" spans="2:65" s="1" customFormat="1" ht="16.5" customHeight="1">
      <c r="B155" s="33"/>
      <c r="C155" s="128" t="s">
        <v>277</v>
      </c>
      <c r="D155" s="128" t="s">
        <v>146</v>
      </c>
      <c r="E155" s="129" t="s">
        <v>358</v>
      </c>
      <c r="F155" s="130" t="s">
        <v>359</v>
      </c>
      <c r="G155" s="131" t="s">
        <v>327</v>
      </c>
      <c r="H155" s="132">
        <v>1</v>
      </c>
      <c r="I155" s="133"/>
      <c r="J155" s="134">
        <f>ROUND(I155*H155,1)</f>
        <v>0</v>
      </c>
      <c r="K155" s="130" t="s">
        <v>150</v>
      </c>
      <c r="L155" s="33"/>
      <c r="M155" s="135" t="s">
        <v>19</v>
      </c>
      <c r="N155" s="136" t="s">
        <v>43</v>
      </c>
      <c r="P155" s="137">
        <f>O155*H155</f>
        <v>0</v>
      </c>
      <c r="Q155" s="137">
        <v>0</v>
      </c>
      <c r="R155" s="137">
        <f>Q155*H155</f>
        <v>0</v>
      </c>
      <c r="S155" s="137">
        <v>0</v>
      </c>
      <c r="T155" s="138">
        <f>S155*H155</f>
        <v>0</v>
      </c>
      <c r="AR155" s="139" t="s">
        <v>328</v>
      </c>
      <c r="AT155" s="139" t="s">
        <v>146</v>
      </c>
      <c r="AU155" s="139" t="s">
        <v>80</v>
      </c>
      <c r="AY155" s="18" t="s">
        <v>141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8" t="s">
        <v>80</v>
      </c>
      <c r="BK155" s="140">
        <f>ROUND(I155*H155,1)</f>
        <v>0</v>
      </c>
      <c r="BL155" s="18" t="s">
        <v>328</v>
      </c>
      <c r="BM155" s="139" t="s">
        <v>360</v>
      </c>
    </row>
    <row r="156" spans="2:65" s="1" customFormat="1" ht="11.25">
      <c r="B156" s="33"/>
      <c r="D156" s="141" t="s">
        <v>154</v>
      </c>
      <c r="F156" s="142" t="s">
        <v>361</v>
      </c>
      <c r="I156" s="143"/>
      <c r="L156" s="33"/>
      <c r="M156" s="173"/>
      <c r="N156" s="174"/>
      <c r="O156" s="174"/>
      <c r="P156" s="174"/>
      <c r="Q156" s="174"/>
      <c r="R156" s="174"/>
      <c r="S156" s="174"/>
      <c r="T156" s="175"/>
      <c r="AT156" s="18" t="s">
        <v>154</v>
      </c>
      <c r="AU156" s="18" t="s">
        <v>80</v>
      </c>
    </row>
    <row r="157" spans="2:65" s="1" customFormat="1" ht="6.95" customHeight="1">
      <c r="B157" s="42"/>
      <c r="C157" s="43"/>
      <c r="D157" s="43"/>
      <c r="E157" s="43"/>
      <c r="F157" s="43"/>
      <c r="G157" s="43"/>
      <c r="H157" s="43"/>
      <c r="I157" s="43"/>
      <c r="J157" s="43"/>
      <c r="K157" s="43"/>
      <c r="L157" s="33"/>
    </row>
  </sheetData>
  <sheetProtection algorithmName="SHA-512" hashValue="BbfdGHM6+DVskuAoKYEUEPIfURipKjZPisnQNDI1Ybp7SkIeIewk6+W3F0OpN5wiVB6nci0+vtSN05IoebQqPg==" saltValue="ZzpMUvA/Z8AeXdoMPXJTPSu6w8TIRCcSEd1Y+JkHPMJnxcZIrCsE+Bk7jgVLH+kZ0jr4wlbNxDsq8UgSSK+CXg==" spinCount="100000" sheet="1" objects="1" scenarios="1" formatColumns="0" formatRows="0" autoFilter="0"/>
  <autoFilter ref="C88:K156" xr:uid="{00000000-0009-0000-0000-000006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0600-000000000000}"/>
    <hyperlink ref="F99" r:id="rId2" xr:uid="{00000000-0004-0000-0600-000001000000}"/>
    <hyperlink ref="F104" r:id="rId3" xr:uid="{00000000-0004-0000-0600-000002000000}"/>
    <hyperlink ref="F109" r:id="rId4" xr:uid="{00000000-0004-0000-0600-000003000000}"/>
    <hyperlink ref="F112" r:id="rId5" xr:uid="{00000000-0004-0000-0600-000004000000}"/>
    <hyperlink ref="F115" r:id="rId6" xr:uid="{00000000-0004-0000-0600-000005000000}"/>
    <hyperlink ref="F118" r:id="rId7" xr:uid="{00000000-0004-0000-0600-000006000000}"/>
    <hyperlink ref="F121" r:id="rId8" xr:uid="{00000000-0004-0000-0600-000007000000}"/>
    <hyperlink ref="F123" r:id="rId9" xr:uid="{00000000-0004-0000-0600-000008000000}"/>
    <hyperlink ref="F126" r:id="rId10" xr:uid="{00000000-0004-0000-0600-000009000000}"/>
    <hyperlink ref="F132" r:id="rId11" xr:uid="{00000000-0004-0000-0600-00000A000000}"/>
    <hyperlink ref="F134" r:id="rId12" xr:uid="{00000000-0004-0000-0600-00000B000000}"/>
    <hyperlink ref="F136" r:id="rId13" xr:uid="{00000000-0004-0000-0600-00000C000000}"/>
    <hyperlink ref="F138" r:id="rId14" xr:uid="{00000000-0004-0000-0600-00000D000000}"/>
    <hyperlink ref="F141" r:id="rId15" xr:uid="{00000000-0004-0000-0600-00000E000000}"/>
    <hyperlink ref="F144" r:id="rId16" xr:uid="{00000000-0004-0000-0600-00000F000000}"/>
    <hyperlink ref="F146" r:id="rId17" xr:uid="{00000000-0004-0000-0600-000010000000}"/>
    <hyperlink ref="F148" r:id="rId18" xr:uid="{00000000-0004-0000-0600-000011000000}"/>
    <hyperlink ref="F150" r:id="rId19" xr:uid="{00000000-0004-0000-0600-000012000000}"/>
    <hyperlink ref="F152" r:id="rId20" xr:uid="{00000000-0004-0000-0600-000013000000}"/>
    <hyperlink ref="F154" r:id="rId21" xr:uid="{00000000-0004-0000-0600-000014000000}"/>
    <hyperlink ref="F156" r:id="rId22" xr:uid="{00000000-0004-0000-0600-00001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1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100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30" customHeight="1">
      <c r="B9" s="33"/>
      <c r="E9" s="261" t="s">
        <v>493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363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ROUND(J86,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ROUND((SUM(BE86:BE112)),  1)</f>
        <v>0</v>
      </c>
      <c r="I33" s="90">
        <v>0.21</v>
      </c>
      <c r="J33" s="89">
        <f>ROUND(((SUM(BE86:BE112))*I33),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ROUND((SUM(BF86:BF112)),  1)</f>
        <v>0</v>
      </c>
      <c r="I34" s="90">
        <v>0.12</v>
      </c>
      <c r="J34" s="89">
        <f>ROUND(((SUM(BF86:BF112))*I34),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ROUND((SUM(BG86:BG112)),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ROUND((SUM(BH86:BH112)),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ROUND((SUM(BI86:BI112)),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30" customHeight="1">
      <c r="B50" s="33"/>
      <c r="E50" s="261" t="str">
        <f>E9</f>
        <v>006 - CHORATICE - 6.ČÁST OPRAVA MIKROVLNNOU TECHNOLOGIÍ  p.p.č. 1320/2 u p.p.č.791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k.ú. Malšovice-Choratice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J86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J88</f>
        <v>0</v>
      </c>
      <c r="L61" s="104"/>
    </row>
    <row r="62" spans="2:47" s="9" customFormat="1" ht="14.85" customHeight="1">
      <c r="B62" s="104"/>
      <c r="D62" s="105" t="s">
        <v>427</v>
      </c>
      <c r="E62" s="106"/>
      <c r="F62" s="106"/>
      <c r="G62" s="106"/>
      <c r="H62" s="106"/>
      <c r="I62" s="106"/>
      <c r="J62" s="107">
        <f>J89</f>
        <v>0</v>
      </c>
      <c r="L62" s="104"/>
    </row>
    <row r="63" spans="2:47" s="9" customFormat="1" ht="19.899999999999999" customHeight="1">
      <c r="B63" s="104"/>
      <c r="D63" s="105" t="s">
        <v>120</v>
      </c>
      <c r="E63" s="106"/>
      <c r="F63" s="106"/>
      <c r="G63" s="106"/>
      <c r="H63" s="106"/>
      <c r="I63" s="106"/>
      <c r="J63" s="107">
        <f>J91</f>
        <v>0</v>
      </c>
      <c r="L63" s="104"/>
    </row>
    <row r="64" spans="2:47" s="9" customFormat="1" ht="14.85" customHeight="1">
      <c r="B64" s="104"/>
      <c r="D64" s="105" t="s">
        <v>121</v>
      </c>
      <c r="E64" s="106"/>
      <c r="F64" s="106"/>
      <c r="G64" s="106"/>
      <c r="H64" s="106"/>
      <c r="I64" s="106"/>
      <c r="J64" s="107">
        <f>J92</f>
        <v>0</v>
      </c>
      <c r="L64" s="104"/>
    </row>
    <row r="65" spans="2:12" s="9" customFormat="1" ht="19.899999999999999" customHeight="1">
      <c r="B65" s="104"/>
      <c r="D65" s="105" t="s">
        <v>124</v>
      </c>
      <c r="E65" s="106"/>
      <c r="F65" s="106"/>
      <c r="G65" s="106"/>
      <c r="H65" s="106"/>
      <c r="I65" s="106"/>
      <c r="J65" s="107">
        <f>J97</f>
        <v>0</v>
      </c>
      <c r="L65" s="104"/>
    </row>
    <row r="66" spans="2:12" s="8" customFormat="1" ht="24.95" customHeight="1">
      <c r="B66" s="100"/>
      <c r="D66" s="101" t="s">
        <v>125</v>
      </c>
      <c r="E66" s="102"/>
      <c r="F66" s="102"/>
      <c r="G66" s="102"/>
      <c r="H66" s="102"/>
      <c r="I66" s="102"/>
      <c r="J66" s="103">
        <f>J100</f>
        <v>0</v>
      </c>
      <c r="L66" s="100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126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16.5" customHeight="1">
      <c r="B76" s="33"/>
      <c r="E76" s="298" t="str">
        <f>E7</f>
        <v>OPRAVA KOMUNIKACÍ - HLINĚNÁ, CHORATICE A STARÁ BOHYNĚ</v>
      </c>
      <c r="F76" s="299"/>
      <c r="G76" s="299"/>
      <c r="H76" s="299"/>
      <c r="L76" s="33"/>
    </row>
    <row r="77" spans="2:12" s="1" customFormat="1" ht="12" customHeight="1">
      <c r="B77" s="33"/>
      <c r="C77" s="28" t="s">
        <v>108</v>
      </c>
      <c r="L77" s="33"/>
    </row>
    <row r="78" spans="2:12" s="1" customFormat="1" ht="30" customHeight="1">
      <c r="B78" s="33"/>
      <c r="E78" s="261" t="str">
        <f>E9</f>
        <v>006 - CHORATICE - 6.ČÁST OPRAVA MIKROVLNNOU TECHNOLOGIÍ  p.p.č. 1320/2 u p.p.č.791</v>
      </c>
      <c r="F78" s="300"/>
      <c r="G78" s="300"/>
      <c r="H78" s="300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>k.ú. Malšovice-Choratice</v>
      </c>
      <c r="I80" s="28" t="s">
        <v>23</v>
      </c>
      <c r="J80" s="50" t="str">
        <f>IF(J12="","",J12)</f>
        <v>7. 4. 2026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25</v>
      </c>
      <c r="F82" s="26" t="str">
        <f>E15</f>
        <v>OBEC MALŠOVICE</v>
      </c>
      <c r="I82" s="28" t="s">
        <v>31</v>
      </c>
      <c r="J82" s="31" t="str">
        <f>E21</f>
        <v>bez PD</v>
      </c>
      <c r="L82" s="33"/>
    </row>
    <row r="83" spans="2:65" s="1" customFormat="1" ht="15.2" customHeight="1">
      <c r="B83" s="33"/>
      <c r="C83" s="28" t="s">
        <v>29</v>
      </c>
      <c r="F83" s="26" t="str">
        <f>IF(E18="","",E18)</f>
        <v>Vyplň údaj</v>
      </c>
      <c r="I83" s="28" t="s">
        <v>34</v>
      </c>
      <c r="J83" s="31" t="str">
        <f>E24</f>
        <v>Nina Blavková Děčín</v>
      </c>
      <c r="L83" s="33"/>
    </row>
    <row r="84" spans="2:65" s="1" customFormat="1" ht="10.35" customHeight="1">
      <c r="B84" s="33"/>
      <c r="L84" s="33"/>
    </row>
    <row r="85" spans="2:65" s="10" customFormat="1" ht="29.25" customHeight="1">
      <c r="B85" s="108"/>
      <c r="C85" s="109" t="s">
        <v>127</v>
      </c>
      <c r="D85" s="110" t="s">
        <v>57</v>
      </c>
      <c r="E85" s="110" t="s">
        <v>53</v>
      </c>
      <c r="F85" s="110" t="s">
        <v>54</v>
      </c>
      <c r="G85" s="110" t="s">
        <v>128</v>
      </c>
      <c r="H85" s="110" t="s">
        <v>129</v>
      </c>
      <c r="I85" s="110" t="s">
        <v>130</v>
      </c>
      <c r="J85" s="110" t="s">
        <v>113</v>
      </c>
      <c r="K85" s="111" t="s">
        <v>131</v>
      </c>
      <c r="L85" s="108"/>
      <c r="M85" s="57" t="s">
        <v>19</v>
      </c>
      <c r="N85" s="58" t="s">
        <v>42</v>
      </c>
      <c r="O85" s="58" t="s">
        <v>132</v>
      </c>
      <c r="P85" s="58" t="s">
        <v>133</v>
      </c>
      <c r="Q85" s="58" t="s">
        <v>134</v>
      </c>
      <c r="R85" s="58" t="s">
        <v>135</v>
      </c>
      <c r="S85" s="58" t="s">
        <v>136</v>
      </c>
      <c r="T85" s="59" t="s">
        <v>137</v>
      </c>
    </row>
    <row r="86" spans="2:65" s="1" customFormat="1" ht="22.9" customHeight="1">
      <c r="B86" s="33"/>
      <c r="C86" s="62" t="s">
        <v>138</v>
      </c>
      <c r="J86" s="112">
        <f>BK86</f>
        <v>0</v>
      </c>
      <c r="L86" s="33"/>
      <c r="M86" s="60"/>
      <c r="N86" s="51"/>
      <c r="O86" s="51"/>
      <c r="P86" s="113">
        <f>P87+P100</f>
        <v>0</v>
      </c>
      <c r="Q86" s="51"/>
      <c r="R86" s="113">
        <f>R87+R100</f>
        <v>1.5512000000000001</v>
      </c>
      <c r="S86" s="51"/>
      <c r="T86" s="114">
        <f>T87+T100</f>
        <v>0</v>
      </c>
      <c r="AT86" s="18" t="s">
        <v>71</v>
      </c>
      <c r="AU86" s="18" t="s">
        <v>114</v>
      </c>
      <c r="BK86" s="115">
        <f>BK87+BK100</f>
        <v>0</v>
      </c>
    </row>
    <row r="87" spans="2:65" s="11" customFormat="1" ht="25.9" customHeight="1">
      <c r="B87" s="116"/>
      <c r="D87" s="117" t="s">
        <v>71</v>
      </c>
      <c r="E87" s="118" t="s">
        <v>139</v>
      </c>
      <c r="F87" s="118" t="s">
        <v>140</v>
      </c>
      <c r="I87" s="119"/>
      <c r="J87" s="120">
        <f>BK87</f>
        <v>0</v>
      </c>
      <c r="L87" s="116"/>
      <c r="M87" s="121"/>
      <c r="P87" s="122">
        <f>P88+P91+P97</f>
        <v>0</v>
      </c>
      <c r="R87" s="122">
        <f>R88+R91+R97</f>
        <v>1.5512000000000001</v>
      </c>
      <c r="T87" s="123">
        <f>T88+T91+T97</f>
        <v>0</v>
      </c>
      <c r="AR87" s="117" t="s">
        <v>80</v>
      </c>
      <c r="AT87" s="124" t="s">
        <v>71</v>
      </c>
      <c r="AU87" s="124" t="s">
        <v>72</v>
      </c>
      <c r="AY87" s="117" t="s">
        <v>141</v>
      </c>
      <c r="BK87" s="125">
        <f>BK88+BK91+BK97</f>
        <v>0</v>
      </c>
    </row>
    <row r="88" spans="2:65" s="11" customFormat="1" ht="22.9" customHeight="1">
      <c r="B88" s="116"/>
      <c r="D88" s="117" t="s">
        <v>71</v>
      </c>
      <c r="E88" s="126" t="s">
        <v>142</v>
      </c>
      <c r="F88" s="126" t="s">
        <v>143</v>
      </c>
      <c r="I88" s="119"/>
      <c r="J88" s="127">
        <f>BK88</f>
        <v>0</v>
      </c>
      <c r="L88" s="116"/>
      <c r="M88" s="121"/>
      <c r="P88" s="122">
        <f>P89</f>
        <v>0</v>
      </c>
      <c r="R88" s="122">
        <f>R89</f>
        <v>1.54</v>
      </c>
      <c r="T88" s="123">
        <f>T89</f>
        <v>0</v>
      </c>
      <c r="AR88" s="117" t="s">
        <v>80</v>
      </c>
      <c r="AT88" s="124" t="s">
        <v>71</v>
      </c>
      <c r="AU88" s="124" t="s">
        <v>80</v>
      </c>
      <c r="AY88" s="117" t="s">
        <v>141</v>
      </c>
      <c r="BK88" s="125">
        <f>BK89</f>
        <v>0</v>
      </c>
    </row>
    <row r="89" spans="2:65" s="11" customFormat="1" ht="20.85" customHeight="1">
      <c r="B89" s="116"/>
      <c r="D89" s="117" t="s">
        <v>71</v>
      </c>
      <c r="E89" s="126" t="s">
        <v>435</v>
      </c>
      <c r="F89" s="126" t="s">
        <v>436</v>
      </c>
      <c r="I89" s="119"/>
      <c r="J89" s="127">
        <f>BK89</f>
        <v>0</v>
      </c>
      <c r="L89" s="116"/>
      <c r="M89" s="121"/>
      <c r="P89" s="122">
        <f>P90</f>
        <v>0</v>
      </c>
      <c r="R89" s="122">
        <f>R90</f>
        <v>1.54</v>
      </c>
      <c r="T89" s="123">
        <f>T90</f>
        <v>0</v>
      </c>
      <c r="AR89" s="117" t="s">
        <v>80</v>
      </c>
      <c r="AT89" s="124" t="s">
        <v>71</v>
      </c>
      <c r="AU89" s="124" t="s">
        <v>82</v>
      </c>
      <c r="AY89" s="117" t="s">
        <v>141</v>
      </c>
      <c r="BK89" s="125">
        <f>BK90</f>
        <v>0</v>
      </c>
    </row>
    <row r="90" spans="2:65" s="1" customFormat="1" ht="24.2" customHeight="1">
      <c r="B90" s="33"/>
      <c r="C90" s="128" t="s">
        <v>80</v>
      </c>
      <c r="D90" s="128" t="s">
        <v>146</v>
      </c>
      <c r="E90" s="129" t="s">
        <v>437</v>
      </c>
      <c r="F90" s="130" t="s">
        <v>438</v>
      </c>
      <c r="G90" s="131" t="s">
        <v>339</v>
      </c>
      <c r="H90" s="132">
        <v>14</v>
      </c>
      <c r="I90" s="133"/>
      <c r="J90" s="134">
        <f>ROUND(I90*H90,1)</f>
        <v>0</v>
      </c>
      <c r="K90" s="130" t="s">
        <v>19</v>
      </c>
      <c r="L90" s="33"/>
      <c r="M90" s="135" t="s">
        <v>19</v>
      </c>
      <c r="N90" s="136" t="s">
        <v>43</v>
      </c>
      <c r="P90" s="137">
        <f>O90*H90</f>
        <v>0</v>
      </c>
      <c r="Q90" s="137">
        <v>0.11</v>
      </c>
      <c r="R90" s="137">
        <f>Q90*H90</f>
        <v>1.54</v>
      </c>
      <c r="S90" s="137">
        <v>0</v>
      </c>
      <c r="T90" s="138">
        <f>S90*H90</f>
        <v>0</v>
      </c>
      <c r="AR90" s="139" t="s">
        <v>151</v>
      </c>
      <c r="AT90" s="139" t="s">
        <v>146</v>
      </c>
      <c r="AU90" s="139" t="s">
        <v>152</v>
      </c>
      <c r="AY90" s="18" t="s">
        <v>141</v>
      </c>
      <c r="BE90" s="140">
        <f>IF(N90="základní",J90,0)</f>
        <v>0</v>
      </c>
      <c r="BF90" s="140">
        <f>IF(N90="snížená",J90,0)</f>
        <v>0</v>
      </c>
      <c r="BG90" s="140">
        <f>IF(N90="zákl. přenesená",J90,0)</f>
        <v>0</v>
      </c>
      <c r="BH90" s="140">
        <f>IF(N90="sníž. přenesená",J90,0)</f>
        <v>0</v>
      </c>
      <c r="BI90" s="140">
        <f>IF(N90="nulová",J90,0)</f>
        <v>0</v>
      </c>
      <c r="BJ90" s="18" t="s">
        <v>80</v>
      </c>
      <c r="BK90" s="140">
        <f>ROUND(I90*H90,1)</f>
        <v>0</v>
      </c>
      <c r="BL90" s="18" t="s">
        <v>151</v>
      </c>
      <c r="BM90" s="139" t="s">
        <v>494</v>
      </c>
    </row>
    <row r="91" spans="2:65" s="11" customFormat="1" ht="22.9" customHeight="1">
      <c r="B91" s="116"/>
      <c r="D91" s="117" t="s">
        <v>71</v>
      </c>
      <c r="E91" s="126" t="s">
        <v>208</v>
      </c>
      <c r="F91" s="126" t="s">
        <v>239</v>
      </c>
      <c r="I91" s="119"/>
      <c r="J91" s="127">
        <f>BK91</f>
        <v>0</v>
      </c>
      <c r="L91" s="116"/>
      <c r="M91" s="121"/>
      <c r="P91" s="122">
        <f>P92</f>
        <v>0</v>
      </c>
      <c r="R91" s="122">
        <f>R92</f>
        <v>1.1199999999999998E-2</v>
      </c>
      <c r="T91" s="123">
        <f>T92</f>
        <v>0</v>
      </c>
      <c r="AR91" s="117" t="s">
        <v>80</v>
      </c>
      <c r="AT91" s="124" t="s">
        <v>71</v>
      </c>
      <c r="AU91" s="124" t="s">
        <v>80</v>
      </c>
      <c r="AY91" s="117" t="s">
        <v>141</v>
      </c>
      <c r="BK91" s="125">
        <f>BK92</f>
        <v>0</v>
      </c>
    </row>
    <row r="92" spans="2:65" s="11" customFormat="1" ht="20.85" customHeight="1">
      <c r="B92" s="116"/>
      <c r="D92" s="117" t="s">
        <v>71</v>
      </c>
      <c r="E92" s="126" t="s">
        <v>240</v>
      </c>
      <c r="F92" s="126" t="s">
        <v>241</v>
      </c>
      <c r="I92" s="119"/>
      <c r="J92" s="127">
        <f>BK92</f>
        <v>0</v>
      </c>
      <c r="L92" s="116"/>
      <c r="M92" s="121"/>
      <c r="P92" s="122">
        <f>SUM(P93:P96)</f>
        <v>0</v>
      </c>
      <c r="R92" s="122">
        <f>SUM(R93:R96)</f>
        <v>1.1199999999999998E-2</v>
      </c>
      <c r="T92" s="123">
        <f>SUM(T93:T96)</f>
        <v>0</v>
      </c>
      <c r="AR92" s="117" t="s">
        <v>80</v>
      </c>
      <c r="AT92" s="124" t="s">
        <v>71</v>
      </c>
      <c r="AU92" s="124" t="s">
        <v>82</v>
      </c>
      <c r="AY92" s="117" t="s">
        <v>141</v>
      </c>
      <c r="BK92" s="125">
        <f>SUM(BK93:BK96)</f>
        <v>0</v>
      </c>
    </row>
    <row r="93" spans="2:65" s="1" customFormat="1" ht="16.5" customHeight="1">
      <c r="B93" s="33"/>
      <c r="C93" s="128" t="s">
        <v>82</v>
      </c>
      <c r="D93" s="128" t="s">
        <v>146</v>
      </c>
      <c r="E93" s="129" t="s">
        <v>243</v>
      </c>
      <c r="F93" s="130" t="s">
        <v>244</v>
      </c>
      <c r="G93" s="131" t="s">
        <v>180</v>
      </c>
      <c r="H93" s="132">
        <v>20</v>
      </c>
      <c r="I93" s="133"/>
      <c r="J93" s="134">
        <f>ROUND(I93*H93,1)</f>
        <v>0</v>
      </c>
      <c r="K93" s="130" t="s">
        <v>150</v>
      </c>
      <c r="L93" s="33"/>
      <c r="M93" s="135" t="s">
        <v>19</v>
      </c>
      <c r="N93" s="136" t="s">
        <v>43</v>
      </c>
      <c r="P93" s="137">
        <f>O93*H93</f>
        <v>0</v>
      </c>
      <c r="Q93" s="137">
        <v>5.5999999999999995E-4</v>
      </c>
      <c r="R93" s="137">
        <f>Q93*H93</f>
        <v>1.1199999999999998E-2</v>
      </c>
      <c r="S93" s="137">
        <v>0</v>
      </c>
      <c r="T93" s="138">
        <f>S93*H93</f>
        <v>0</v>
      </c>
      <c r="AR93" s="139" t="s">
        <v>151</v>
      </c>
      <c r="AT93" s="139" t="s">
        <v>146</v>
      </c>
      <c r="AU93" s="139" t="s">
        <v>152</v>
      </c>
      <c r="AY93" s="18" t="s">
        <v>141</v>
      </c>
      <c r="BE93" s="140">
        <f>IF(N93="základní",J93,0)</f>
        <v>0</v>
      </c>
      <c r="BF93" s="140">
        <f>IF(N93="snížená",J93,0)</f>
        <v>0</v>
      </c>
      <c r="BG93" s="140">
        <f>IF(N93="zákl. přenesená",J93,0)</f>
        <v>0</v>
      </c>
      <c r="BH93" s="140">
        <f>IF(N93="sníž. přenesená",J93,0)</f>
        <v>0</v>
      </c>
      <c r="BI93" s="140">
        <f>IF(N93="nulová",J93,0)</f>
        <v>0</v>
      </c>
      <c r="BJ93" s="18" t="s">
        <v>80</v>
      </c>
      <c r="BK93" s="140">
        <f>ROUND(I93*H93,1)</f>
        <v>0</v>
      </c>
      <c r="BL93" s="18" t="s">
        <v>151</v>
      </c>
      <c r="BM93" s="139" t="s">
        <v>245</v>
      </c>
    </row>
    <row r="94" spans="2:65" s="1" customFormat="1" ht="11.25">
      <c r="B94" s="33"/>
      <c r="D94" s="141" t="s">
        <v>154</v>
      </c>
      <c r="F94" s="142" t="s">
        <v>246</v>
      </c>
      <c r="I94" s="143"/>
      <c r="L94" s="33"/>
      <c r="M94" s="144"/>
      <c r="T94" s="54"/>
      <c r="AT94" s="18" t="s">
        <v>154</v>
      </c>
      <c r="AU94" s="18" t="s">
        <v>152</v>
      </c>
    </row>
    <row r="95" spans="2:65" s="1" customFormat="1" ht="16.5" customHeight="1">
      <c r="B95" s="33"/>
      <c r="C95" s="128" t="s">
        <v>152</v>
      </c>
      <c r="D95" s="128" t="s">
        <v>146</v>
      </c>
      <c r="E95" s="129" t="s">
        <v>248</v>
      </c>
      <c r="F95" s="130" t="s">
        <v>249</v>
      </c>
      <c r="G95" s="131" t="s">
        <v>180</v>
      </c>
      <c r="H95" s="132">
        <v>20</v>
      </c>
      <c r="I95" s="133"/>
      <c r="J95" s="134">
        <f>ROUND(I95*H95,1)</f>
        <v>0</v>
      </c>
      <c r="K95" s="130" t="s">
        <v>150</v>
      </c>
      <c r="L95" s="33"/>
      <c r="M95" s="135" t="s">
        <v>19</v>
      </c>
      <c r="N95" s="136" t="s">
        <v>43</v>
      </c>
      <c r="P95" s="137">
        <f>O95*H95</f>
        <v>0</v>
      </c>
      <c r="Q95" s="137">
        <v>0</v>
      </c>
      <c r="R95" s="137">
        <f>Q95*H95</f>
        <v>0</v>
      </c>
      <c r="S95" s="137">
        <v>0</v>
      </c>
      <c r="T95" s="138">
        <f>S95*H95</f>
        <v>0</v>
      </c>
      <c r="AR95" s="139" t="s">
        <v>151</v>
      </c>
      <c r="AT95" s="139" t="s">
        <v>146</v>
      </c>
      <c r="AU95" s="139" t="s">
        <v>152</v>
      </c>
      <c r="AY95" s="18" t="s">
        <v>141</v>
      </c>
      <c r="BE95" s="140">
        <f>IF(N95="základní",J95,0)</f>
        <v>0</v>
      </c>
      <c r="BF95" s="140">
        <f>IF(N95="snížená",J95,0)</f>
        <v>0</v>
      </c>
      <c r="BG95" s="140">
        <f>IF(N95="zákl. přenesená",J95,0)</f>
        <v>0</v>
      </c>
      <c r="BH95" s="140">
        <f>IF(N95="sníž. přenesená",J95,0)</f>
        <v>0</v>
      </c>
      <c r="BI95" s="140">
        <f>IF(N95="nulová",J95,0)</f>
        <v>0</v>
      </c>
      <c r="BJ95" s="18" t="s">
        <v>80</v>
      </c>
      <c r="BK95" s="140">
        <f>ROUND(I95*H95,1)</f>
        <v>0</v>
      </c>
      <c r="BL95" s="18" t="s">
        <v>151</v>
      </c>
      <c r="BM95" s="139" t="s">
        <v>250</v>
      </c>
    </row>
    <row r="96" spans="2:65" s="1" customFormat="1" ht="11.25">
      <c r="B96" s="33"/>
      <c r="D96" s="141" t="s">
        <v>154</v>
      </c>
      <c r="F96" s="142" t="s">
        <v>251</v>
      </c>
      <c r="I96" s="143"/>
      <c r="L96" s="33"/>
      <c r="M96" s="144"/>
      <c r="T96" s="54"/>
      <c r="AT96" s="18" t="s">
        <v>154</v>
      </c>
      <c r="AU96" s="18" t="s">
        <v>152</v>
      </c>
    </row>
    <row r="97" spans="2:65" s="11" customFormat="1" ht="22.9" customHeight="1">
      <c r="B97" s="116"/>
      <c r="D97" s="117" t="s">
        <v>71</v>
      </c>
      <c r="E97" s="126" t="s">
        <v>315</v>
      </c>
      <c r="F97" s="126" t="s">
        <v>316</v>
      </c>
      <c r="I97" s="119"/>
      <c r="J97" s="127">
        <f>BK97</f>
        <v>0</v>
      </c>
      <c r="L97" s="116"/>
      <c r="M97" s="121"/>
      <c r="P97" s="122">
        <f>SUM(P98:P99)</f>
        <v>0</v>
      </c>
      <c r="R97" s="122">
        <f>SUM(R98:R99)</f>
        <v>0</v>
      </c>
      <c r="T97" s="123">
        <f>SUM(T98:T99)</f>
        <v>0</v>
      </c>
      <c r="AR97" s="117" t="s">
        <v>80</v>
      </c>
      <c r="AT97" s="124" t="s">
        <v>71</v>
      </c>
      <c r="AU97" s="124" t="s">
        <v>80</v>
      </c>
      <c r="AY97" s="117" t="s">
        <v>141</v>
      </c>
      <c r="BK97" s="125">
        <f>SUM(BK98:BK99)</f>
        <v>0</v>
      </c>
    </row>
    <row r="98" spans="2:65" s="1" customFormat="1" ht="24.2" customHeight="1">
      <c r="B98" s="33"/>
      <c r="C98" s="128" t="s">
        <v>151</v>
      </c>
      <c r="D98" s="128" t="s">
        <v>146</v>
      </c>
      <c r="E98" s="129" t="s">
        <v>318</v>
      </c>
      <c r="F98" s="130" t="s">
        <v>319</v>
      </c>
      <c r="G98" s="131" t="s">
        <v>287</v>
      </c>
      <c r="H98" s="132">
        <v>1.5509999999999999</v>
      </c>
      <c r="I98" s="133"/>
      <c r="J98" s="134">
        <f>ROUND(I98*H98,1)</f>
        <v>0</v>
      </c>
      <c r="K98" s="130" t="s">
        <v>150</v>
      </c>
      <c r="L98" s="33"/>
      <c r="M98" s="135" t="s">
        <v>19</v>
      </c>
      <c r="N98" s="136" t="s">
        <v>43</v>
      </c>
      <c r="P98" s="137">
        <f>O98*H98</f>
        <v>0</v>
      </c>
      <c r="Q98" s="137">
        <v>0</v>
      </c>
      <c r="R98" s="137">
        <f>Q98*H98</f>
        <v>0</v>
      </c>
      <c r="S98" s="137">
        <v>0</v>
      </c>
      <c r="T98" s="138">
        <f>S98*H98</f>
        <v>0</v>
      </c>
      <c r="AR98" s="139" t="s">
        <v>151</v>
      </c>
      <c r="AT98" s="139" t="s">
        <v>146</v>
      </c>
      <c r="AU98" s="139" t="s">
        <v>82</v>
      </c>
      <c r="AY98" s="18" t="s">
        <v>141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8" t="s">
        <v>80</v>
      </c>
      <c r="BK98" s="140">
        <f>ROUND(I98*H98,1)</f>
        <v>0</v>
      </c>
      <c r="BL98" s="18" t="s">
        <v>151</v>
      </c>
      <c r="BM98" s="139" t="s">
        <v>320</v>
      </c>
    </row>
    <row r="99" spans="2:65" s="1" customFormat="1" ht="11.25">
      <c r="B99" s="33"/>
      <c r="D99" s="141" t="s">
        <v>154</v>
      </c>
      <c r="F99" s="142" t="s">
        <v>321</v>
      </c>
      <c r="I99" s="143"/>
      <c r="L99" s="33"/>
      <c r="M99" s="144"/>
      <c r="T99" s="54"/>
      <c r="AT99" s="18" t="s">
        <v>154</v>
      </c>
      <c r="AU99" s="18" t="s">
        <v>82</v>
      </c>
    </row>
    <row r="100" spans="2:65" s="11" customFormat="1" ht="25.9" customHeight="1">
      <c r="B100" s="116"/>
      <c r="D100" s="117" t="s">
        <v>71</v>
      </c>
      <c r="E100" s="118" t="s">
        <v>322</v>
      </c>
      <c r="F100" s="118" t="s">
        <v>323</v>
      </c>
      <c r="I100" s="119"/>
      <c r="J100" s="120">
        <f>BK100</f>
        <v>0</v>
      </c>
      <c r="L100" s="116"/>
      <c r="M100" s="121"/>
      <c r="P100" s="122">
        <f>SUM(P101:P112)</f>
        <v>0</v>
      </c>
      <c r="R100" s="122">
        <f>SUM(R101:R112)</f>
        <v>0</v>
      </c>
      <c r="T100" s="123">
        <f>SUM(T101:T112)</f>
        <v>0</v>
      </c>
      <c r="AR100" s="117" t="s">
        <v>142</v>
      </c>
      <c r="AT100" s="124" t="s">
        <v>71</v>
      </c>
      <c r="AU100" s="124" t="s">
        <v>72</v>
      </c>
      <c r="AY100" s="117" t="s">
        <v>141</v>
      </c>
      <c r="BK100" s="125">
        <f>SUM(BK101:BK112)</f>
        <v>0</v>
      </c>
    </row>
    <row r="101" spans="2:65" s="1" customFormat="1" ht="16.5" customHeight="1">
      <c r="B101" s="33"/>
      <c r="C101" s="128" t="s">
        <v>142</v>
      </c>
      <c r="D101" s="128" t="s">
        <v>146</v>
      </c>
      <c r="E101" s="129" t="s">
        <v>332</v>
      </c>
      <c r="F101" s="130" t="s">
        <v>333</v>
      </c>
      <c r="G101" s="131" t="s">
        <v>327</v>
      </c>
      <c r="H101" s="132">
        <v>1</v>
      </c>
      <c r="I101" s="133"/>
      <c r="J101" s="134">
        <f>ROUND(I101*H101,1)</f>
        <v>0</v>
      </c>
      <c r="K101" s="130" t="s">
        <v>150</v>
      </c>
      <c r="L101" s="33"/>
      <c r="M101" s="135" t="s">
        <v>19</v>
      </c>
      <c r="N101" s="136" t="s">
        <v>43</v>
      </c>
      <c r="P101" s="137">
        <f>O101*H101</f>
        <v>0</v>
      </c>
      <c r="Q101" s="137">
        <v>0</v>
      </c>
      <c r="R101" s="137">
        <f>Q101*H101</f>
        <v>0</v>
      </c>
      <c r="S101" s="137">
        <v>0</v>
      </c>
      <c r="T101" s="138">
        <f>S101*H101</f>
        <v>0</v>
      </c>
      <c r="AR101" s="139" t="s">
        <v>328</v>
      </c>
      <c r="AT101" s="139" t="s">
        <v>146</v>
      </c>
      <c r="AU101" s="139" t="s">
        <v>80</v>
      </c>
      <c r="AY101" s="18" t="s">
        <v>141</v>
      </c>
      <c r="BE101" s="140">
        <f>IF(N101="základní",J101,0)</f>
        <v>0</v>
      </c>
      <c r="BF101" s="140">
        <f>IF(N101="snížená",J101,0)</f>
        <v>0</v>
      </c>
      <c r="BG101" s="140">
        <f>IF(N101="zákl. přenesená",J101,0)</f>
        <v>0</v>
      </c>
      <c r="BH101" s="140">
        <f>IF(N101="sníž. přenesená",J101,0)</f>
        <v>0</v>
      </c>
      <c r="BI101" s="140">
        <f>IF(N101="nulová",J101,0)</f>
        <v>0</v>
      </c>
      <c r="BJ101" s="18" t="s">
        <v>80</v>
      </c>
      <c r="BK101" s="140">
        <f>ROUND(I101*H101,1)</f>
        <v>0</v>
      </c>
      <c r="BL101" s="18" t="s">
        <v>328</v>
      </c>
      <c r="BM101" s="139" t="s">
        <v>334</v>
      </c>
    </row>
    <row r="102" spans="2:65" s="1" customFormat="1" ht="11.25">
      <c r="B102" s="33"/>
      <c r="D102" s="141" t="s">
        <v>154</v>
      </c>
      <c r="F102" s="142" t="s">
        <v>335</v>
      </c>
      <c r="I102" s="143"/>
      <c r="L102" s="33"/>
      <c r="M102" s="144"/>
      <c r="T102" s="54"/>
      <c r="AT102" s="18" t="s">
        <v>154</v>
      </c>
      <c r="AU102" s="18" t="s">
        <v>80</v>
      </c>
    </row>
    <row r="103" spans="2:65" s="1" customFormat="1" ht="16.5" customHeight="1">
      <c r="B103" s="33"/>
      <c r="C103" s="128" t="s">
        <v>194</v>
      </c>
      <c r="D103" s="128" t="s">
        <v>146</v>
      </c>
      <c r="E103" s="129" t="s">
        <v>337</v>
      </c>
      <c r="F103" s="130" t="s">
        <v>338</v>
      </c>
      <c r="G103" s="131" t="s">
        <v>339</v>
      </c>
      <c r="H103" s="132">
        <v>1</v>
      </c>
      <c r="I103" s="133"/>
      <c r="J103" s="134">
        <f>ROUND(I103*H103,1)</f>
        <v>0</v>
      </c>
      <c r="K103" s="130" t="s">
        <v>150</v>
      </c>
      <c r="L103" s="33"/>
      <c r="M103" s="135" t="s">
        <v>19</v>
      </c>
      <c r="N103" s="136" t="s">
        <v>43</v>
      </c>
      <c r="P103" s="137">
        <f>O103*H103</f>
        <v>0</v>
      </c>
      <c r="Q103" s="137">
        <v>0</v>
      </c>
      <c r="R103" s="137">
        <f>Q103*H103</f>
        <v>0</v>
      </c>
      <c r="S103" s="137">
        <v>0</v>
      </c>
      <c r="T103" s="138">
        <f>S103*H103</f>
        <v>0</v>
      </c>
      <c r="AR103" s="139" t="s">
        <v>328</v>
      </c>
      <c r="AT103" s="139" t="s">
        <v>146</v>
      </c>
      <c r="AU103" s="139" t="s">
        <v>80</v>
      </c>
      <c r="AY103" s="18" t="s">
        <v>141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8" t="s">
        <v>80</v>
      </c>
      <c r="BK103" s="140">
        <f>ROUND(I103*H103,1)</f>
        <v>0</v>
      </c>
      <c r="BL103" s="18" t="s">
        <v>328</v>
      </c>
      <c r="BM103" s="139" t="s">
        <v>340</v>
      </c>
    </row>
    <row r="104" spans="2:65" s="1" customFormat="1" ht="11.25">
      <c r="B104" s="33"/>
      <c r="D104" s="141" t="s">
        <v>154</v>
      </c>
      <c r="F104" s="142" t="s">
        <v>341</v>
      </c>
      <c r="I104" s="143"/>
      <c r="L104" s="33"/>
      <c r="M104" s="144"/>
      <c r="T104" s="54"/>
      <c r="AT104" s="18" t="s">
        <v>154</v>
      </c>
      <c r="AU104" s="18" t="s">
        <v>80</v>
      </c>
    </row>
    <row r="105" spans="2:65" s="1" customFormat="1" ht="16.5" customHeight="1">
      <c r="B105" s="33"/>
      <c r="C105" s="128" t="s">
        <v>199</v>
      </c>
      <c r="D105" s="128" t="s">
        <v>146</v>
      </c>
      <c r="E105" s="129" t="s">
        <v>343</v>
      </c>
      <c r="F105" s="130" t="s">
        <v>344</v>
      </c>
      <c r="G105" s="131" t="s">
        <v>327</v>
      </c>
      <c r="H105" s="132">
        <v>1</v>
      </c>
      <c r="I105" s="133"/>
      <c r="J105" s="134">
        <f>ROUND(I105*H105,1)</f>
        <v>0</v>
      </c>
      <c r="K105" s="130" t="s">
        <v>150</v>
      </c>
      <c r="L105" s="33"/>
      <c r="M105" s="135" t="s">
        <v>19</v>
      </c>
      <c r="N105" s="136" t="s">
        <v>43</v>
      </c>
      <c r="P105" s="137">
        <f>O105*H105</f>
        <v>0</v>
      </c>
      <c r="Q105" s="137">
        <v>0</v>
      </c>
      <c r="R105" s="137">
        <f>Q105*H105</f>
        <v>0</v>
      </c>
      <c r="S105" s="137">
        <v>0</v>
      </c>
      <c r="T105" s="138">
        <f>S105*H105</f>
        <v>0</v>
      </c>
      <c r="AR105" s="139" t="s">
        <v>328</v>
      </c>
      <c r="AT105" s="139" t="s">
        <v>146</v>
      </c>
      <c r="AU105" s="139" t="s">
        <v>80</v>
      </c>
      <c r="AY105" s="18" t="s">
        <v>141</v>
      </c>
      <c r="BE105" s="140">
        <f>IF(N105="základní",J105,0)</f>
        <v>0</v>
      </c>
      <c r="BF105" s="140">
        <f>IF(N105="snížená",J105,0)</f>
        <v>0</v>
      </c>
      <c r="BG105" s="140">
        <f>IF(N105="zákl. přenesená",J105,0)</f>
        <v>0</v>
      </c>
      <c r="BH105" s="140">
        <f>IF(N105="sníž. přenesená",J105,0)</f>
        <v>0</v>
      </c>
      <c r="BI105" s="140">
        <f>IF(N105="nulová",J105,0)</f>
        <v>0</v>
      </c>
      <c r="BJ105" s="18" t="s">
        <v>80</v>
      </c>
      <c r="BK105" s="140">
        <f>ROUND(I105*H105,1)</f>
        <v>0</v>
      </c>
      <c r="BL105" s="18" t="s">
        <v>328</v>
      </c>
      <c r="BM105" s="139" t="s">
        <v>345</v>
      </c>
    </row>
    <row r="106" spans="2:65" s="1" customFormat="1" ht="11.25">
      <c r="B106" s="33"/>
      <c r="D106" s="141" t="s">
        <v>154</v>
      </c>
      <c r="F106" s="142" t="s">
        <v>346</v>
      </c>
      <c r="I106" s="143"/>
      <c r="L106" s="33"/>
      <c r="M106" s="144"/>
      <c r="T106" s="54"/>
      <c r="AT106" s="18" t="s">
        <v>154</v>
      </c>
      <c r="AU106" s="18" t="s">
        <v>80</v>
      </c>
    </row>
    <row r="107" spans="2:65" s="1" customFormat="1" ht="16.5" customHeight="1">
      <c r="B107" s="33"/>
      <c r="C107" s="128" t="s">
        <v>201</v>
      </c>
      <c r="D107" s="128" t="s">
        <v>146</v>
      </c>
      <c r="E107" s="129" t="s">
        <v>348</v>
      </c>
      <c r="F107" s="130" t="s">
        <v>349</v>
      </c>
      <c r="G107" s="131" t="s">
        <v>327</v>
      </c>
      <c r="H107" s="132">
        <v>1</v>
      </c>
      <c r="I107" s="133"/>
      <c r="J107" s="134">
        <f>ROUND(I107*H107,1)</f>
        <v>0</v>
      </c>
      <c r="K107" s="130" t="s">
        <v>150</v>
      </c>
      <c r="L107" s="33"/>
      <c r="M107" s="135" t="s">
        <v>19</v>
      </c>
      <c r="N107" s="136" t="s">
        <v>43</v>
      </c>
      <c r="P107" s="137">
        <f>O107*H107</f>
        <v>0</v>
      </c>
      <c r="Q107" s="137">
        <v>0</v>
      </c>
      <c r="R107" s="137">
        <f>Q107*H107</f>
        <v>0</v>
      </c>
      <c r="S107" s="137">
        <v>0</v>
      </c>
      <c r="T107" s="138">
        <f>S107*H107</f>
        <v>0</v>
      </c>
      <c r="AR107" s="139" t="s">
        <v>328</v>
      </c>
      <c r="AT107" s="139" t="s">
        <v>146</v>
      </c>
      <c r="AU107" s="139" t="s">
        <v>80</v>
      </c>
      <c r="AY107" s="18" t="s">
        <v>141</v>
      </c>
      <c r="BE107" s="140">
        <f>IF(N107="základní",J107,0)</f>
        <v>0</v>
      </c>
      <c r="BF107" s="140">
        <f>IF(N107="snížená",J107,0)</f>
        <v>0</v>
      </c>
      <c r="BG107" s="140">
        <f>IF(N107="zákl. přenesená",J107,0)</f>
        <v>0</v>
      </c>
      <c r="BH107" s="140">
        <f>IF(N107="sníž. přenesená",J107,0)</f>
        <v>0</v>
      </c>
      <c r="BI107" s="140">
        <f>IF(N107="nulová",J107,0)</f>
        <v>0</v>
      </c>
      <c r="BJ107" s="18" t="s">
        <v>80</v>
      </c>
      <c r="BK107" s="140">
        <f>ROUND(I107*H107,1)</f>
        <v>0</v>
      </c>
      <c r="BL107" s="18" t="s">
        <v>328</v>
      </c>
      <c r="BM107" s="139" t="s">
        <v>350</v>
      </c>
    </row>
    <row r="108" spans="2:65" s="1" customFormat="1" ht="11.25">
      <c r="B108" s="33"/>
      <c r="D108" s="141" t="s">
        <v>154</v>
      </c>
      <c r="F108" s="142" t="s">
        <v>351</v>
      </c>
      <c r="I108" s="143"/>
      <c r="L108" s="33"/>
      <c r="M108" s="144"/>
      <c r="T108" s="54"/>
      <c r="AT108" s="18" t="s">
        <v>154</v>
      </c>
      <c r="AU108" s="18" t="s">
        <v>80</v>
      </c>
    </row>
    <row r="109" spans="2:65" s="1" customFormat="1" ht="16.5" customHeight="1">
      <c r="B109" s="33"/>
      <c r="C109" s="128" t="s">
        <v>208</v>
      </c>
      <c r="D109" s="128" t="s">
        <v>146</v>
      </c>
      <c r="E109" s="129" t="s">
        <v>353</v>
      </c>
      <c r="F109" s="130" t="s">
        <v>354</v>
      </c>
      <c r="G109" s="131" t="s">
        <v>327</v>
      </c>
      <c r="H109" s="132">
        <v>1</v>
      </c>
      <c r="I109" s="133"/>
      <c r="J109" s="134">
        <f>ROUND(I109*H109,1)</f>
        <v>0</v>
      </c>
      <c r="K109" s="130" t="s">
        <v>150</v>
      </c>
      <c r="L109" s="33"/>
      <c r="M109" s="135" t="s">
        <v>19</v>
      </c>
      <c r="N109" s="136" t="s">
        <v>43</v>
      </c>
      <c r="P109" s="137">
        <f>O109*H109</f>
        <v>0</v>
      </c>
      <c r="Q109" s="137">
        <v>0</v>
      </c>
      <c r="R109" s="137">
        <f>Q109*H109</f>
        <v>0</v>
      </c>
      <c r="S109" s="137">
        <v>0</v>
      </c>
      <c r="T109" s="138">
        <f>S109*H109</f>
        <v>0</v>
      </c>
      <c r="AR109" s="139" t="s">
        <v>328</v>
      </c>
      <c r="AT109" s="139" t="s">
        <v>146</v>
      </c>
      <c r="AU109" s="139" t="s">
        <v>80</v>
      </c>
      <c r="AY109" s="18" t="s">
        <v>141</v>
      </c>
      <c r="BE109" s="140">
        <f>IF(N109="základní",J109,0)</f>
        <v>0</v>
      </c>
      <c r="BF109" s="140">
        <f>IF(N109="snížená",J109,0)</f>
        <v>0</v>
      </c>
      <c r="BG109" s="140">
        <f>IF(N109="zákl. přenesená",J109,0)</f>
        <v>0</v>
      </c>
      <c r="BH109" s="140">
        <f>IF(N109="sníž. přenesená",J109,0)</f>
        <v>0</v>
      </c>
      <c r="BI109" s="140">
        <f>IF(N109="nulová",J109,0)</f>
        <v>0</v>
      </c>
      <c r="BJ109" s="18" t="s">
        <v>80</v>
      </c>
      <c r="BK109" s="140">
        <f>ROUND(I109*H109,1)</f>
        <v>0</v>
      </c>
      <c r="BL109" s="18" t="s">
        <v>328</v>
      </c>
      <c r="BM109" s="139" t="s">
        <v>355</v>
      </c>
    </row>
    <row r="110" spans="2:65" s="1" customFormat="1" ht="11.25">
      <c r="B110" s="33"/>
      <c r="D110" s="141" t="s">
        <v>154</v>
      </c>
      <c r="F110" s="142" t="s">
        <v>356</v>
      </c>
      <c r="I110" s="143"/>
      <c r="L110" s="33"/>
      <c r="M110" s="144"/>
      <c r="T110" s="54"/>
      <c r="AT110" s="18" t="s">
        <v>154</v>
      </c>
      <c r="AU110" s="18" t="s">
        <v>80</v>
      </c>
    </row>
    <row r="111" spans="2:65" s="1" customFormat="1" ht="16.5" customHeight="1">
      <c r="B111" s="33"/>
      <c r="C111" s="128" t="s">
        <v>216</v>
      </c>
      <c r="D111" s="128" t="s">
        <v>146</v>
      </c>
      <c r="E111" s="129" t="s">
        <v>358</v>
      </c>
      <c r="F111" s="130" t="s">
        <v>359</v>
      </c>
      <c r="G111" s="131" t="s">
        <v>327</v>
      </c>
      <c r="H111" s="132">
        <v>1</v>
      </c>
      <c r="I111" s="133"/>
      <c r="J111" s="134">
        <f>ROUND(I111*H111,1)</f>
        <v>0</v>
      </c>
      <c r="K111" s="130" t="s">
        <v>150</v>
      </c>
      <c r="L111" s="33"/>
      <c r="M111" s="135" t="s">
        <v>19</v>
      </c>
      <c r="N111" s="136" t="s">
        <v>43</v>
      </c>
      <c r="P111" s="137">
        <f>O111*H111</f>
        <v>0</v>
      </c>
      <c r="Q111" s="137">
        <v>0</v>
      </c>
      <c r="R111" s="137">
        <f>Q111*H111</f>
        <v>0</v>
      </c>
      <c r="S111" s="137">
        <v>0</v>
      </c>
      <c r="T111" s="138">
        <f>S111*H111</f>
        <v>0</v>
      </c>
      <c r="AR111" s="139" t="s">
        <v>328</v>
      </c>
      <c r="AT111" s="139" t="s">
        <v>146</v>
      </c>
      <c r="AU111" s="139" t="s">
        <v>80</v>
      </c>
      <c r="AY111" s="18" t="s">
        <v>141</v>
      </c>
      <c r="BE111" s="140">
        <f>IF(N111="základní",J111,0)</f>
        <v>0</v>
      </c>
      <c r="BF111" s="140">
        <f>IF(N111="snížená",J111,0)</f>
        <v>0</v>
      </c>
      <c r="BG111" s="140">
        <f>IF(N111="zákl. přenesená",J111,0)</f>
        <v>0</v>
      </c>
      <c r="BH111" s="140">
        <f>IF(N111="sníž. přenesená",J111,0)</f>
        <v>0</v>
      </c>
      <c r="BI111" s="140">
        <f>IF(N111="nulová",J111,0)</f>
        <v>0</v>
      </c>
      <c r="BJ111" s="18" t="s">
        <v>80</v>
      </c>
      <c r="BK111" s="140">
        <f>ROUND(I111*H111,1)</f>
        <v>0</v>
      </c>
      <c r="BL111" s="18" t="s">
        <v>328</v>
      </c>
      <c r="BM111" s="139" t="s">
        <v>360</v>
      </c>
    </row>
    <row r="112" spans="2:65" s="1" customFormat="1" ht="11.25">
      <c r="B112" s="33"/>
      <c r="D112" s="141" t="s">
        <v>154</v>
      </c>
      <c r="F112" s="142" t="s">
        <v>361</v>
      </c>
      <c r="I112" s="143"/>
      <c r="L112" s="33"/>
      <c r="M112" s="173"/>
      <c r="N112" s="174"/>
      <c r="O112" s="174"/>
      <c r="P112" s="174"/>
      <c r="Q112" s="174"/>
      <c r="R112" s="174"/>
      <c r="S112" s="174"/>
      <c r="T112" s="175"/>
      <c r="AT112" s="18" t="s">
        <v>154</v>
      </c>
      <c r="AU112" s="18" t="s">
        <v>80</v>
      </c>
    </row>
    <row r="113" spans="2:12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33"/>
    </row>
  </sheetData>
  <sheetProtection algorithmName="SHA-512" hashValue="aFrA67VgT/BYXZD77X4+HekxEpuYDtTAjkRhrzs42dqcQ8lITZsZ+BVwtMaDXHi9rV9WQXhcLtfx2NWJBPJk8w==" saltValue="kDaBjH+JOaAXgp82YiuMwHrxOTAj6LEHS8HMDmZGqPM/wthbz4GczNUehpF9YVQI31drNJiemStXWz2/+pkk2g==" spinCount="100000" sheet="1" objects="1" scenarios="1" formatColumns="0" formatRows="0" autoFilter="0"/>
  <autoFilter ref="C85:K112" xr:uid="{00000000-0009-0000-0000-000007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0700-000000000000}"/>
    <hyperlink ref="F96" r:id="rId2" xr:uid="{00000000-0004-0000-0700-000001000000}"/>
    <hyperlink ref="F99" r:id="rId3" xr:uid="{00000000-0004-0000-0700-000002000000}"/>
    <hyperlink ref="F102" r:id="rId4" xr:uid="{00000000-0004-0000-0700-000003000000}"/>
    <hyperlink ref="F104" r:id="rId5" xr:uid="{00000000-0004-0000-0700-000004000000}"/>
    <hyperlink ref="F106" r:id="rId6" xr:uid="{00000000-0004-0000-0700-000005000000}"/>
    <hyperlink ref="F108" r:id="rId7" xr:uid="{00000000-0004-0000-0700-000006000000}"/>
    <hyperlink ref="F110" r:id="rId8" xr:uid="{00000000-0004-0000-0700-000007000000}"/>
    <hyperlink ref="F112" r:id="rId9" xr:uid="{00000000-0004-0000-07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103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107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298" t="str">
        <f>'Rekapitulace stavby'!K6</f>
        <v>OPRAVA KOMUNIKACÍ - HLINĚNÁ, CHORATICE A STARÁ BOHYNĚ</v>
      </c>
      <c r="F7" s="299"/>
      <c r="G7" s="299"/>
      <c r="H7" s="299"/>
      <c r="L7" s="21"/>
    </row>
    <row r="8" spans="2:46" s="1" customFormat="1" ht="12" customHeight="1">
      <c r="B8" s="33"/>
      <c r="D8" s="28" t="s">
        <v>108</v>
      </c>
      <c r="L8" s="33"/>
    </row>
    <row r="9" spans="2:46" s="1" customFormat="1" ht="16.5" customHeight="1">
      <c r="B9" s="33"/>
      <c r="E9" s="261" t="s">
        <v>495</v>
      </c>
      <c r="F9" s="300"/>
      <c r="G9" s="300"/>
      <c r="H9" s="30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363</v>
      </c>
      <c r="I12" s="28" t="s">
        <v>23</v>
      </c>
      <c r="J12" s="50" t="str">
        <f>'Rekapitulace stavby'!AN8</f>
        <v>7. 4. 2026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01" t="str">
        <f>'Rekapitulace stavby'!E14</f>
        <v>Vyplň údaj</v>
      </c>
      <c r="F18" s="282"/>
      <c r="G18" s="282"/>
      <c r="H18" s="282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287" t="s">
        <v>37</v>
      </c>
      <c r="F27" s="287"/>
      <c r="G27" s="287"/>
      <c r="H27" s="287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ROUND(J88,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ROUND((SUM(BE88:BE135)),  1)</f>
        <v>0</v>
      </c>
      <c r="I33" s="90">
        <v>0.21</v>
      </c>
      <c r="J33" s="89">
        <f>ROUND(((SUM(BE88:BE135))*I33),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ROUND((SUM(BF88:BF135)),  1)</f>
        <v>0</v>
      </c>
      <c r="I34" s="90">
        <v>0.12</v>
      </c>
      <c r="J34" s="89">
        <f>ROUND(((SUM(BF88:BF135))*I34),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ROUND((SUM(BG88:BG135)),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ROUND((SUM(BH88:BH135)),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ROUND((SUM(BI88:BI135)),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111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298" t="str">
        <f>E7</f>
        <v>OPRAVA KOMUNIKACÍ - HLINĚNÁ, CHORATICE A STARÁ BOHYNĚ</v>
      </c>
      <c r="F48" s="299"/>
      <c r="G48" s="299"/>
      <c r="H48" s="299"/>
      <c r="L48" s="33"/>
    </row>
    <row r="49" spans="2:47" s="1" customFormat="1" ht="12" customHeight="1">
      <c r="B49" s="33"/>
      <c r="C49" s="28" t="s">
        <v>108</v>
      </c>
      <c r="L49" s="33"/>
    </row>
    <row r="50" spans="2:47" s="1" customFormat="1" ht="16.5" customHeight="1">
      <c r="B50" s="33"/>
      <c r="E50" s="261" t="str">
        <f>E9</f>
        <v>007 - CHORATICE - 7.ČÁST p.p.č 1320/2 u č.p. 88 (výjezd z Choratic)</v>
      </c>
      <c r="F50" s="300"/>
      <c r="G50" s="300"/>
      <c r="H50" s="30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k.ú. Malšovice-Choratice</v>
      </c>
      <c r="I52" s="28" t="s">
        <v>23</v>
      </c>
      <c r="J52" s="50" t="str">
        <f>IF(J12="","",J12)</f>
        <v>7. 4. 2026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bez PD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112</v>
      </c>
      <c r="D57" s="91"/>
      <c r="E57" s="91"/>
      <c r="F57" s="91"/>
      <c r="G57" s="91"/>
      <c r="H57" s="91"/>
      <c r="I57" s="91"/>
      <c r="J57" s="98" t="s">
        <v>113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J88</f>
        <v>0</v>
      </c>
      <c r="L59" s="33"/>
      <c r="AU59" s="18" t="s">
        <v>114</v>
      </c>
    </row>
    <row r="60" spans="2:47" s="8" customFormat="1" ht="24.95" customHeight="1">
      <c r="B60" s="100"/>
      <c r="D60" s="101" t="s">
        <v>115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9" customFormat="1" ht="19.899999999999999" customHeight="1">
      <c r="B61" s="104"/>
      <c r="D61" s="105" t="s">
        <v>116</v>
      </c>
      <c r="E61" s="106"/>
      <c r="F61" s="106"/>
      <c r="G61" s="106"/>
      <c r="H61" s="106"/>
      <c r="I61" s="106"/>
      <c r="J61" s="107">
        <f>J90</f>
        <v>0</v>
      </c>
      <c r="L61" s="104"/>
    </row>
    <row r="62" spans="2:47" s="9" customFormat="1" ht="14.85" customHeight="1">
      <c r="B62" s="104"/>
      <c r="D62" s="105" t="s">
        <v>117</v>
      </c>
      <c r="E62" s="106"/>
      <c r="F62" s="106"/>
      <c r="G62" s="106"/>
      <c r="H62" s="106"/>
      <c r="I62" s="106"/>
      <c r="J62" s="107">
        <f>J91</f>
        <v>0</v>
      </c>
      <c r="L62" s="104"/>
    </row>
    <row r="63" spans="2:47" s="9" customFormat="1" ht="19.899999999999999" customHeight="1">
      <c r="B63" s="104"/>
      <c r="D63" s="105" t="s">
        <v>120</v>
      </c>
      <c r="E63" s="106"/>
      <c r="F63" s="106"/>
      <c r="G63" s="106"/>
      <c r="H63" s="106"/>
      <c r="I63" s="106"/>
      <c r="J63" s="107">
        <f>J101</f>
        <v>0</v>
      </c>
      <c r="L63" s="104"/>
    </row>
    <row r="64" spans="2:47" s="9" customFormat="1" ht="14.85" customHeight="1">
      <c r="B64" s="104"/>
      <c r="D64" s="105" t="s">
        <v>121</v>
      </c>
      <c r="E64" s="106"/>
      <c r="F64" s="106"/>
      <c r="G64" s="106"/>
      <c r="H64" s="106"/>
      <c r="I64" s="106"/>
      <c r="J64" s="107">
        <f>J102</f>
        <v>0</v>
      </c>
      <c r="L64" s="104"/>
    </row>
    <row r="65" spans="2:12" s="9" customFormat="1" ht="14.85" customHeight="1">
      <c r="B65" s="104"/>
      <c r="D65" s="105" t="s">
        <v>122</v>
      </c>
      <c r="E65" s="106"/>
      <c r="F65" s="106"/>
      <c r="G65" s="106"/>
      <c r="H65" s="106"/>
      <c r="I65" s="106"/>
      <c r="J65" s="107">
        <f>J107</f>
        <v>0</v>
      </c>
      <c r="L65" s="104"/>
    </row>
    <row r="66" spans="2:12" s="9" customFormat="1" ht="19.899999999999999" customHeight="1">
      <c r="B66" s="104"/>
      <c r="D66" s="105" t="s">
        <v>123</v>
      </c>
      <c r="E66" s="106"/>
      <c r="F66" s="106"/>
      <c r="G66" s="106"/>
      <c r="H66" s="106"/>
      <c r="I66" s="106"/>
      <c r="J66" s="107">
        <f>J111</f>
        <v>0</v>
      </c>
      <c r="L66" s="104"/>
    </row>
    <row r="67" spans="2:12" s="9" customFormat="1" ht="19.899999999999999" customHeight="1">
      <c r="B67" s="104"/>
      <c r="D67" s="105" t="s">
        <v>124</v>
      </c>
      <c r="E67" s="106"/>
      <c r="F67" s="106"/>
      <c r="G67" s="106"/>
      <c r="H67" s="106"/>
      <c r="I67" s="106"/>
      <c r="J67" s="107">
        <f>J118</f>
        <v>0</v>
      </c>
      <c r="L67" s="104"/>
    </row>
    <row r="68" spans="2:12" s="8" customFormat="1" ht="24.95" customHeight="1">
      <c r="B68" s="100"/>
      <c r="D68" s="101" t="s">
        <v>125</v>
      </c>
      <c r="E68" s="102"/>
      <c r="F68" s="102"/>
      <c r="G68" s="102"/>
      <c r="H68" s="102"/>
      <c r="I68" s="102"/>
      <c r="J68" s="103">
        <f>J121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126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16.5" customHeight="1">
      <c r="B78" s="33"/>
      <c r="E78" s="298" t="str">
        <f>E7</f>
        <v>OPRAVA KOMUNIKACÍ - HLINĚNÁ, CHORATICE A STARÁ BOHYNĚ</v>
      </c>
      <c r="F78" s="299"/>
      <c r="G78" s="299"/>
      <c r="H78" s="299"/>
      <c r="L78" s="33"/>
    </row>
    <row r="79" spans="2:12" s="1" customFormat="1" ht="12" customHeight="1">
      <c r="B79" s="33"/>
      <c r="C79" s="28" t="s">
        <v>108</v>
      </c>
      <c r="L79" s="33"/>
    </row>
    <row r="80" spans="2:12" s="1" customFormat="1" ht="16.5" customHeight="1">
      <c r="B80" s="33"/>
      <c r="E80" s="261" t="str">
        <f>E9</f>
        <v>007 - CHORATICE - 7.ČÁST p.p.č 1320/2 u č.p. 88 (výjezd z Choratic)</v>
      </c>
      <c r="F80" s="300"/>
      <c r="G80" s="300"/>
      <c r="H80" s="300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>k.ú. Malšovice-Choratice</v>
      </c>
      <c r="I82" s="28" t="s">
        <v>23</v>
      </c>
      <c r="J82" s="50" t="str">
        <f>IF(J12="","",J12)</f>
        <v>7. 4. 2026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bez PD</v>
      </c>
      <c r="L84" s="33"/>
    </row>
    <row r="85" spans="2:65" s="1" customFormat="1" ht="15.2" customHeight="1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Nina Blavková Děčín</v>
      </c>
      <c r="L85" s="33"/>
    </row>
    <row r="86" spans="2:65" s="1" customFormat="1" ht="10.35" customHeight="1">
      <c r="B86" s="33"/>
      <c r="L86" s="33"/>
    </row>
    <row r="87" spans="2:65" s="10" customFormat="1" ht="29.25" customHeight="1">
      <c r="B87" s="108"/>
      <c r="C87" s="109" t="s">
        <v>127</v>
      </c>
      <c r="D87" s="110" t="s">
        <v>57</v>
      </c>
      <c r="E87" s="110" t="s">
        <v>53</v>
      </c>
      <c r="F87" s="110" t="s">
        <v>54</v>
      </c>
      <c r="G87" s="110" t="s">
        <v>128</v>
      </c>
      <c r="H87" s="110" t="s">
        <v>129</v>
      </c>
      <c r="I87" s="110" t="s">
        <v>130</v>
      </c>
      <c r="J87" s="110" t="s">
        <v>113</v>
      </c>
      <c r="K87" s="111" t="s">
        <v>131</v>
      </c>
      <c r="L87" s="108"/>
      <c r="M87" s="57" t="s">
        <v>19</v>
      </c>
      <c r="N87" s="58" t="s">
        <v>42</v>
      </c>
      <c r="O87" s="58" t="s">
        <v>132</v>
      </c>
      <c r="P87" s="58" t="s">
        <v>133</v>
      </c>
      <c r="Q87" s="58" t="s">
        <v>134</v>
      </c>
      <c r="R87" s="58" t="s">
        <v>135</v>
      </c>
      <c r="S87" s="58" t="s">
        <v>136</v>
      </c>
      <c r="T87" s="59" t="s">
        <v>137</v>
      </c>
    </row>
    <row r="88" spans="2:65" s="1" customFormat="1" ht="22.9" customHeight="1">
      <c r="B88" s="33"/>
      <c r="C88" s="62" t="s">
        <v>138</v>
      </c>
      <c r="J88" s="112">
        <f>BK88</f>
        <v>0</v>
      </c>
      <c r="L88" s="33"/>
      <c r="M88" s="60"/>
      <c r="N88" s="51"/>
      <c r="O88" s="51"/>
      <c r="P88" s="113">
        <f>P89+P121</f>
        <v>0</v>
      </c>
      <c r="Q88" s="51"/>
      <c r="R88" s="113">
        <f>R89+R121</f>
        <v>0.14860999999999996</v>
      </c>
      <c r="S88" s="51"/>
      <c r="T88" s="114">
        <f>T89+T121</f>
        <v>39.445</v>
      </c>
      <c r="AT88" s="18" t="s">
        <v>71</v>
      </c>
      <c r="AU88" s="18" t="s">
        <v>114</v>
      </c>
      <c r="BK88" s="115">
        <f>BK89+BK121</f>
        <v>0</v>
      </c>
    </row>
    <row r="89" spans="2:65" s="11" customFormat="1" ht="25.9" customHeight="1">
      <c r="B89" s="116"/>
      <c r="D89" s="117" t="s">
        <v>71</v>
      </c>
      <c r="E89" s="118" t="s">
        <v>139</v>
      </c>
      <c r="F89" s="118" t="s">
        <v>140</v>
      </c>
      <c r="I89" s="119"/>
      <c r="J89" s="120">
        <f>BK89</f>
        <v>0</v>
      </c>
      <c r="L89" s="116"/>
      <c r="M89" s="121"/>
      <c r="P89" s="122">
        <f>P90+P101+P111+P118</f>
        <v>0</v>
      </c>
      <c r="R89" s="122">
        <f>R90+R101+R111+R118</f>
        <v>0.14860999999999996</v>
      </c>
      <c r="T89" s="123">
        <f>T90+T101+T111+T118</f>
        <v>39.445</v>
      </c>
      <c r="AR89" s="117" t="s">
        <v>80</v>
      </c>
      <c r="AT89" s="124" t="s">
        <v>71</v>
      </c>
      <c r="AU89" s="124" t="s">
        <v>72</v>
      </c>
      <c r="AY89" s="117" t="s">
        <v>141</v>
      </c>
      <c r="BK89" s="125">
        <f>BK90+BK101+BK111+BK118</f>
        <v>0</v>
      </c>
    </row>
    <row r="90" spans="2:65" s="11" customFormat="1" ht="22.9" customHeight="1">
      <c r="B90" s="116"/>
      <c r="D90" s="117" t="s">
        <v>71</v>
      </c>
      <c r="E90" s="126" t="s">
        <v>142</v>
      </c>
      <c r="F90" s="126" t="s">
        <v>143</v>
      </c>
      <c r="I90" s="119"/>
      <c r="J90" s="127">
        <f>BK90</f>
        <v>0</v>
      </c>
      <c r="L90" s="116"/>
      <c r="M90" s="121"/>
      <c r="P90" s="122">
        <f>P91</f>
        <v>0</v>
      </c>
      <c r="R90" s="122">
        <f>R91</f>
        <v>5.1799999999999997E-3</v>
      </c>
      <c r="T90" s="123">
        <f>T91</f>
        <v>0</v>
      </c>
      <c r="AR90" s="117" t="s">
        <v>80</v>
      </c>
      <c r="AT90" s="124" t="s">
        <v>71</v>
      </c>
      <c r="AU90" s="124" t="s">
        <v>80</v>
      </c>
      <c r="AY90" s="117" t="s">
        <v>141</v>
      </c>
      <c r="BK90" s="125">
        <f>BK91</f>
        <v>0</v>
      </c>
    </row>
    <row r="91" spans="2:65" s="11" customFormat="1" ht="20.85" customHeight="1">
      <c r="B91" s="116"/>
      <c r="D91" s="117" t="s">
        <v>71</v>
      </c>
      <c r="E91" s="126" t="s">
        <v>144</v>
      </c>
      <c r="F91" s="126" t="s">
        <v>145</v>
      </c>
      <c r="I91" s="119"/>
      <c r="J91" s="127">
        <f>BK91</f>
        <v>0</v>
      </c>
      <c r="L91" s="116"/>
      <c r="M91" s="121"/>
      <c r="P91" s="122">
        <f>SUM(P92:P100)</f>
        <v>0</v>
      </c>
      <c r="R91" s="122">
        <f>SUM(R92:R100)</f>
        <v>5.1799999999999997E-3</v>
      </c>
      <c r="T91" s="123">
        <f>SUM(T92:T100)</f>
        <v>0</v>
      </c>
      <c r="AR91" s="117" t="s">
        <v>80</v>
      </c>
      <c r="AT91" s="124" t="s">
        <v>71</v>
      </c>
      <c r="AU91" s="124" t="s">
        <v>82</v>
      </c>
      <c r="AY91" s="117" t="s">
        <v>141</v>
      </c>
      <c r="BK91" s="125">
        <f>SUM(BK92:BK100)</f>
        <v>0</v>
      </c>
    </row>
    <row r="92" spans="2:65" s="1" customFormat="1" ht="16.5" customHeight="1">
      <c r="B92" s="33"/>
      <c r="C92" s="128" t="s">
        <v>80</v>
      </c>
      <c r="D92" s="128" t="s">
        <v>146</v>
      </c>
      <c r="E92" s="129" t="s">
        <v>147</v>
      </c>
      <c r="F92" s="130" t="s">
        <v>148</v>
      </c>
      <c r="G92" s="131" t="s">
        <v>149</v>
      </c>
      <c r="H92" s="132">
        <v>343</v>
      </c>
      <c r="I92" s="133"/>
      <c r="J92" s="134">
        <f>ROUND(I92*H92,1)</f>
        <v>0</v>
      </c>
      <c r="K92" s="130" t="s">
        <v>150</v>
      </c>
      <c r="L92" s="33"/>
      <c r="M92" s="135" t="s">
        <v>19</v>
      </c>
      <c r="N92" s="136" t="s">
        <v>43</v>
      </c>
      <c r="P92" s="137">
        <f>O92*H92</f>
        <v>0</v>
      </c>
      <c r="Q92" s="137">
        <v>0</v>
      </c>
      <c r="R92" s="137">
        <f>Q92*H92</f>
        <v>0</v>
      </c>
      <c r="S92" s="137">
        <v>0</v>
      </c>
      <c r="T92" s="138">
        <f>S92*H92</f>
        <v>0</v>
      </c>
      <c r="AR92" s="139" t="s">
        <v>151</v>
      </c>
      <c r="AT92" s="139" t="s">
        <v>146</v>
      </c>
      <c r="AU92" s="139" t="s">
        <v>152</v>
      </c>
      <c r="AY92" s="18" t="s">
        <v>141</v>
      </c>
      <c r="BE92" s="140">
        <f>IF(N92="základní",J92,0)</f>
        <v>0</v>
      </c>
      <c r="BF92" s="140">
        <f>IF(N92="snížená",J92,0)</f>
        <v>0</v>
      </c>
      <c r="BG92" s="140">
        <f>IF(N92="zákl. přenesená",J92,0)</f>
        <v>0</v>
      </c>
      <c r="BH92" s="140">
        <f>IF(N92="sníž. přenesená",J92,0)</f>
        <v>0</v>
      </c>
      <c r="BI92" s="140">
        <f>IF(N92="nulová",J92,0)</f>
        <v>0</v>
      </c>
      <c r="BJ92" s="18" t="s">
        <v>80</v>
      </c>
      <c r="BK92" s="140">
        <f>ROUND(I92*H92,1)</f>
        <v>0</v>
      </c>
      <c r="BL92" s="18" t="s">
        <v>151</v>
      </c>
      <c r="BM92" s="139" t="s">
        <v>153</v>
      </c>
    </row>
    <row r="93" spans="2:65" s="1" customFormat="1" ht="11.25">
      <c r="B93" s="33"/>
      <c r="D93" s="141" t="s">
        <v>154</v>
      </c>
      <c r="F93" s="142" t="s">
        <v>155</v>
      </c>
      <c r="I93" s="143"/>
      <c r="L93" s="33"/>
      <c r="M93" s="144"/>
      <c r="T93" s="54"/>
      <c r="AT93" s="18" t="s">
        <v>154</v>
      </c>
      <c r="AU93" s="18" t="s">
        <v>152</v>
      </c>
    </row>
    <row r="94" spans="2:65" s="12" customFormat="1" ht="11.25">
      <c r="B94" s="145"/>
      <c r="D94" s="146" t="s">
        <v>156</v>
      </c>
      <c r="E94" s="147" t="s">
        <v>19</v>
      </c>
      <c r="F94" s="148" t="s">
        <v>496</v>
      </c>
      <c r="H94" s="149">
        <v>343</v>
      </c>
      <c r="I94" s="150"/>
      <c r="L94" s="145"/>
      <c r="M94" s="151"/>
      <c r="T94" s="152"/>
      <c r="AT94" s="147" t="s">
        <v>156</v>
      </c>
      <c r="AU94" s="147" t="s">
        <v>152</v>
      </c>
      <c r="AV94" s="12" t="s">
        <v>82</v>
      </c>
      <c r="AW94" s="12" t="s">
        <v>33</v>
      </c>
      <c r="AX94" s="12" t="s">
        <v>80</v>
      </c>
      <c r="AY94" s="147" t="s">
        <v>141</v>
      </c>
    </row>
    <row r="95" spans="2:65" s="1" customFormat="1" ht="24.2" customHeight="1">
      <c r="B95" s="33"/>
      <c r="C95" s="128" t="s">
        <v>82</v>
      </c>
      <c r="D95" s="128" t="s">
        <v>146</v>
      </c>
      <c r="E95" s="129" t="s">
        <v>388</v>
      </c>
      <c r="F95" s="130" t="s">
        <v>389</v>
      </c>
      <c r="G95" s="131" t="s">
        <v>149</v>
      </c>
      <c r="H95" s="132">
        <v>343</v>
      </c>
      <c r="I95" s="133"/>
      <c r="J95" s="134">
        <f>ROUND(I95*H95,1)</f>
        <v>0</v>
      </c>
      <c r="K95" s="130" t="s">
        <v>150</v>
      </c>
      <c r="L95" s="33"/>
      <c r="M95" s="135" t="s">
        <v>19</v>
      </c>
      <c r="N95" s="136" t="s">
        <v>43</v>
      </c>
      <c r="P95" s="137">
        <f>O95*H95</f>
        <v>0</v>
      </c>
      <c r="Q95" s="137">
        <v>0</v>
      </c>
      <c r="R95" s="137">
        <f>Q95*H95</f>
        <v>0</v>
      </c>
      <c r="S95" s="137">
        <v>0</v>
      </c>
      <c r="T95" s="138">
        <f>S95*H95</f>
        <v>0</v>
      </c>
      <c r="AR95" s="139" t="s">
        <v>151</v>
      </c>
      <c r="AT95" s="139" t="s">
        <v>146</v>
      </c>
      <c r="AU95" s="139" t="s">
        <v>152</v>
      </c>
      <c r="AY95" s="18" t="s">
        <v>141</v>
      </c>
      <c r="BE95" s="140">
        <f>IF(N95="základní",J95,0)</f>
        <v>0</v>
      </c>
      <c r="BF95" s="140">
        <f>IF(N95="snížená",J95,0)</f>
        <v>0</v>
      </c>
      <c r="BG95" s="140">
        <f>IF(N95="zákl. přenesená",J95,0)</f>
        <v>0</v>
      </c>
      <c r="BH95" s="140">
        <f>IF(N95="sníž. přenesená",J95,0)</f>
        <v>0</v>
      </c>
      <c r="BI95" s="140">
        <f>IF(N95="nulová",J95,0)</f>
        <v>0</v>
      </c>
      <c r="BJ95" s="18" t="s">
        <v>80</v>
      </c>
      <c r="BK95" s="140">
        <f>ROUND(I95*H95,1)</f>
        <v>0</v>
      </c>
      <c r="BL95" s="18" t="s">
        <v>151</v>
      </c>
      <c r="BM95" s="139" t="s">
        <v>172</v>
      </c>
    </row>
    <row r="96" spans="2:65" s="1" customFormat="1" ht="11.25">
      <c r="B96" s="33"/>
      <c r="D96" s="141" t="s">
        <v>154</v>
      </c>
      <c r="F96" s="142" t="s">
        <v>390</v>
      </c>
      <c r="I96" s="143"/>
      <c r="L96" s="33"/>
      <c r="M96" s="144"/>
      <c r="T96" s="54"/>
      <c r="AT96" s="18" t="s">
        <v>154</v>
      </c>
      <c r="AU96" s="18" t="s">
        <v>152</v>
      </c>
    </row>
    <row r="97" spans="2:65" s="12" customFormat="1" ht="11.25">
      <c r="B97" s="145"/>
      <c r="D97" s="146" t="s">
        <v>156</v>
      </c>
      <c r="E97" s="147" t="s">
        <v>19</v>
      </c>
      <c r="F97" s="148" t="s">
        <v>496</v>
      </c>
      <c r="H97" s="149">
        <v>343</v>
      </c>
      <c r="I97" s="150"/>
      <c r="L97" s="145"/>
      <c r="M97" s="151"/>
      <c r="T97" s="152"/>
      <c r="AT97" s="147" t="s">
        <v>156</v>
      </c>
      <c r="AU97" s="147" t="s">
        <v>152</v>
      </c>
      <c r="AV97" s="12" t="s">
        <v>82</v>
      </c>
      <c r="AW97" s="12" t="s">
        <v>33</v>
      </c>
      <c r="AX97" s="12" t="s">
        <v>80</v>
      </c>
      <c r="AY97" s="147" t="s">
        <v>141</v>
      </c>
    </row>
    <row r="98" spans="2:65" s="1" customFormat="1" ht="16.5" customHeight="1">
      <c r="B98" s="33"/>
      <c r="C98" s="128" t="s">
        <v>152</v>
      </c>
      <c r="D98" s="128" t="s">
        <v>146</v>
      </c>
      <c r="E98" s="129" t="s">
        <v>178</v>
      </c>
      <c r="F98" s="130" t="s">
        <v>179</v>
      </c>
      <c r="G98" s="131" t="s">
        <v>180</v>
      </c>
      <c r="H98" s="132">
        <v>14</v>
      </c>
      <c r="I98" s="133"/>
      <c r="J98" s="134">
        <f>ROUND(I98*H98,1)</f>
        <v>0</v>
      </c>
      <c r="K98" s="130" t="s">
        <v>150</v>
      </c>
      <c r="L98" s="33"/>
      <c r="M98" s="135" t="s">
        <v>19</v>
      </c>
      <c r="N98" s="136" t="s">
        <v>43</v>
      </c>
      <c r="P98" s="137">
        <f>O98*H98</f>
        <v>0</v>
      </c>
      <c r="Q98" s="137">
        <v>3.6999999999999999E-4</v>
      </c>
      <c r="R98" s="137">
        <f>Q98*H98</f>
        <v>5.1799999999999997E-3</v>
      </c>
      <c r="S98" s="137">
        <v>0</v>
      </c>
      <c r="T98" s="138">
        <f>S98*H98</f>
        <v>0</v>
      </c>
      <c r="AR98" s="139" t="s">
        <v>151</v>
      </c>
      <c r="AT98" s="139" t="s">
        <v>146</v>
      </c>
      <c r="AU98" s="139" t="s">
        <v>152</v>
      </c>
      <c r="AY98" s="18" t="s">
        <v>141</v>
      </c>
      <c r="BE98" s="140">
        <f>IF(N98="základní",J98,0)</f>
        <v>0</v>
      </c>
      <c r="BF98" s="140">
        <f>IF(N98="snížená",J98,0)</f>
        <v>0</v>
      </c>
      <c r="BG98" s="140">
        <f>IF(N98="zákl. přenesená",J98,0)</f>
        <v>0</v>
      </c>
      <c r="BH98" s="140">
        <f>IF(N98="sníž. přenesená",J98,0)</f>
        <v>0</v>
      </c>
      <c r="BI98" s="140">
        <f>IF(N98="nulová",J98,0)</f>
        <v>0</v>
      </c>
      <c r="BJ98" s="18" t="s">
        <v>80</v>
      </c>
      <c r="BK98" s="140">
        <f>ROUND(I98*H98,1)</f>
        <v>0</v>
      </c>
      <c r="BL98" s="18" t="s">
        <v>151</v>
      </c>
      <c r="BM98" s="139" t="s">
        <v>181</v>
      </c>
    </row>
    <row r="99" spans="2:65" s="1" customFormat="1" ht="11.25">
      <c r="B99" s="33"/>
      <c r="D99" s="141" t="s">
        <v>154</v>
      </c>
      <c r="F99" s="142" t="s">
        <v>182</v>
      </c>
      <c r="I99" s="143"/>
      <c r="L99" s="33"/>
      <c r="M99" s="144"/>
      <c r="T99" s="54"/>
      <c r="AT99" s="18" t="s">
        <v>154</v>
      </c>
      <c r="AU99" s="18" t="s">
        <v>152</v>
      </c>
    </row>
    <row r="100" spans="2:65" s="12" customFormat="1" ht="11.25">
      <c r="B100" s="145"/>
      <c r="D100" s="146" t="s">
        <v>156</v>
      </c>
      <c r="E100" s="147" t="s">
        <v>19</v>
      </c>
      <c r="F100" s="148" t="s">
        <v>497</v>
      </c>
      <c r="H100" s="149">
        <v>14</v>
      </c>
      <c r="I100" s="150"/>
      <c r="L100" s="145"/>
      <c r="M100" s="151"/>
      <c r="T100" s="152"/>
      <c r="AT100" s="147" t="s">
        <v>156</v>
      </c>
      <c r="AU100" s="147" t="s">
        <v>152</v>
      </c>
      <c r="AV100" s="12" t="s">
        <v>82</v>
      </c>
      <c r="AW100" s="12" t="s">
        <v>33</v>
      </c>
      <c r="AX100" s="12" t="s">
        <v>80</v>
      </c>
      <c r="AY100" s="147" t="s">
        <v>141</v>
      </c>
    </row>
    <row r="101" spans="2:65" s="11" customFormat="1" ht="22.9" customHeight="1">
      <c r="B101" s="116"/>
      <c r="D101" s="117" t="s">
        <v>71</v>
      </c>
      <c r="E101" s="126" t="s">
        <v>208</v>
      </c>
      <c r="F101" s="126" t="s">
        <v>239</v>
      </c>
      <c r="I101" s="119"/>
      <c r="J101" s="127">
        <f>BK101</f>
        <v>0</v>
      </c>
      <c r="L101" s="116"/>
      <c r="M101" s="121"/>
      <c r="P101" s="122">
        <f>P102+P107</f>
        <v>0</v>
      </c>
      <c r="R101" s="122">
        <f>R102+R107</f>
        <v>0.14342999999999997</v>
      </c>
      <c r="T101" s="123">
        <f>T102+T107</f>
        <v>39.445</v>
      </c>
      <c r="AR101" s="117" t="s">
        <v>80</v>
      </c>
      <c r="AT101" s="124" t="s">
        <v>71</v>
      </c>
      <c r="AU101" s="124" t="s">
        <v>80</v>
      </c>
      <c r="AY101" s="117" t="s">
        <v>141</v>
      </c>
      <c r="BK101" s="125">
        <f>BK102+BK107</f>
        <v>0</v>
      </c>
    </row>
    <row r="102" spans="2:65" s="11" customFormat="1" ht="20.85" customHeight="1">
      <c r="B102" s="116"/>
      <c r="D102" s="117" t="s">
        <v>71</v>
      </c>
      <c r="E102" s="126" t="s">
        <v>240</v>
      </c>
      <c r="F102" s="126" t="s">
        <v>241</v>
      </c>
      <c r="I102" s="119"/>
      <c r="J102" s="127">
        <f>BK102</f>
        <v>0</v>
      </c>
      <c r="L102" s="116"/>
      <c r="M102" s="121"/>
      <c r="P102" s="122">
        <f>SUM(P103:P106)</f>
        <v>0</v>
      </c>
      <c r="R102" s="122">
        <f>SUM(R103:R106)</f>
        <v>0.13999999999999999</v>
      </c>
      <c r="T102" s="123">
        <f>SUM(T103:T106)</f>
        <v>0</v>
      </c>
      <c r="AR102" s="117" t="s">
        <v>80</v>
      </c>
      <c r="AT102" s="124" t="s">
        <v>71</v>
      </c>
      <c r="AU102" s="124" t="s">
        <v>82</v>
      </c>
      <c r="AY102" s="117" t="s">
        <v>141</v>
      </c>
      <c r="BK102" s="125">
        <f>SUM(BK103:BK106)</f>
        <v>0</v>
      </c>
    </row>
    <row r="103" spans="2:65" s="1" customFormat="1" ht="16.5" customHeight="1">
      <c r="B103" s="33"/>
      <c r="C103" s="128" t="s">
        <v>151</v>
      </c>
      <c r="D103" s="128" t="s">
        <v>146</v>
      </c>
      <c r="E103" s="129" t="s">
        <v>243</v>
      </c>
      <c r="F103" s="130" t="s">
        <v>244</v>
      </c>
      <c r="G103" s="131" t="s">
        <v>180</v>
      </c>
      <c r="H103" s="132">
        <v>250</v>
      </c>
      <c r="I103" s="133"/>
      <c r="J103" s="134">
        <f>ROUND(I103*H103,1)</f>
        <v>0</v>
      </c>
      <c r="K103" s="130" t="s">
        <v>150</v>
      </c>
      <c r="L103" s="33"/>
      <c r="M103" s="135" t="s">
        <v>19</v>
      </c>
      <c r="N103" s="136" t="s">
        <v>43</v>
      </c>
      <c r="P103" s="137">
        <f>O103*H103</f>
        <v>0</v>
      </c>
      <c r="Q103" s="137">
        <v>5.5999999999999995E-4</v>
      </c>
      <c r="R103" s="137">
        <f>Q103*H103</f>
        <v>0.13999999999999999</v>
      </c>
      <c r="S103" s="137">
        <v>0</v>
      </c>
      <c r="T103" s="138">
        <f>S103*H103</f>
        <v>0</v>
      </c>
      <c r="AR103" s="139" t="s">
        <v>151</v>
      </c>
      <c r="AT103" s="139" t="s">
        <v>146</v>
      </c>
      <c r="AU103" s="139" t="s">
        <v>152</v>
      </c>
      <c r="AY103" s="18" t="s">
        <v>141</v>
      </c>
      <c r="BE103" s="140">
        <f>IF(N103="základní",J103,0)</f>
        <v>0</v>
      </c>
      <c r="BF103" s="140">
        <f>IF(N103="snížená",J103,0)</f>
        <v>0</v>
      </c>
      <c r="BG103" s="140">
        <f>IF(N103="zákl. přenesená",J103,0)</f>
        <v>0</v>
      </c>
      <c r="BH103" s="140">
        <f>IF(N103="sníž. přenesená",J103,0)</f>
        <v>0</v>
      </c>
      <c r="BI103" s="140">
        <f>IF(N103="nulová",J103,0)</f>
        <v>0</v>
      </c>
      <c r="BJ103" s="18" t="s">
        <v>80</v>
      </c>
      <c r="BK103" s="140">
        <f>ROUND(I103*H103,1)</f>
        <v>0</v>
      </c>
      <c r="BL103" s="18" t="s">
        <v>151</v>
      </c>
      <c r="BM103" s="139" t="s">
        <v>245</v>
      </c>
    </row>
    <row r="104" spans="2:65" s="1" customFormat="1" ht="11.25">
      <c r="B104" s="33"/>
      <c r="D104" s="141" t="s">
        <v>154</v>
      </c>
      <c r="F104" s="142" t="s">
        <v>246</v>
      </c>
      <c r="I104" s="143"/>
      <c r="L104" s="33"/>
      <c r="M104" s="144"/>
      <c r="T104" s="54"/>
      <c r="AT104" s="18" t="s">
        <v>154</v>
      </c>
      <c r="AU104" s="18" t="s">
        <v>152</v>
      </c>
    </row>
    <row r="105" spans="2:65" s="1" customFormat="1" ht="16.5" customHeight="1">
      <c r="B105" s="33"/>
      <c r="C105" s="128" t="s">
        <v>142</v>
      </c>
      <c r="D105" s="128" t="s">
        <v>146</v>
      </c>
      <c r="E105" s="129" t="s">
        <v>248</v>
      </c>
      <c r="F105" s="130" t="s">
        <v>249</v>
      </c>
      <c r="G105" s="131" t="s">
        <v>180</v>
      </c>
      <c r="H105" s="132">
        <v>250</v>
      </c>
      <c r="I105" s="133"/>
      <c r="J105" s="134">
        <f>ROUND(I105*H105,1)</f>
        <v>0</v>
      </c>
      <c r="K105" s="130" t="s">
        <v>150</v>
      </c>
      <c r="L105" s="33"/>
      <c r="M105" s="135" t="s">
        <v>19</v>
      </c>
      <c r="N105" s="136" t="s">
        <v>43</v>
      </c>
      <c r="P105" s="137">
        <f>O105*H105</f>
        <v>0</v>
      </c>
      <c r="Q105" s="137">
        <v>0</v>
      </c>
      <c r="R105" s="137">
        <f>Q105*H105</f>
        <v>0</v>
      </c>
      <c r="S105" s="137">
        <v>0</v>
      </c>
      <c r="T105" s="138">
        <f>S105*H105</f>
        <v>0</v>
      </c>
      <c r="AR105" s="139" t="s">
        <v>151</v>
      </c>
      <c r="AT105" s="139" t="s">
        <v>146</v>
      </c>
      <c r="AU105" s="139" t="s">
        <v>152</v>
      </c>
      <c r="AY105" s="18" t="s">
        <v>141</v>
      </c>
      <c r="BE105" s="140">
        <f>IF(N105="základní",J105,0)</f>
        <v>0</v>
      </c>
      <c r="BF105" s="140">
        <f>IF(N105="snížená",J105,0)</f>
        <v>0</v>
      </c>
      <c r="BG105" s="140">
        <f>IF(N105="zákl. přenesená",J105,0)</f>
        <v>0</v>
      </c>
      <c r="BH105" s="140">
        <f>IF(N105="sníž. přenesená",J105,0)</f>
        <v>0</v>
      </c>
      <c r="BI105" s="140">
        <f>IF(N105="nulová",J105,0)</f>
        <v>0</v>
      </c>
      <c r="BJ105" s="18" t="s">
        <v>80</v>
      </c>
      <c r="BK105" s="140">
        <f>ROUND(I105*H105,1)</f>
        <v>0</v>
      </c>
      <c r="BL105" s="18" t="s">
        <v>151</v>
      </c>
      <c r="BM105" s="139" t="s">
        <v>250</v>
      </c>
    </row>
    <row r="106" spans="2:65" s="1" customFormat="1" ht="11.25">
      <c r="B106" s="33"/>
      <c r="D106" s="141" t="s">
        <v>154</v>
      </c>
      <c r="F106" s="142" t="s">
        <v>251</v>
      </c>
      <c r="I106" s="143"/>
      <c r="L106" s="33"/>
      <c r="M106" s="144"/>
      <c r="T106" s="54"/>
      <c r="AT106" s="18" t="s">
        <v>154</v>
      </c>
      <c r="AU106" s="18" t="s">
        <v>152</v>
      </c>
    </row>
    <row r="107" spans="2:65" s="11" customFormat="1" ht="20.85" customHeight="1">
      <c r="B107" s="116"/>
      <c r="D107" s="117" t="s">
        <v>71</v>
      </c>
      <c r="E107" s="126" t="s">
        <v>252</v>
      </c>
      <c r="F107" s="126" t="s">
        <v>253</v>
      </c>
      <c r="I107" s="119"/>
      <c r="J107" s="127">
        <f>BK107</f>
        <v>0</v>
      </c>
      <c r="L107" s="116"/>
      <c r="M107" s="121"/>
      <c r="P107" s="122">
        <f>SUM(P108:P110)</f>
        <v>0</v>
      </c>
      <c r="R107" s="122">
        <f>SUM(R108:R110)</f>
        <v>3.4300000000000003E-3</v>
      </c>
      <c r="T107" s="123">
        <f>SUM(T108:T110)</f>
        <v>39.445</v>
      </c>
      <c r="AR107" s="117" t="s">
        <v>80</v>
      </c>
      <c r="AT107" s="124" t="s">
        <v>71</v>
      </c>
      <c r="AU107" s="124" t="s">
        <v>82</v>
      </c>
      <c r="AY107" s="117" t="s">
        <v>141</v>
      </c>
      <c r="BK107" s="125">
        <f>SUM(BK108:BK110)</f>
        <v>0</v>
      </c>
    </row>
    <row r="108" spans="2:65" s="1" customFormat="1" ht="24.2" customHeight="1">
      <c r="B108" s="33"/>
      <c r="C108" s="128" t="s">
        <v>194</v>
      </c>
      <c r="D108" s="128" t="s">
        <v>146</v>
      </c>
      <c r="E108" s="129" t="s">
        <v>440</v>
      </c>
      <c r="F108" s="130" t="s">
        <v>441</v>
      </c>
      <c r="G108" s="131" t="s">
        <v>149</v>
      </c>
      <c r="H108" s="132">
        <v>343</v>
      </c>
      <c r="I108" s="133"/>
      <c r="J108" s="134">
        <f>ROUND(I108*H108,1)</f>
        <v>0</v>
      </c>
      <c r="K108" s="130" t="s">
        <v>150</v>
      </c>
      <c r="L108" s="33"/>
      <c r="M108" s="135" t="s">
        <v>19</v>
      </c>
      <c r="N108" s="136" t="s">
        <v>43</v>
      </c>
      <c r="P108" s="137">
        <f>O108*H108</f>
        <v>0</v>
      </c>
      <c r="Q108" s="137">
        <v>1.0000000000000001E-5</v>
      </c>
      <c r="R108" s="137">
        <f>Q108*H108</f>
        <v>3.4300000000000003E-3</v>
      </c>
      <c r="S108" s="137">
        <v>0.115</v>
      </c>
      <c r="T108" s="138">
        <f>S108*H108</f>
        <v>39.445</v>
      </c>
      <c r="AR108" s="139" t="s">
        <v>151</v>
      </c>
      <c r="AT108" s="139" t="s">
        <v>146</v>
      </c>
      <c r="AU108" s="139" t="s">
        <v>152</v>
      </c>
      <c r="AY108" s="18" t="s">
        <v>141</v>
      </c>
      <c r="BE108" s="140">
        <f>IF(N108="základní",J108,0)</f>
        <v>0</v>
      </c>
      <c r="BF108" s="140">
        <f>IF(N108="snížená",J108,0)</f>
        <v>0</v>
      </c>
      <c r="BG108" s="140">
        <f>IF(N108="zákl. přenesená",J108,0)</f>
        <v>0</v>
      </c>
      <c r="BH108" s="140">
        <f>IF(N108="sníž. přenesená",J108,0)</f>
        <v>0</v>
      </c>
      <c r="BI108" s="140">
        <f>IF(N108="nulová",J108,0)</f>
        <v>0</v>
      </c>
      <c r="BJ108" s="18" t="s">
        <v>80</v>
      </c>
      <c r="BK108" s="140">
        <f>ROUND(I108*H108,1)</f>
        <v>0</v>
      </c>
      <c r="BL108" s="18" t="s">
        <v>151</v>
      </c>
      <c r="BM108" s="139" t="s">
        <v>257</v>
      </c>
    </row>
    <row r="109" spans="2:65" s="1" customFormat="1" ht="11.25">
      <c r="B109" s="33"/>
      <c r="D109" s="141" t="s">
        <v>154</v>
      </c>
      <c r="F109" s="142" t="s">
        <v>442</v>
      </c>
      <c r="I109" s="143"/>
      <c r="L109" s="33"/>
      <c r="M109" s="144"/>
      <c r="T109" s="54"/>
      <c r="AT109" s="18" t="s">
        <v>154</v>
      </c>
      <c r="AU109" s="18" t="s">
        <v>152</v>
      </c>
    </row>
    <row r="110" spans="2:65" s="12" customFormat="1" ht="11.25">
      <c r="B110" s="145"/>
      <c r="D110" s="146" t="s">
        <v>156</v>
      </c>
      <c r="E110" s="147" t="s">
        <v>19</v>
      </c>
      <c r="F110" s="148" t="s">
        <v>496</v>
      </c>
      <c r="H110" s="149">
        <v>343</v>
      </c>
      <c r="I110" s="150"/>
      <c r="L110" s="145"/>
      <c r="M110" s="151"/>
      <c r="T110" s="152"/>
      <c r="AT110" s="147" t="s">
        <v>156</v>
      </c>
      <c r="AU110" s="147" t="s">
        <v>152</v>
      </c>
      <c r="AV110" s="12" t="s">
        <v>82</v>
      </c>
      <c r="AW110" s="12" t="s">
        <v>33</v>
      </c>
      <c r="AX110" s="12" t="s">
        <v>80</v>
      </c>
      <c r="AY110" s="147" t="s">
        <v>141</v>
      </c>
    </row>
    <row r="111" spans="2:65" s="11" customFormat="1" ht="22.9" customHeight="1">
      <c r="B111" s="116"/>
      <c r="D111" s="117" t="s">
        <v>71</v>
      </c>
      <c r="E111" s="126" t="s">
        <v>282</v>
      </c>
      <c r="F111" s="126" t="s">
        <v>283</v>
      </c>
      <c r="I111" s="119"/>
      <c r="J111" s="127">
        <f>BK111</f>
        <v>0</v>
      </c>
      <c r="L111" s="116"/>
      <c r="M111" s="121"/>
      <c r="P111" s="122">
        <f>SUM(P112:P117)</f>
        <v>0</v>
      </c>
      <c r="R111" s="122">
        <f>SUM(R112:R117)</f>
        <v>0</v>
      </c>
      <c r="T111" s="123">
        <f>SUM(T112:T117)</f>
        <v>0</v>
      </c>
      <c r="AR111" s="117" t="s">
        <v>80</v>
      </c>
      <c r="AT111" s="124" t="s">
        <v>71</v>
      </c>
      <c r="AU111" s="124" t="s">
        <v>80</v>
      </c>
      <c r="AY111" s="117" t="s">
        <v>141</v>
      </c>
      <c r="BK111" s="125">
        <f>SUM(BK112:BK117)</f>
        <v>0</v>
      </c>
    </row>
    <row r="112" spans="2:65" s="1" customFormat="1" ht="24.2" customHeight="1">
      <c r="B112" s="33"/>
      <c r="C112" s="128" t="s">
        <v>199</v>
      </c>
      <c r="D112" s="128" t="s">
        <v>146</v>
      </c>
      <c r="E112" s="129" t="s">
        <v>285</v>
      </c>
      <c r="F112" s="130" t="s">
        <v>286</v>
      </c>
      <c r="G112" s="131" t="s">
        <v>287</v>
      </c>
      <c r="H112" s="132">
        <v>39.445</v>
      </c>
      <c r="I112" s="133"/>
      <c r="J112" s="134">
        <f>ROUND(I112*H112,1)</f>
        <v>0</v>
      </c>
      <c r="K112" s="130" t="s">
        <v>150</v>
      </c>
      <c r="L112" s="33"/>
      <c r="M112" s="135" t="s">
        <v>19</v>
      </c>
      <c r="N112" s="136" t="s">
        <v>43</v>
      </c>
      <c r="P112" s="137">
        <f>O112*H112</f>
        <v>0</v>
      </c>
      <c r="Q112" s="137">
        <v>0</v>
      </c>
      <c r="R112" s="137">
        <f>Q112*H112</f>
        <v>0</v>
      </c>
      <c r="S112" s="137">
        <v>0</v>
      </c>
      <c r="T112" s="138">
        <f>S112*H112</f>
        <v>0</v>
      </c>
      <c r="AR112" s="139" t="s">
        <v>151</v>
      </c>
      <c r="AT112" s="139" t="s">
        <v>146</v>
      </c>
      <c r="AU112" s="139" t="s">
        <v>82</v>
      </c>
      <c r="AY112" s="18" t="s">
        <v>141</v>
      </c>
      <c r="BE112" s="140">
        <f>IF(N112="základní",J112,0)</f>
        <v>0</v>
      </c>
      <c r="BF112" s="140">
        <f>IF(N112="snížená",J112,0)</f>
        <v>0</v>
      </c>
      <c r="BG112" s="140">
        <f>IF(N112="zákl. přenesená",J112,0)</f>
        <v>0</v>
      </c>
      <c r="BH112" s="140">
        <f>IF(N112="sníž. přenesená",J112,0)</f>
        <v>0</v>
      </c>
      <c r="BI112" s="140">
        <f>IF(N112="nulová",J112,0)</f>
        <v>0</v>
      </c>
      <c r="BJ112" s="18" t="s">
        <v>80</v>
      </c>
      <c r="BK112" s="140">
        <f>ROUND(I112*H112,1)</f>
        <v>0</v>
      </c>
      <c r="BL112" s="18" t="s">
        <v>151</v>
      </c>
      <c r="BM112" s="139" t="s">
        <v>288</v>
      </c>
    </row>
    <row r="113" spans="2:65" s="1" customFormat="1" ht="11.25">
      <c r="B113" s="33"/>
      <c r="D113" s="141" t="s">
        <v>154</v>
      </c>
      <c r="F113" s="142" t="s">
        <v>289</v>
      </c>
      <c r="I113" s="143"/>
      <c r="L113" s="33"/>
      <c r="M113" s="144"/>
      <c r="T113" s="54"/>
      <c r="AT113" s="18" t="s">
        <v>154</v>
      </c>
      <c r="AU113" s="18" t="s">
        <v>82</v>
      </c>
    </row>
    <row r="114" spans="2:65" s="1" customFormat="1" ht="24.2" customHeight="1">
      <c r="B114" s="33"/>
      <c r="C114" s="128" t="s">
        <v>201</v>
      </c>
      <c r="D114" s="128" t="s">
        <v>146</v>
      </c>
      <c r="E114" s="129" t="s">
        <v>291</v>
      </c>
      <c r="F114" s="130" t="s">
        <v>292</v>
      </c>
      <c r="G114" s="131" t="s">
        <v>287</v>
      </c>
      <c r="H114" s="132">
        <v>39.445</v>
      </c>
      <c r="I114" s="133"/>
      <c r="J114" s="134">
        <f>ROUND(I114*H114,1)</f>
        <v>0</v>
      </c>
      <c r="K114" s="130" t="s">
        <v>150</v>
      </c>
      <c r="L114" s="33"/>
      <c r="M114" s="135" t="s">
        <v>19</v>
      </c>
      <c r="N114" s="136" t="s">
        <v>43</v>
      </c>
      <c r="P114" s="137">
        <f>O114*H114</f>
        <v>0</v>
      </c>
      <c r="Q114" s="137">
        <v>0</v>
      </c>
      <c r="R114" s="137">
        <f>Q114*H114</f>
        <v>0</v>
      </c>
      <c r="S114" s="137">
        <v>0</v>
      </c>
      <c r="T114" s="138">
        <f>S114*H114</f>
        <v>0</v>
      </c>
      <c r="AR114" s="139" t="s">
        <v>151</v>
      </c>
      <c r="AT114" s="139" t="s">
        <v>146</v>
      </c>
      <c r="AU114" s="139" t="s">
        <v>82</v>
      </c>
      <c r="AY114" s="18" t="s">
        <v>141</v>
      </c>
      <c r="BE114" s="140">
        <f>IF(N114="základní",J114,0)</f>
        <v>0</v>
      </c>
      <c r="BF114" s="140">
        <f>IF(N114="snížená",J114,0)</f>
        <v>0</v>
      </c>
      <c r="BG114" s="140">
        <f>IF(N114="zákl. přenesená",J114,0)</f>
        <v>0</v>
      </c>
      <c r="BH114" s="140">
        <f>IF(N114="sníž. přenesená",J114,0)</f>
        <v>0</v>
      </c>
      <c r="BI114" s="140">
        <f>IF(N114="nulová",J114,0)</f>
        <v>0</v>
      </c>
      <c r="BJ114" s="18" t="s">
        <v>80</v>
      </c>
      <c r="BK114" s="140">
        <f>ROUND(I114*H114,1)</f>
        <v>0</v>
      </c>
      <c r="BL114" s="18" t="s">
        <v>151</v>
      </c>
      <c r="BM114" s="139" t="s">
        <v>293</v>
      </c>
    </row>
    <row r="115" spans="2:65" s="1" customFormat="1" ht="11.25">
      <c r="B115" s="33"/>
      <c r="D115" s="141" t="s">
        <v>154</v>
      </c>
      <c r="F115" s="142" t="s">
        <v>294</v>
      </c>
      <c r="I115" s="143"/>
      <c r="L115" s="33"/>
      <c r="M115" s="144"/>
      <c r="T115" s="54"/>
      <c r="AT115" s="18" t="s">
        <v>154</v>
      </c>
      <c r="AU115" s="18" t="s">
        <v>82</v>
      </c>
    </row>
    <row r="116" spans="2:65" s="1" customFormat="1" ht="24.2" customHeight="1">
      <c r="B116" s="33"/>
      <c r="C116" s="128" t="s">
        <v>208</v>
      </c>
      <c r="D116" s="128" t="s">
        <v>146</v>
      </c>
      <c r="E116" s="129" t="s">
        <v>296</v>
      </c>
      <c r="F116" s="130" t="s">
        <v>297</v>
      </c>
      <c r="G116" s="131" t="s">
        <v>287</v>
      </c>
      <c r="H116" s="132">
        <v>39.445</v>
      </c>
      <c r="I116" s="133"/>
      <c r="J116" s="134">
        <f>ROUND(I116*H116,1)</f>
        <v>0</v>
      </c>
      <c r="K116" s="130" t="s">
        <v>150</v>
      </c>
      <c r="L116" s="33"/>
      <c r="M116" s="135" t="s">
        <v>19</v>
      </c>
      <c r="N116" s="136" t="s">
        <v>43</v>
      </c>
      <c r="P116" s="137">
        <f>O116*H116</f>
        <v>0</v>
      </c>
      <c r="Q116" s="137">
        <v>0</v>
      </c>
      <c r="R116" s="137">
        <f>Q116*H116</f>
        <v>0</v>
      </c>
      <c r="S116" s="137">
        <v>0</v>
      </c>
      <c r="T116" s="138">
        <f>S116*H116</f>
        <v>0</v>
      </c>
      <c r="AR116" s="139" t="s">
        <v>151</v>
      </c>
      <c r="AT116" s="139" t="s">
        <v>146</v>
      </c>
      <c r="AU116" s="139" t="s">
        <v>82</v>
      </c>
      <c r="AY116" s="18" t="s">
        <v>141</v>
      </c>
      <c r="BE116" s="140">
        <f>IF(N116="základní",J116,0)</f>
        <v>0</v>
      </c>
      <c r="BF116" s="140">
        <f>IF(N116="snížená",J116,0)</f>
        <v>0</v>
      </c>
      <c r="BG116" s="140">
        <f>IF(N116="zákl. přenesená",J116,0)</f>
        <v>0</v>
      </c>
      <c r="BH116" s="140">
        <f>IF(N116="sníž. přenesená",J116,0)</f>
        <v>0</v>
      </c>
      <c r="BI116" s="140">
        <f>IF(N116="nulová",J116,0)</f>
        <v>0</v>
      </c>
      <c r="BJ116" s="18" t="s">
        <v>80</v>
      </c>
      <c r="BK116" s="140">
        <f>ROUND(I116*H116,1)</f>
        <v>0</v>
      </c>
      <c r="BL116" s="18" t="s">
        <v>151</v>
      </c>
      <c r="BM116" s="139" t="s">
        <v>298</v>
      </c>
    </row>
    <row r="117" spans="2:65" s="1" customFormat="1" ht="11.25">
      <c r="B117" s="33"/>
      <c r="D117" s="141" t="s">
        <v>154</v>
      </c>
      <c r="F117" s="142" t="s">
        <v>299</v>
      </c>
      <c r="I117" s="143"/>
      <c r="L117" s="33"/>
      <c r="M117" s="144"/>
      <c r="T117" s="54"/>
      <c r="AT117" s="18" t="s">
        <v>154</v>
      </c>
      <c r="AU117" s="18" t="s">
        <v>82</v>
      </c>
    </row>
    <row r="118" spans="2:65" s="11" customFormat="1" ht="22.9" customHeight="1">
      <c r="B118" s="116"/>
      <c r="D118" s="117" t="s">
        <v>71</v>
      </c>
      <c r="E118" s="126" t="s">
        <v>315</v>
      </c>
      <c r="F118" s="126" t="s">
        <v>316</v>
      </c>
      <c r="I118" s="119"/>
      <c r="J118" s="127">
        <f>BK118</f>
        <v>0</v>
      </c>
      <c r="L118" s="116"/>
      <c r="M118" s="121"/>
      <c r="P118" s="122">
        <f>SUM(P119:P120)</f>
        <v>0</v>
      </c>
      <c r="R118" s="122">
        <f>SUM(R119:R120)</f>
        <v>0</v>
      </c>
      <c r="T118" s="123">
        <f>SUM(T119:T120)</f>
        <v>0</v>
      </c>
      <c r="AR118" s="117" t="s">
        <v>80</v>
      </c>
      <c r="AT118" s="124" t="s">
        <v>71</v>
      </c>
      <c r="AU118" s="124" t="s">
        <v>80</v>
      </c>
      <c r="AY118" s="117" t="s">
        <v>141</v>
      </c>
      <c r="BK118" s="125">
        <f>SUM(BK119:BK120)</f>
        <v>0</v>
      </c>
    </row>
    <row r="119" spans="2:65" s="1" customFormat="1" ht="24.2" customHeight="1">
      <c r="B119" s="33"/>
      <c r="C119" s="128" t="s">
        <v>216</v>
      </c>
      <c r="D119" s="128" t="s">
        <v>146</v>
      </c>
      <c r="E119" s="129" t="s">
        <v>318</v>
      </c>
      <c r="F119" s="130" t="s">
        <v>319</v>
      </c>
      <c r="G119" s="131" t="s">
        <v>287</v>
      </c>
      <c r="H119" s="132">
        <v>0.14899999999999999</v>
      </c>
      <c r="I119" s="133"/>
      <c r="J119" s="134">
        <f>ROUND(I119*H119,1)</f>
        <v>0</v>
      </c>
      <c r="K119" s="130" t="s">
        <v>150</v>
      </c>
      <c r="L119" s="33"/>
      <c r="M119" s="135" t="s">
        <v>19</v>
      </c>
      <c r="N119" s="136" t="s">
        <v>43</v>
      </c>
      <c r="P119" s="137">
        <f>O119*H119</f>
        <v>0</v>
      </c>
      <c r="Q119" s="137">
        <v>0</v>
      </c>
      <c r="R119" s="137">
        <f>Q119*H119</f>
        <v>0</v>
      </c>
      <c r="S119" s="137">
        <v>0</v>
      </c>
      <c r="T119" s="138">
        <f>S119*H119</f>
        <v>0</v>
      </c>
      <c r="AR119" s="139" t="s">
        <v>151</v>
      </c>
      <c r="AT119" s="139" t="s">
        <v>146</v>
      </c>
      <c r="AU119" s="139" t="s">
        <v>82</v>
      </c>
      <c r="AY119" s="18" t="s">
        <v>141</v>
      </c>
      <c r="BE119" s="140">
        <f>IF(N119="základní",J119,0)</f>
        <v>0</v>
      </c>
      <c r="BF119" s="140">
        <f>IF(N119="snížená",J119,0)</f>
        <v>0</v>
      </c>
      <c r="BG119" s="140">
        <f>IF(N119="zákl. přenesená",J119,0)</f>
        <v>0</v>
      </c>
      <c r="BH119" s="140">
        <f>IF(N119="sníž. přenesená",J119,0)</f>
        <v>0</v>
      </c>
      <c r="BI119" s="140">
        <f>IF(N119="nulová",J119,0)</f>
        <v>0</v>
      </c>
      <c r="BJ119" s="18" t="s">
        <v>80</v>
      </c>
      <c r="BK119" s="140">
        <f>ROUND(I119*H119,1)</f>
        <v>0</v>
      </c>
      <c r="BL119" s="18" t="s">
        <v>151</v>
      </c>
      <c r="BM119" s="139" t="s">
        <v>320</v>
      </c>
    </row>
    <row r="120" spans="2:65" s="1" customFormat="1" ht="11.25">
      <c r="B120" s="33"/>
      <c r="D120" s="141" t="s">
        <v>154</v>
      </c>
      <c r="F120" s="142" t="s">
        <v>321</v>
      </c>
      <c r="I120" s="143"/>
      <c r="L120" s="33"/>
      <c r="M120" s="144"/>
      <c r="T120" s="54"/>
      <c r="AT120" s="18" t="s">
        <v>154</v>
      </c>
      <c r="AU120" s="18" t="s">
        <v>82</v>
      </c>
    </row>
    <row r="121" spans="2:65" s="11" customFormat="1" ht="25.9" customHeight="1">
      <c r="B121" s="116"/>
      <c r="D121" s="117" t="s">
        <v>71</v>
      </c>
      <c r="E121" s="118" t="s">
        <v>322</v>
      </c>
      <c r="F121" s="118" t="s">
        <v>323</v>
      </c>
      <c r="I121" s="119"/>
      <c r="J121" s="120">
        <f>BK121</f>
        <v>0</v>
      </c>
      <c r="L121" s="116"/>
      <c r="M121" s="121"/>
      <c r="P121" s="122">
        <f>SUM(P122:P135)</f>
        <v>0</v>
      </c>
      <c r="R121" s="122">
        <f>SUM(R122:R135)</f>
        <v>0</v>
      </c>
      <c r="T121" s="123">
        <f>SUM(T122:T135)</f>
        <v>0</v>
      </c>
      <c r="AR121" s="117" t="s">
        <v>142</v>
      </c>
      <c r="AT121" s="124" t="s">
        <v>71</v>
      </c>
      <c r="AU121" s="124" t="s">
        <v>72</v>
      </c>
      <c r="AY121" s="117" t="s">
        <v>141</v>
      </c>
      <c r="BK121" s="125">
        <f>SUM(BK122:BK135)</f>
        <v>0</v>
      </c>
    </row>
    <row r="122" spans="2:65" s="1" customFormat="1" ht="16.5" customHeight="1">
      <c r="B122" s="33"/>
      <c r="C122" s="128" t="s">
        <v>221</v>
      </c>
      <c r="D122" s="128" t="s">
        <v>146</v>
      </c>
      <c r="E122" s="129" t="s">
        <v>325</v>
      </c>
      <c r="F122" s="130" t="s">
        <v>326</v>
      </c>
      <c r="G122" s="131" t="s">
        <v>327</v>
      </c>
      <c r="H122" s="132">
        <v>1</v>
      </c>
      <c r="I122" s="133"/>
      <c r="J122" s="134">
        <f>ROUND(I122*H122,1)</f>
        <v>0</v>
      </c>
      <c r="K122" s="130" t="s">
        <v>150</v>
      </c>
      <c r="L122" s="33"/>
      <c r="M122" s="135" t="s">
        <v>19</v>
      </c>
      <c r="N122" s="136" t="s">
        <v>43</v>
      </c>
      <c r="P122" s="137">
        <f>O122*H122</f>
        <v>0</v>
      </c>
      <c r="Q122" s="137">
        <v>0</v>
      </c>
      <c r="R122" s="137">
        <f>Q122*H122</f>
        <v>0</v>
      </c>
      <c r="S122" s="137">
        <v>0</v>
      </c>
      <c r="T122" s="138">
        <f>S122*H122</f>
        <v>0</v>
      </c>
      <c r="AR122" s="139" t="s">
        <v>328</v>
      </c>
      <c r="AT122" s="139" t="s">
        <v>146</v>
      </c>
      <c r="AU122" s="139" t="s">
        <v>80</v>
      </c>
      <c r="AY122" s="18" t="s">
        <v>141</v>
      </c>
      <c r="BE122" s="140">
        <f>IF(N122="základní",J122,0)</f>
        <v>0</v>
      </c>
      <c r="BF122" s="140">
        <f>IF(N122="snížená",J122,0)</f>
        <v>0</v>
      </c>
      <c r="BG122" s="140">
        <f>IF(N122="zákl. přenesená",J122,0)</f>
        <v>0</v>
      </c>
      <c r="BH122" s="140">
        <f>IF(N122="sníž. přenesená",J122,0)</f>
        <v>0</v>
      </c>
      <c r="BI122" s="140">
        <f>IF(N122="nulová",J122,0)</f>
        <v>0</v>
      </c>
      <c r="BJ122" s="18" t="s">
        <v>80</v>
      </c>
      <c r="BK122" s="140">
        <f>ROUND(I122*H122,1)</f>
        <v>0</v>
      </c>
      <c r="BL122" s="18" t="s">
        <v>328</v>
      </c>
      <c r="BM122" s="139" t="s">
        <v>329</v>
      </c>
    </row>
    <row r="123" spans="2:65" s="1" customFormat="1" ht="11.25">
      <c r="B123" s="33"/>
      <c r="D123" s="141" t="s">
        <v>154</v>
      </c>
      <c r="F123" s="142" t="s">
        <v>330</v>
      </c>
      <c r="I123" s="143"/>
      <c r="L123" s="33"/>
      <c r="M123" s="144"/>
      <c r="T123" s="54"/>
      <c r="AT123" s="18" t="s">
        <v>154</v>
      </c>
      <c r="AU123" s="18" t="s">
        <v>80</v>
      </c>
    </row>
    <row r="124" spans="2:65" s="1" customFormat="1" ht="16.5" customHeight="1">
      <c r="B124" s="33"/>
      <c r="C124" s="128" t="s">
        <v>8</v>
      </c>
      <c r="D124" s="128" t="s">
        <v>146</v>
      </c>
      <c r="E124" s="129" t="s">
        <v>332</v>
      </c>
      <c r="F124" s="130" t="s">
        <v>333</v>
      </c>
      <c r="G124" s="131" t="s">
        <v>327</v>
      </c>
      <c r="H124" s="132">
        <v>1</v>
      </c>
      <c r="I124" s="133"/>
      <c r="J124" s="134">
        <f>ROUND(I124*H124,1)</f>
        <v>0</v>
      </c>
      <c r="K124" s="130" t="s">
        <v>150</v>
      </c>
      <c r="L124" s="33"/>
      <c r="M124" s="135" t="s">
        <v>19</v>
      </c>
      <c r="N124" s="136" t="s">
        <v>43</v>
      </c>
      <c r="P124" s="137">
        <f>O124*H124</f>
        <v>0</v>
      </c>
      <c r="Q124" s="137">
        <v>0</v>
      </c>
      <c r="R124" s="137">
        <f>Q124*H124</f>
        <v>0</v>
      </c>
      <c r="S124" s="137">
        <v>0</v>
      </c>
      <c r="T124" s="138">
        <f>S124*H124</f>
        <v>0</v>
      </c>
      <c r="AR124" s="139" t="s">
        <v>328</v>
      </c>
      <c r="AT124" s="139" t="s">
        <v>146</v>
      </c>
      <c r="AU124" s="139" t="s">
        <v>80</v>
      </c>
      <c r="AY124" s="18" t="s">
        <v>141</v>
      </c>
      <c r="BE124" s="140">
        <f>IF(N124="základní",J124,0)</f>
        <v>0</v>
      </c>
      <c r="BF124" s="140">
        <f>IF(N124="snížená",J124,0)</f>
        <v>0</v>
      </c>
      <c r="BG124" s="140">
        <f>IF(N124="zákl. přenesená",J124,0)</f>
        <v>0</v>
      </c>
      <c r="BH124" s="140">
        <f>IF(N124="sníž. přenesená",J124,0)</f>
        <v>0</v>
      </c>
      <c r="BI124" s="140">
        <f>IF(N124="nulová",J124,0)</f>
        <v>0</v>
      </c>
      <c r="BJ124" s="18" t="s">
        <v>80</v>
      </c>
      <c r="BK124" s="140">
        <f>ROUND(I124*H124,1)</f>
        <v>0</v>
      </c>
      <c r="BL124" s="18" t="s">
        <v>328</v>
      </c>
      <c r="BM124" s="139" t="s">
        <v>334</v>
      </c>
    </row>
    <row r="125" spans="2:65" s="1" customFormat="1" ht="11.25">
      <c r="B125" s="33"/>
      <c r="D125" s="141" t="s">
        <v>154</v>
      </c>
      <c r="F125" s="142" t="s">
        <v>335</v>
      </c>
      <c r="I125" s="143"/>
      <c r="L125" s="33"/>
      <c r="M125" s="144"/>
      <c r="T125" s="54"/>
      <c r="AT125" s="18" t="s">
        <v>154</v>
      </c>
      <c r="AU125" s="18" t="s">
        <v>80</v>
      </c>
    </row>
    <row r="126" spans="2:65" s="1" customFormat="1" ht="16.5" customHeight="1">
      <c r="B126" s="33"/>
      <c r="C126" s="128" t="s">
        <v>230</v>
      </c>
      <c r="D126" s="128" t="s">
        <v>146</v>
      </c>
      <c r="E126" s="129" t="s">
        <v>337</v>
      </c>
      <c r="F126" s="130" t="s">
        <v>338</v>
      </c>
      <c r="G126" s="131" t="s">
        <v>339</v>
      </c>
      <c r="H126" s="132">
        <v>1</v>
      </c>
      <c r="I126" s="133"/>
      <c r="J126" s="134">
        <f>ROUND(I126*H126,1)</f>
        <v>0</v>
      </c>
      <c r="K126" s="130" t="s">
        <v>150</v>
      </c>
      <c r="L126" s="33"/>
      <c r="M126" s="135" t="s">
        <v>19</v>
      </c>
      <c r="N126" s="136" t="s">
        <v>43</v>
      </c>
      <c r="P126" s="137">
        <f>O126*H126</f>
        <v>0</v>
      </c>
      <c r="Q126" s="137">
        <v>0</v>
      </c>
      <c r="R126" s="137">
        <f>Q126*H126</f>
        <v>0</v>
      </c>
      <c r="S126" s="137">
        <v>0</v>
      </c>
      <c r="T126" s="138">
        <f>S126*H126</f>
        <v>0</v>
      </c>
      <c r="AR126" s="139" t="s">
        <v>328</v>
      </c>
      <c r="AT126" s="139" t="s">
        <v>146</v>
      </c>
      <c r="AU126" s="139" t="s">
        <v>80</v>
      </c>
      <c r="AY126" s="18" t="s">
        <v>141</v>
      </c>
      <c r="BE126" s="140">
        <f>IF(N126="základní",J126,0)</f>
        <v>0</v>
      </c>
      <c r="BF126" s="140">
        <f>IF(N126="snížená",J126,0)</f>
        <v>0</v>
      </c>
      <c r="BG126" s="140">
        <f>IF(N126="zákl. přenesená",J126,0)</f>
        <v>0</v>
      </c>
      <c r="BH126" s="140">
        <f>IF(N126="sníž. přenesená",J126,0)</f>
        <v>0</v>
      </c>
      <c r="BI126" s="140">
        <f>IF(N126="nulová",J126,0)</f>
        <v>0</v>
      </c>
      <c r="BJ126" s="18" t="s">
        <v>80</v>
      </c>
      <c r="BK126" s="140">
        <f>ROUND(I126*H126,1)</f>
        <v>0</v>
      </c>
      <c r="BL126" s="18" t="s">
        <v>328</v>
      </c>
      <c r="BM126" s="139" t="s">
        <v>340</v>
      </c>
    </row>
    <row r="127" spans="2:65" s="1" customFormat="1" ht="11.25">
      <c r="B127" s="33"/>
      <c r="D127" s="141" t="s">
        <v>154</v>
      </c>
      <c r="F127" s="142" t="s">
        <v>341</v>
      </c>
      <c r="I127" s="143"/>
      <c r="L127" s="33"/>
      <c r="M127" s="144"/>
      <c r="T127" s="54"/>
      <c r="AT127" s="18" t="s">
        <v>154</v>
      </c>
      <c r="AU127" s="18" t="s">
        <v>80</v>
      </c>
    </row>
    <row r="128" spans="2:65" s="1" customFormat="1" ht="16.5" customHeight="1">
      <c r="B128" s="33"/>
      <c r="C128" s="128" t="s">
        <v>232</v>
      </c>
      <c r="D128" s="128" t="s">
        <v>146</v>
      </c>
      <c r="E128" s="129" t="s">
        <v>343</v>
      </c>
      <c r="F128" s="130" t="s">
        <v>344</v>
      </c>
      <c r="G128" s="131" t="s">
        <v>327</v>
      </c>
      <c r="H128" s="132">
        <v>1</v>
      </c>
      <c r="I128" s="133"/>
      <c r="J128" s="134">
        <f>ROUND(I128*H128,1)</f>
        <v>0</v>
      </c>
      <c r="K128" s="130" t="s">
        <v>150</v>
      </c>
      <c r="L128" s="33"/>
      <c r="M128" s="135" t="s">
        <v>19</v>
      </c>
      <c r="N128" s="136" t="s">
        <v>43</v>
      </c>
      <c r="P128" s="137">
        <f>O128*H128</f>
        <v>0</v>
      </c>
      <c r="Q128" s="137">
        <v>0</v>
      </c>
      <c r="R128" s="137">
        <f>Q128*H128</f>
        <v>0</v>
      </c>
      <c r="S128" s="137">
        <v>0</v>
      </c>
      <c r="T128" s="138">
        <f>S128*H128</f>
        <v>0</v>
      </c>
      <c r="AR128" s="139" t="s">
        <v>328</v>
      </c>
      <c r="AT128" s="139" t="s">
        <v>146</v>
      </c>
      <c r="AU128" s="139" t="s">
        <v>80</v>
      </c>
      <c r="AY128" s="18" t="s">
        <v>141</v>
      </c>
      <c r="BE128" s="140">
        <f>IF(N128="základní",J128,0)</f>
        <v>0</v>
      </c>
      <c r="BF128" s="140">
        <f>IF(N128="snížená",J128,0)</f>
        <v>0</v>
      </c>
      <c r="BG128" s="140">
        <f>IF(N128="zákl. přenesená",J128,0)</f>
        <v>0</v>
      </c>
      <c r="BH128" s="140">
        <f>IF(N128="sníž. přenesená",J128,0)</f>
        <v>0</v>
      </c>
      <c r="BI128" s="140">
        <f>IF(N128="nulová",J128,0)</f>
        <v>0</v>
      </c>
      <c r="BJ128" s="18" t="s">
        <v>80</v>
      </c>
      <c r="BK128" s="140">
        <f>ROUND(I128*H128,1)</f>
        <v>0</v>
      </c>
      <c r="BL128" s="18" t="s">
        <v>328</v>
      </c>
      <c r="BM128" s="139" t="s">
        <v>345</v>
      </c>
    </row>
    <row r="129" spans="2:65" s="1" customFormat="1" ht="11.25">
      <c r="B129" s="33"/>
      <c r="D129" s="141" t="s">
        <v>154</v>
      </c>
      <c r="F129" s="142" t="s">
        <v>346</v>
      </c>
      <c r="I129" s="143"/>
      <c r="L129" s="33"/>
      <c r="M129" s="144"/>
      <c r="T129" s="54"/>
      <c r="AT129" s="18" t="s">
        <v>154</v>
      </c>
      <c r="AU129" s="18" t="s">
        <v>80</v>
      </c>
    </row>
    <row r="130" spans="2:65" s="1" customFormat="1" ht="16.5" customHeight="1">
      <c r="B130" s="33"/>
      <c r="C130" s="128" t="s">
        <v>234</v>
      </c>
      <c r="D130" s="128" t="s">
        <v>146</v>
      </c>
      <c r="E130" s="129" t="s">
        <v>348</v>
      </c>
      <c r="F130" s="130" t="s">
        <v>349</v>
      </c>
      <c r="G130" s="131" t="s">
        <v>327</v>
      </c>
      <c r="H130" s="132">
        <v>1</v>
      </c>
      <c r="I130" s="133"/>
      <c r="J130" s="134">
        <f>ROUND(I130*H130,1)</f>
        <v>0</v>
      </c>
      <c r="K130" s="130" t="s">
        <v>150</v>
      </c>
      <c r="L130" s="33"/>
      <c r="M130" s="135" t="s">
        <v>19</v>
      </c>
      <c r="N130" s="136" t="s">
        <v>43</v>
      </c>
      <c r="P130" s="137">
        <f>O130*H130</f>
        <v>0</v>
      </c>
      <c r="Q130" s="137">
        <v>0</v>
      </c>
      <c r="R130" s="137">
        <f>Q130*H130</f>
        <v>0</v>
      </c>
      <c r="S130" s="137">
        <v>0</v>
      </c>
      <c r="T130" s="138">
        <f>S130*H130</f>
        <v>0</v>
      </c>
      <c r="AR130" s="139" t="s">
        <v>328</v>
      </c>
      <c r="AT130" s="139" t="s">
        <v>146</v>
      </c>
      <c r="AU130" s="139" t="s">
        <v>80</v>
      </c>
      <c r="AY130" s="18" t="s">
        <v>141</v>
      </c>
      <c r="BE130" s="140">
        <f>IF(N130="základní",J130,0)</f>
        <v>0</v>
      </c>
      <c r="BF130" s="140">
        <f>IF(N130="snížená",J130,0)</f>
        <v>0</v>
      </c>
      <c r="BG130" s="140">
        <f>IF(N130="zákl. přenesená",J130,0)</f>
        <v>0</v>
      </c>
      <c r="BH130" s="140">
        <f>IF(N130="sníž. přenesená",J130,0)</f>
        <v>0</v>
      </c>
      <c r="BI130" s="140">
        <f>IF(N130="nulová",J130,0)</f>
        <v>0</v>
      </c>
      <c r="BJ130" s="18" t="s">
        <v>80</v>
      </c>
      <c r="BK130" s="140">
        <f>ROUND(I130*H130,1)</f>
        <v>0</v>
      </c>
      <c r="BL130" s="18" t="s">
        <v>328</v>
      </c>
      <c r="BM130" s="139" t="s">
        <v>350</v>
      </c>
    </row>
    <row r="131" spans="2:65" s="1" customFormat="1" ht="11.25">
      <c r="B131" s="33"/>
      <c r="D131" s="141" t="s">
        <v>154</v>
      </c>
      <c r="F131" s="142" t="s">
        <v>351</v>
      </c>
      <c r="I131" s="143"/>
      <c r="L131" s="33"/>
      <c r="M131" s="144"/>
      <c r="T131" s="54"/>
      <c r="AT131" s="18" t="s">
        <v>154</v>
      </c>
      <c r="AU131" s="18" t="s">
        <v>80</v>
      </c>
    </row>
    <row r="132" spans="2:65" s="1" customFormat="1" ht="16.5" customHeight="1">
      <c r="B132" s="33"/>
      <c r="C132" s="128" t="s">
        <v>242</v>
      </c>
      <c r="D132" s="128" t="s">
        <v>146</v>
      </c>
      <c r="E132" s="129" t="s">
        <v>353</v>
      </c>
      <c r="F132" s="130" t="s">
        <v>354</v>
      </c>
      <c r="G132" s="131" t="s">
        <v>327</v>
      </c>
      <c r="H132" s="132">
        <v>1</v>
      </c>
      <c r="I132" s="133"/>
      <c r="J132" s="134">
        <f>ROUND(I132*H132,1)</f>
        <v>0</v>
      </c>
      <c r="K132" s="130" t="s">
        <v>150</v>
      </c>
      <c r="L132" s="33"/>
      <c r="M132" s="135" t="s">
        <v>19</v>
      </c>
      <c r="N132" s="136" t="s">
        <v>43</v>
      </c>
      <c r="P132" s="137">
        <f>O132*H132</f>
        <v>0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328</v>
      </c>
      <c r="AT132" s="139" t="s">
        <v>146</v>
      </c>
      <c r="AU132" s="139" t="s">
        <v>80</v>
      </c>
      <c r="AY132" s="18" t="s">
        <v>141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8" t="s">
        <v>80</v>
      </c>
      <c r="BK132" s="140">
        <f>ROUND(I132*H132,1)</f>
        <v>0</v>
      </c>
      <c r="BL132" s="18" t="s">
        <v>328</v>
      </c>
      <c r="BM132" s="139" t="s">
        <v>355</v>
      </c>
    </row>
    <row r="133" spans="2:65" s="1" customFormat="1" ht="11.25">
      <c r="B133" s="33"/>
      <c r="D133" s="141" t="s">
        <v>154</v>
      </c>
      <c r="F133" s="142" t="s">
        <v>356</v>
      </c>
      <c r="I133" s="143"/>
      <c r="L133" s="33"/>
      <c r="M133" s="144"/>
      <c r="T133" s="54"/>
      <c r="AT133" s="18" t="s">
        <v>154</v>
      </c>
      <c r="AU133" s="18" t="s">
        <v>80</v>
      </c>
    </row>
    <row r="134" spans="2:65" s="1" customFormat="1" ht="16.5" customHeight="1">
      <c r="B134" s="33"/>
      <c r="C134" s="128" t="s">
        <v>247</v>
      </c>
      <c r="D134" s="128" t="s">
        <v>146</v>
      </c>
      <c r="E134" s="129" t="s">
        <v>358</v>
      </c>
      <c r="F134" s="130" t="s">
        <v>359</v>
      </c>
      <c r="G134" s="131" t="s">
        <v>327</v>
      </c>
      <c r="H134" s="132">
        <v>1</v>
      </c>
      <c r="I134" s="133"/>
      <c r="J134" s="134">
        <f>ROUND(I134*H134,1)</f>
        <v>0</v>
      </c>
      <c r="K134" s="130" t="s">
        <v>150</v>
      </c>
      <c r="L134" s="33"/>
      <c r="M134" s="135" t="s">
        <v>19</v>
      </c>
      <c r="N134" s="136" t="s">
        <v>43</v>
      </c>
      <c r="P134" s="137">
        <f>O134*H134</f>
        <v>0</v>
      </c>
      <c r="Q134" s="137">
        <v>0</v>
      </c>
      <c r="R134" s="137">
        <f>Q134*H134</f>
        <v>0</v>
      </c>
      <c r="S134" s="137">
        <v>0</v>
      </c>
      <c r="T134" s="138">
        <f>S134*H134</f>
        <v>0</v>
      </c>
      <c r="AR134" s="139" t="s">
        <v>328</v>
      </c>
      <c r="AT134" s="139" t="s">
        <v>146</v>
      </c>
      <c r="AU134" s="139" t="s">
        <v>80</v>
      </c>
      <c r="AY134" s="18" t="s">
        <v>141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8" t="s">
        <v>80</v>
      </c>
      <c r="BK134" s="140">
        <f>ROUND(I134*H134,1)</f>
        <v>0</v>
      </c>
      <c r="BL134" s="18" t="s">
        <v>328</v>
      </c>
      <c r="BM134" s="139" t="s">
        <v>360</v>
      </c>
    </row>
    <row r="135" spans="2:65" s="1" customFormat="1" ht="11.25">
      <c r="B135" s="33"/>
      <c r="D135" s="141" t="s">
        <v>154</v>
      </c>
      <c r="F135" s="142" t="s">
        <v>361</v>
      </c>
      <c r="I135" s="143"/>
      <c r="L135" s="33"/>
      <c r="M135" s="173"/>
      <c r="N135" s="174"/>
      <c r="O135" s="174"/>
      <c r="P135" s="174"/>
      <c r="Q135" s="174"/>
      <c r="R135" s="174"/>
      <c r="S135" s="174"/>
      <c r="T135" s="175"/>
      <c r="AT135" s="18" t="s">
        <v>154</v>
      </c>
      <c r="AU135" s="18" t="s">
        <v>80</v>
      </c>
    </row>
    <row r="136" spans="2:65" s="1" customFormat="1" ht="6.95" customHeight="1">
      <c r="B136" s="42"/>
      <c r="C136" s="43"/>
      <c r="D136" s="43"/>
      <c r="E136" s="43"/>
      <c r="F136" s="43"/>
      <c r="G136" s="43"/>
      <c r="H136" s="43"/>
      <c r="I136" s="43"/>
      <c r="J136" s="43"/>
      <c r="K136" s="43"/>
      <c r="L136" s="33"/>
    </row>
  </sheetData>
  <sheetProtection algorithmName="SHA-512" hashValue="swU0fSSztvDwtTHH+M3oza7JC7gz4frMIsb8vWWxwAuR4faovh2UB8bwKzEKDLNKr7yVPxTjSaQRKrkBp0MNXQ==" saltValue="H1mVYJ+Fg4byQT+PSEFDZQysuPuP+XNbLeITS+lySQQgyqwnw0p5WPTTs7UOR8n1e6bVf5v9hN3RD0a9VtOTEw==" spinCount="100000" sheet="1" objects="1" scenarios="1" formatColumns="0" formatRows="0" autoFilter="0"/>
  <autoFilter ref="C87:K135" xr:uid="{00000000-0009-0000-0000-000008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0800-000000000000}"/>
    <hyperlink ref="F96" r:id="rId2" xr:uid="{00000000-0004-0000-0800-000001000000}"/>
    <hyperlink ref="F99" r:id="rId3" xr:uid="{00000000-0004-0000-0800-000002000000}"/>
    <hyperlink ref="F104" r:id="rId4" xr:uid="{00000000-0004-0000-0800-000003000000}"/>
    <hyperlink ref="F106" r:id="rId5" xr:uid="{00000000-0004-0000-0800-000004000000}"/>
    <hyperlink ref="F109" r:id="rId6" xr:uid="{00000000-0004-0000-0800-000005000000}"/>
    <hyperlink ref="F113" r:id="rId7" xr:uid="{00000000-0004-0000-0800-000006000000}"/>
    <hyperlink ref="F115" r:id="rId8" xr:uid="{00000000-0004-0000-0800-000007000000}"/>
    <hyperlink ref="F117" r:id="rId9" xr:uid="{00000000-0004-0000-0800-000008000000}"/>
    <hyperlink ref="F120" r:id="rId10" xr:uid="{00000000-0004-0000-0800-000009000000}"/>
    <hyperlink ref="F123" r:id="rId11" xr:uid="{00000000-0004-0000-0800-00000A000000}"/>
    <hyperlink ref="F125" r:id="rId12" xr:uid="{00000000-0004-0000-0800-00000B000000}"/>
    <hyperlink ref="F127" r:id="rId13" xr:uid="{00000000-0004-0000-0800-00000C000000}"/>
    <hyperlink ref="F129" r:id="rId14" xr:uid="{00000000-0004-0000-0800-00000D000000}"/>
    <hyperlink ref="F131" r:id="rId15" xr:uid="{00000000-0004-0000-0800-00000E000000}"/>
    <hyperlink ref="F133" r:id="rId16" xr:uid="{00000000-0004-0000-0800-00000F000000}"/>
    <hyperlink ref="F135" r:id="rId17" xr:uid="{00000000-0004-0000-0800-00001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21</vt:i4>
      </vt:variant>
    </vt:vector>
  </HeadingPairs>
  <TitlesOfParts>
    <vt:vector size="32" baseType="lpstr">
      <vt:lpstr>Rekapitulace stavby</vt:lpstr>
      <vt:lpstr>000 - HLINĚNÁ část p.p.č....</vt:lpstr>
      <vt:lpstr>001 - CHORATICE - 1.ČÁST ...</vt:lpstr>
      <vt:lpstr>002 - CHORATICE - 2.ČÁST ...</vt:lpstr>
      <vt:lpstr>003 - CHORATICE - 3.ČÁST ...</vt:lpstr>
      <vt:lpstr>004 - CHORATICE - 4.ČÁST ...</vt:lpstr>
      <vt:lpstr>005 - CHORATICE - 5.ČÁST ...</vt:lpstr>
      <vt:lpstr>006 - CHORATICE - 6.ČÁST ...</vt:lpstr>
      <vt:lpstr>007 - CHORATICE - 7.ČÁST ...</vt:lpstr>
      <vt:lpstr>008 - STARÁ BOHYNĚ-OPRAVA...</vt:lpstr>
      <vt:lpstr>Pokyny pro vyplnění</vt:lpstr>
      <vt:lpstr>'000 - HLINĚNÁ část p.p.č....'!Názvy_tisku</vt:lpstr>
      <vt:lpstr>'001 - CHORATICE - 1.ČÁST ...'!Názvy_tisku</vt:lpstr>
      <vt:lpstr>'002 - CHORATICE - 2.ČÁST ...'!Názvy_tisku</vt:lpstr>
      <vt:lpstr>'003 - CHORATICE - 3.ČÁST ...'!Názvy_tisku</vt:lpstr>
      <vt:lpstr>'004 - CHORATICE - 4.ČÁST ...'!Názvy_tisku</vt:lpstr>
      <vt:lpstr>'005 - CHORATICE - 5.ČÁST ...'!Názvy_tisku</vt:lpstr>
      <vt:lpstr>'006 - CHORATICE - 6.ČÁST ...'!Názvy_tisku</vt:lpstr>
      <vt:lpstr>'007 - CHORATICE - 7.ČÁST ...'!Názvy_tisku</vt:lpstr>
      <vt:lpstr>'008 - STARÁ BOHYNĚ-OPRAVA...'!Názvy_tisku</vt:lpstr>
      <vt:lpstr>'Rekapitulace stavby'!Názvy_tisku</vt:lpstr>
      <vt:lpstr>'000 - HLINĚNÁ část p.p.č....'!Oblast_tisku</vt:lpstr>
      <vt:lpstr>'001 - CHORATICE - 1.ČÁST ...'!Oblast_tisku</vt:lpstr>
      <vt:lpstr>'002 - CHORATICE - 2.ČÁST ...'!Oblast_tisku</vt:lpstr>
      <vt:lpstr>'003 - CHORATICE - 3.ČÁST ...'!Oblast_tisku</vt:lpstr>
      <vt:lpstr>'004 - CHORATICE - 4.ČÁST ...'!Oblast_tisku</vt:lpstr>
      <vt:lpstr>'005 - CHORATICE - 5.ČÁST ...'!Oblast_tisku</vt:lpstr>
      <vt:lpstr>'006 - CHORATICE - 6.ČÁST ...'!Oblast_tisku</vt:lpstr>
      <vt:lpstr>'007 - CHORATICE - 7.ČÁST ...'!Oblast_tisku</vt:lpstr>
      <vt:lpstr>'008 - STARÁ BOHYNĚ-OPRAVA...'!Oblast_tisku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Blavková</dc:creator>
  <cp:lastModifiedBy>Nina Blavková</cp:lastModifiedBy>
  <dcterms:created xsi:type="dcterms:W3CDTF">2026-04-07T11:28:18Z</dcterms:created>
  <dcterms:modified xsi:type="dcterms:W3CDTF">2026-04-07T11:29:23Z</dcterms:modified>
</cp:coreProperties>
</file>