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SO12 - SO 12 - Komunikace..." sheetId="2" r:id="rId2"/>
    <sheet name="SO13 - SO 13 - Odvodnění ..." sheetId="3" r:id="rId3"/>
    <sheet name="SO14 - SO 14 - Osvětlení ..." sheetId="4" r:id="rId4"/>
    <sheet name="SO15 - SO 15 - Demolice s..." sheetId="5" r:id="rId5"/>
    <sheet name="SO16 - SO 16-Vedlejší roz..." sheetId="6" r:id="rId6"/>
    <sheet name="Pokyny pro vyplnění" sheetId="7" r:id="rId7"/>
  </sheets>
  <definedNames>
    <definedName name="_xlnm.Print_Area" localSheetId="0">'Rekapitulace stavby'!$D$4:$AO$33,'Rekapitulace stavby'!$C$39:$AQ$57</definedName>
    <definedName name="_xlnm.Print_Titles" localSheetId="0">'Rekapitulace stavby'!$49:$49</definedName>
    <definedName name="_xlnm._FilterDatabase" localSheetId="1" hidden="1">'SO12 - SO 12 - Komunikace...'!$C$82:$K$129</definedName>
    <definedName name="_xlnm.Print_Area" localSheetId="1">'SO12 - SO 12 - Komunikace...'!$C$4:$J$36,'SO12 - SO 12 - Komunikace...'!$C$42:$J$64,'SO12 - SO 12 - Komunikace...'!$C$70:$K$129</definedName>
    <definedName name="_xlnm.Print_Titles" localSheetId="1">'SO12 - SO 12 - Komunikace...'!$82:$82</definedName>
    <definedName name="_xlnm._FilterDatabase" localSheetId="2" hidden="1">'SO13 - SO 13 - Odvodnění ...'!$C$80:$K$436</definedName>
    <definedName name="_xlnm.Print_Area" localSheetId="2">'SO13 - SO 13 - Odvodnění ...'!$C$4:$J$36,'SO13 - SO 13 - Odvodnění ...'!$C$42:$J$62,'SO13 - SO 13 - Odvodnění ...'!$C$68:$K$436</definedName>
    <definedName name="_xlnm.Print_Titles" localSheetId="2">'SO13 - SO 13 - Odvodnění ...'!$80:$80</definedName>
    <definedName name="_xlnm._FilterDatabase" localSheetId="3" hidden="1">'SO14 - SO 14 - Osvětlení ...'!$C$110:$K$183</definedName>
    <definedName name="_xlnm.Print_Area" localSheetId="3">'SO14 - SO 14 - Osvětlení ...'!$C$4:$J$36,'SO14 - SO 14 - Osvětlení ...'!$C$42:$J$92,'SO14 - SO 14 - Osvětlení ...'!$C$98:$K$183</definedName>
    <definedName name="_xlnm.Print_Titles" localSheetId="3">'SO14 - SO 14 - Osvětlení ...'!$110:$110</definedName>
    <definedName name="_xlnm._FilterDatabase" localSheetId="4" hidden="1">'SO15 - SO 15 - Demolice s...'!$C$78:$K$89</definedName>
    <definedName name="_xlnm.Print_Area" localSheetId="4">'SO15 - SO 15 - Demolice s...'!$C$4:$J$36,'SO15 - SO 15 - Demolice s...'!$C$42:$J$60,'SO15 - SO 15 - Demolice s...'!$C$66:$K$89</definedName>
    <definedName name="_xlnm.Print_Titles" localSheetId="4">'SO15 - SO 15 - Demolice s...'!$78:$78</definedName>
    <definedName name="_xlnm._FilterDatabase" localSheetId="5" hidden="1">'SO16 - SO 16-Vedlejší roz...'!$C$80:$K$98</definedName>
    <definedName name="_xlnm.Print_Area" localSheetId="5">'SO16 - SO 16-Vedlejší roz...'!$C$4:$J$36,'SO16 - SO 16-Vedlejší roz...'!$C$42:$J$62,'SO16 - SO 16-Vedlejší roz...'!$C$68:$K$98</definedName>
    <definedName name="_xlnm.Print_Titles" localSheetId="5">'SO16 - SO 16-Vedlejší roz...'!$80:$80</definedName>
    <definedName name="_xlnm.Print_Area" localSheetId="6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6"/>
  <c r="AX56"/>
  <c i="6" r="BI98"/>
  <c r="BH98"/>
  <c r="BG98"/>
  <c r="BF98"/>
  <c r="T98"/>
  <c r="T97"/>
  <c r="R98"/>
  <c r="R97"/>
  <c r="P98"/>
  <c r="P97"/>
  <c r="BK98"/>
  <c r="BK97"/>
  <c r="J97"/>
  <c r="J98"/>
  <c r="BE98"/>
  <c r="J61"/>
  <c r="BI96"/>
  <c r="BH96"/>
  <c r="BG96"/>
  <c r="BF96"/>
  <c r="T96"/>
  <c r="T95"/>
  <c r="R96"/>
  <c r="R95"/>
  <c r="P96"/>
  <c r="P95"/>
  <c r="BK96"/>
  <c r="BK95"/>
  <c r="J95"/>
  <c r="J96"/>
  <c r="BE96"/>
  <c r="J60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T90"/>
  <c r="R91"/>
  <c r="R90"/>
  <c r="P91"/>
  <c r="P90"/>
  <c r="BK91"/>
  <c r="BK90"/>
  <c r="J90"/>
  <c r="J91"/>
  <c r="BE91"/>
  <c r="J59"/>
  <c r="BI89"/>
  <c r="BH89"/>
  <c r="BG89"/>
  <c r="BF89"/>
  <c r="T89"/>
  <c r="R89"/>
  <c r="P89"/>
  <c r="BK89"/>
  <c r="J89"/>
  <c r="BE89"/>
  <c r="BI88"/>
  <c r="BH88"/>
  <c r="BG88"/>
  <c r="BF88"/>
  <c r="T88"/>
  <c r="R88"/>
  <c r="P88"/>
  <c r="BK88"/>
  <c r="J88"/>
  <c r="BE88"/>
  <c r="BI87"/>
  <c r="BH87"/>
  <c r="BG87"/>
  <c r="BF87"/>
  <c r="T87"/>
  <c r="R87"/>
  <c r="P87"/>
  <c r="BK87"/>
  <c r="J87"/>
  <c r="BE87"/>
  <c r="BI86"/>
  <c r="BH86"/>
  <c r="BG86"/>
  <c r="BF86"/>
  <c r="T86"/>
  <c r="R86"/>
  <c r="P86"/>
  <c r="BK86"/>
  <c r="J86"/>
  <c r="BE86"/>
  <c r="BI85"/>
  <c r="BH85"/>
  <c r="BG85"/>
  <c r="BF85"/>
  <c r="T85"/>
  <c r="R85"/>
  <c r="P85"/>
  <c r="BK85"/>
  <c r="J85"/>
  <c r="BE85"/>
  <c r="BI84"/>
  <c r="F34"/>
  <c i="1" r="BD56"/>
  <c i="6" r="BH84"/>
  <c r="F33"/>
  <c i="1" r="BC56"/>
  <c i="6" r="BG84"/>
  <c r="F32"/>
  <c i="1" r="BB56"/>
  <c i="6" r="BF84"/>
  <c r="J31"/>
  <c i="1" r="AW56"/>
  <c i="6" r="F31"/>
  <c i="1" r="BA56"/>
  <c i="6" r="T84"/>
  <c r="T83"/>
  <c r="T82"/>
  <c r="T81"/>
  <c r="R84"/>
  <c r="R83"/>
  <c r="R82"/>
  <c r="R81"/>
  <c r="P84"/>
  <c r="P83"/>
  <c r="P82"/>
  <c r="P81"/>
  <c i="1" r="AU56"/>
  <c i="6" r="BK84"/>
  <c r="BK83"/>
  <c r="J83"/>
  <c r="BK82"/>
  <c r="J82"/>
  <c r="BK81"/>
  <c r="J81"/>
  <c r="J56"/>
  <c r="J27"/>
  <c i="1" r="AG56"/>
  <c i="6" r="J84"/>
  <c r="BE84"/>
  <c r="J30"/>
  <c i="1" r="AV56"/>
  <c i="6" r="F30"/>
  <c i="1" r="AZ56"/>
  <c i="6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5"/>
  <c r="AX55"/>
  <c i="5" r="BI89"/>
  <c r="BH89"/>
  <c r="BG89"/>
  <c r="BF89"/>
  <c r="T89"/>
  <c r="R89"/>
  <c r="P89"/>
  <c r="BK89"/>
  <c r="J89"/>
  <c r="BE89"/>
  <c r="BI87"/>
  <c r="BH87"/>
  <c r="BG87"/>
  <c r="BF87"/>
  <c r="T87"/>
  <c r="R87"/>
  <c r="P87"/>
  <c r="BK87"/>
  <c r="J87"/>
  <c r="BE87"/>
  <c r="BI86"/>
  <c r="BH86"/>
  <c r="BG86"/>
  <c r="BF86"/>
  <c r="T86"/>
  <c r="R86"/>
  <c r="P86"/>
  <c r="BK86"/>
  <c r="J86"/>
  <c r="BE86"/>
  <c r="BI85"/>
  <c r="BH85"/>
  <c r="BG85"/>
  <c r="BF85"/>
  <c r="T85"/>
  <c r="T84"/>
  <c r="R85"/>
  <c r="R84"/>
  <c r="P85"/>
  <c r="P84"/>
  <c r="BK85"/>
  <c r="BK84"/>
  <c r="J84"/>
  <c r="J85"/>
  <c r="BE85"/>
  <c r="J59"/>
  <c r="BI82"/>
  <c r="F34"/>
  <c i="1" r="BD55"/>
  <c i="5" r="BH82"/>
  <c r="F33"/>
  <c i="1" r="BC55"/>
  <c i="5" r="BG82"/>
  <c r="F32"/>
  <c i="1" r="BB55"/>
  <c i="5" r="BF82"/>
  <c r="J31"/>
  <c i="1" r="AW55"/>
  <c i="5" r="F31"/>
  <c i="1" r="BA55"/>
  <c i="5" r="T82"/>
  <c r="T81"/>
  <c r="T80"/>
  <c r="T79"/>
  <c r="R82"/>
  <c r="R81"/>
  <c r="R80"/>
  <c r="R79"/>
  <c r="P82"/>
  <c r="P81"/>
  <c r="P80"/>
  <c r="P79"/>
  <c i="1" r="AU55"/>
  <c i="5" r="BK82"/>
  <c r="BK81"/>
  <c r="J81"/>
  <c r="BK80"/>
  <c r="J80"/>
  <c r="BK79"/>
  <c r="J79"/>
  <c r="J56"/>
  <c r="J27"/>
  <c i="1" r="AG55"/>
  <c i="5" r="J82"/>
  <c r="BE82"/>
  <c r="J30"/>
  <c i="1" r="AV55"/>
  <c i="5" r="F30"/>
  <c i="1" r="AZ55"/>
  <c i="5" r="J58"/>
  <c r="J57"/>
  <c r="J75"/>
  <c r="F75"/>
  <c r="F73"/>
  <c r="E71"/>
  <c r="J51"/>
  <c r="F51"/>
  <c r="F49"/>
  <c r="E47"/>
  <c r="J36"/>
  <c r="J18"/>
  <c r="E18"/>
  <c r="F76"/>
  <c r="F52"/>
  <c r="J17"/>
  <c r="J12"/>
  <c r="J73"/>
  <c r="J49"/>
  <c r="E7"/>
  <c r="E69"/>
  <c r="E45"/>
  <c i="1" r="AY54"/>
  <c r="AX54"/>
  <c i="4"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T178"/>
  <c r="R179"/>
  <c r="R178"/>
  <c r="P179"/>
  <c r="P178"/>
  <c r="BK179"/>
  <c r="BK178"/>
  <c r="J178"/>
  <c r="J179"/>
  <c r="BE179"/>
  <c r="J91"/>
  <c r="BI177"/>
  <c r="BH177"/>
  <c r="BG177"/>
  <c r="BF177"/>
  <c r="T177"/>
  <c r="R177"/>
  <c r="P177"/>
  <c r="BK177"/>
  <c r="J177"/>
  <c r="BE177"/>
  <c r="BI176"/>
  <c r="BH176"/>
  <c r="BG176"/>
  <c r="BF176"/>
  <c r="T176"/>
  <c r="T175"/>
  <c r="R176"/>
  <c r="R175"/>
  <c r="P176"/>
  <c r="P175"/>
  <c r="BK176"/>
  <c r="BK175"/>
  <c r="J175"/>
  <c r="J176"/>
  <c r="BE176"/>
  <c r="J90"/>
  <c r="BI174"/>
  <c r="BH174"/>
  <c r="BG174"/>
  <c r="BF174"/>
  <c r="T174"/>
  <c r="T173"/>
  <c r="R174"/>
  <c r="R173"/>
  <c r="P174"/>
  <c r="P173"/>
  <c r="BK174"/>
  <c r="BK173"/>
  <c r="J173"/>
  <c r="J174"/>
  <c r="BE174"/>
  <c r="J89"/>
  <c r="BI172"/>
  <c r="BH172"/>
  <c r="BG172"/>
  <c r="BF172"/>
  <c r="T172"/>
  <c r="T171"/>
  <c r="R172"/>
  <c r="R171"/>
  <c r="P172"/>
  <c r="P171"/>
  <c r="BK172"/>
  <c r="BK171"/>
  <c r="J171"/>
  <c r="J172"/>
  <c r="BE172"/>
  <c r="J88"/>
  <c r="BI170"/>
  <c r="BH170"/>
  <c r="BG170"/>
  <c r="BF170"/>
  <c r="T170"/>
  <c r="T169"/>
  <c r="R170"/>
  <c r="R169"/>
  <c r="P170"/>
  <c r="P169"/>
  <c r="BK170"/>
  <c r="BK169"/>
  <c r="J169"/>
  <c r="J170"/>
  <c r="BE170"/>
  <c r="J87"/>
  <c r="BI168"/>
  <c r="BH168"/>
  <c r="BG168"/>
  <c r="BF168"/>
  <c r="T168"/>
  <c r="T167"/>
  <c r="R168"/>
  <c r="R167"/>
  <c r="P168"/>
  <c r="P167"/>
  <c r="BK168"/>
  <c r="BK167"/>
  <c r="J167"/>
  <c r="J168"/>
  <c r="BE168"/>
  <c r="J86"/>
  <c r="BI166"/>
  <c r="BH166"/>
  <c r="BG166"/>
  <c r="BF166"/>
  <c r="T166"/>
  <c r="T165"/>
  <c r="R166"/>
  <c r="R165"/>
  <c r="P166"/>
  <c r="P165"/>
  <c r="BK166"/>
  <c r="BK165"/>
  <c r="J165"/>
  <c r="J166"/>
  <c r="BE166"/>
  <c r="J85"/>
  <c r="BI164"/>
  <c r="BH164"/>
  <c r="BG164"/>
  <c r="BF164"/>
  <c r="T164"/>
  <c r="T163"/>
  <c r="R164"/>
  <c r="R163"/>
  <c r="P164"/>
  <c r="P163"/>
  <c r="BK164"/>
  <c r="BK163"/>
  <c r="J163"/>
  <c r="J164"/>
  <c r="BE164"/>
  <c r="J84"/>
  <c r="BI162"/>
  <c r="BH162"/>
  <c r="BG162"/>
  <c r="BF162"/>
  <c r="T162"/>
  <c r="T161"/>
  <c r="R162"/>
  <c r="R161"/>
  <c r="P162"/>
  <c r="P161"/>
  <c r="BK162"/>
  <c r="BK161"/>
  <c r="J161"/>
  <c r="J162"/>
  <c r="BE162"/>
  <c r="J83"/>
  <c r="BI160"/>
  <c r="BH160"/>
  <c r="BG160"/>
  <c r="BF160"/>
  <c r="T160"/>
  <c r="T159"/>
  <c r="R160"/>
  <c r="R159"/>
  <c r="P160"/>
  <c r="P159"/>
  <c r="BK160"/>
  <c r="BK159"/>
  <c r="J159"/>
  <c r="J160"/>
  <c r="BE160"/>
  <c r="J82"/>
  <c r="BI158"/>
  <c r="BH158"/>
  <c r="BG158"/>
  <c r="BF158"/>
  <c r="T158"/>
  <c r="T157"/>
  <c r="T156"/>
  <c r="R158"/>
  <c r="R157"/>
  <c r="R156"/>
  <c r="P158"/>
  <c r="P157"/>
  <c r="P156"/>
  <c r="BK158"/>
  <c r="BK157"/>
  <c r="J157"/>
  <c r="BK156"/>
  <c r="J156"/>
  <c r="J158"/>
  <c r="BE158"/>
  <c r="J81"/>
  <c r="J80"/>
  <c r="BI155"/>
  <c r="BH155"/>
  <c r="BG155"/>
  <c r="BF155"/>
  <c r="T155"/>
  <c r="T154"/>
  <c r="R155"/>
  <c r="R154"/>
  <c r="P155"/>
  <c r="P154"/>
  <c r="BK155"/>
  <c r="BK154"/>
  <c r="J154"/>
  <c r="J155"/>
  <c r="BE155"/>
  <c r="J79"/>
  <c r="BI153"/>
  <c r="BH153"/>
  <c r="BG153"/>
  <c r="BF153"/>
  <c r="T153"/>
  <c r="T152"/>
  <c r="R153"/>
  <c r="R152"/>
  <c r="P153"/>
  <c r="P152"/>
  <c r="BK153"/>
  <c r="BK152"/>
  <c r="J152"/>
  <c r="J153"/>
  <c r="BE153"/>
  <c r="J78"/>
  <c r="BI151"/>
  <c r="BH151"/>
  <c r="BG151"/>
  <c r="BF151"/>
  <c r="T151"/>
  <c r="R151"/>
  <c r="P151"/>
  <c r="BK151"/>
  <c r="J151"/>
  <c r="BE151"/>
  <c r="BI150"/>
  <c r="BH150"/>
  <c r="BG150"/>
  <c r="BF150"/>
  <c r="T150"/>
  <c r="T149"/>
  <c r="T148"/>
  <c r="R150"/>
  <c r="R149"/>
  <c r="R148"/>
  <c r="P150"/>
  <c r="P149"/>
  <c r="P148"/>
  <c r="BK150"/>
  <c r="BK149"/>
  <c r="J149"/>
  <c r="BK148"/>
  <c r="J148"/>
  <c r="J150"/>
  <c r="BE150"/>
  <c r="J77"/>
  <c r="J76"/>
  <c r="BI147"/>
  <c r="BH147"/>
  <c r="BG147"/>
  <c r="BF147"/>
  <c r="T147"/>
  <c r="T146"/>
  <c r="R147"/>
  <c r="R146"/>
  <c r="P147"/>
  <c r="P146"/>
  <c r="BK147"/>
  <c r="BK146"/>
  <c r="J146"/>
  <c r="J147"/>
  <c r="BE147"/>
  <c r="J75"/>
  <c r="BI145"/>
  <c r="BH145"/>
  <c r="BG145"/>
  <c r="BF145"/>
  <c r="T145"/>
  <c r="T144"/>
  <c r="T143"/>
  <c r="R145"/>
  <c r="R144"/>
  <c r="R143"/>
  <c r="P145"/>
  <c r="P144"/>
  <c r="P143"/>
  <c r="BK145"/>
  <c r="BK144"/>
  <c r="J144"/>
  <c r="BK143"/>
  <c r="J143"/>
  <c r="J145"/>
  <c r="BE145"/>
  <c r="J74"/>
  <c r="J73"/>
  <c r="BI142"/>
  <c r="BH142"/>
  <c r="BG142"/>
  <c r="BF142"/>
  <c r="T142"/>
  <c r="R142"/>
  <c r="P142"/>
  <c r="BK142"/>
  <c r="J142"/>
  <c r="BE142"/>
  <c r="BI141"/>
  <c r="BH141"/>
  <c r="BG141"/>
  <c r="BF141"/>
  <c r="T141"/>
  <c r="T140"/>
  <c r="R141"/>
  <c r="R140"/>
  <c r="P141"/>
  <c r="P140"/>
  <c r="BK141"/>
  <c r="BK140"/>
  <c r="J140"/>
  <c r="J141"/>
  <c r="BE141"/>
  <c r="J72"/>
  <c r="BI139"/>
  <c r="BH139"/>
  <c r="BG139"/>
  <c r="BF139"/>
  <c r="T139"/>
  <c r="T138"/>
  <c r="R139"/>
  <c r="R138"/>
  <c r="P139"/>
  <c r="P138"/>
  <c r="BK139"/>
  <c r="BK138"/>
  <c r="J138"/>
  <c r="J139"/>
  <c r="BE139"/>
  <c r="J71"/>
  <c r="BI137"/>
  <c r="BH137"/>
  <c r="BG137"/>
  <c r="BF137"/>
  <c r="T137"/>
  <c r="T136"/>
  <c r="T135"/>
  <c r="R137"/>
  <c r="R136"/>
  <c r="R135"/>
  <c r="P137"/>
  <c r="P136"/>
  <c r="P135"/>
  <c r="BK137"/>
  <c r="BK136"/>
  <c r="J136"/>
  <c r="BK135"/>
  <c r="J135"/>
  <c r="J137"/>
  <c r="BE137"/>
  <c r="J70"/>
  <c r="J69"/>
  <c r="BI134"/>
  <c r="BH134"/>
  <c r="BG134"/>
  <c r="BF134"/>
  <c r="T134"/>
  <c r="T133"/>
  <c r="R134"/>
  <c r="R133"/>
  <c r="P134"/>
  <c r="P133"/>
  <c r="BK134"/>
  <c r="BK133"/>
  <c r="J133"/>
  <c r="J134"/>
  <c r="BE134"/>
  <c r="J68"/>
  <c r="BI132"/>
  <c r="BH132"/>
  <c r="BG132"/>
  <c r="BF132"/>
  <c r="T132"/>
  <c r="T131"/>
  <c r="R132"/>
  <c r="R131"/>
  <c r="P132"/>
  <c r="P131"/>
  <c r="BK132"/>
  <c r="BK131"/>
  <c r="J131"/>
  <c r="J132"/>
  <c r="BE132"/>
  <c r="J67"/>
  <c r="BI130"/>
  <c r="BH130"/>
  <c r="BG130"/>
  <c r="BF130"/>
  <c r="T130"/>
  <c r="T129"/>
  <c r="R130"/>
  <c r="R129"/>
  <c r="P130"/>
  <c r="P129"/>
  <c r="BK130"/>
  <c r="BK129"/>
  <c r="J129"/>
  <c r="J130"/>
  <c r="BE130"/>
  <c r="J66"/>
  <c r="BI128"/>
  <c r="BH128"/>
  <c r="BG128"/>
  <c r="BF128"/>
  <c r="T128"/>
  <c r="T127"/>
  <c r="T126"/>
  <c r="R128"/>
  <c r="R127"/>
  <c r="R126"/>
  <c r="P128"/>
  <c r="P127"/>
  <c r="P126"/>
  <c r="BK128"/>
  <c r="BK127"/>
  <c r="J127"/>
  <c r="BK126"/>
  <c r="J126"/>
  <c r="J128"/>
  <c r="BE128"/>
  <c r="J65"/>
  <c r="J64"/>
  <c r="BI125"/>
  <c r="BH125"/>
  <c r="BG125"/>
  <c r="BF125"/>
  <c r="T125"/>
  <c r="T124"/>
  <c r="R125"/>
  <c r="R124"/>
  <c r="P125"/>
  <c r="P124"/>
  <c r="BK125"/>
  <c r="BK124"/>
  <c r="J124"/>
  <c r="J125"/>
  <c r="BE125"/>
  <c r="J63"/>
  <c r="BI123"/>
  <c r="BH123"/>
  <c r="BG123"/>
  <c r="BF123"/>
  <c r="T123"/>
  <c r="R123"/>
  <c r="P123"/>
  <c r="BK123"/>
  <c r="J123"/>
  <c r="BE123"/>
  <c r="BI122"/>
  <c r="BH122"/>
  <c r="BG122"/>
  <c r="BF122"/>
  <c r="T122"/>
  <c r="T121"/>
  <c r="R122"/>
  <c r="R121"/>
  <c r="P122"/>
  <c r="P121"/>
  <c r="BK122"/>
  <c r="BK121"/>
  <c r="J121"/>
  <c r="J122"/>
  <c r="BE122"/>
  <c r="J62"/>
  <c r="BI120"/>
  <c r="BH120"/>
  <c r="BG120"/>
  <c r="BF120"/>
  <c r="T120"/>
  <c r="T119"/>
  <c r="R120"/>
  <c r="R119"/>
  <c r="P120"/>
  <c r="P119"/>
  <c r="BK120"/>
  <c r="BK119"/>
  <c r="J119"/>
  <c r="J120"/>
  <c r="BE120"/>
  <c r="J61"/>
  <c r="BI118"/>
  <c r="BH118"/>
  <c r="BG118"/>
  <c r="BF118"/>
  <c r="T118"/>
  <c r="T117"/>
  <c r="T116"/>
  <c r="R118"/>
  <c r="R117"/>
  <c r="R116"/>
  <c r="P118"/>
  <c r="P117"/>
  <c r="P116"/>
  <c r="BK118"/>
  <c r="BK117"/>
  <c r="J117"/>
  <c r="BK116"/>
  <c r="J116"/>
  <c r="J118"/>
  <c r="BE118"/>
  <c r="J60"/>
  <c r="J59"/>
  <c r="BI115"/>
  <c r="BH115"/>
  <c r="BG115"/>
  <c r="BF115"/>
  <c r="T115"/>
  <c r="R115"/>
  <c r="P115"/>
  <c r="BK115"/>
  <c r="J115"/>
  <c r="BE115"/>
  <c r="BI114"/>
  <c r="F34"/>
  <c i="1" r="BD54"/>
  <c i="4" r="BH114"/>
  <c r="F33"/>
  <c i="1" r="BC54"/>
  <c i="4" r="BG114"/>
  <c r="F32"/>
  <c i="1" r="BB54"/>
  <c i="4" r="BF114"/>
  <c r="J31"/>
  <c i="1" r="AW54"/>
  <c i="4" r="F31"/>
  <c i="1" r="BA54"/>
  <c i="4" r="T114"/>
  <c r="T113"/>
  <c r="T112"/>
  <c r="T111"/>
  <c r="R114"/>
  <c r="R113"/>
  <c r="R112"/>
  <c r="R111"/>
  <c r="P114"/>
  <c r="P113"/>
  <c r="P112"/>
  <c r="P111"/>
  <c i="1" r="AU54"/>
  <c i="4" r="BK114"/>
  <c r="BK113"/>
  <c r="J113"/>
  <c r="BK112"/>
  <c r="J112"/>
  <c r="BK111"/>
  <c r="J111"/>
  <c r="J56"/>
  <c r="J27"/>
  <c i="1" r="AG54"/>
  <c i="4" r="J114"/>
  <c r="BE114"/>
  <c r="J30"/>
  <c i="1" r="AV54"/>
  <c i="4" r="F30"/>
  <c i="1" r="AZ54"/>
  <c i="4" r="J58"/>
  <c r="J57"/>
  <c r="J107"/>
  <c r="F107"/>
  <c r="F105"/>
  <c r="E103"/>
  <c r="J51"/>
  <c r="F51"/>
  <c r="F49"/>
  <c r="E47"/>
  <c r="J36"/>
  <c r="J18"/>
  <c r="E18"/>
  <c r="F108"/>
  <c r="F52"/>
  <c r="J17"/>
  <c r="J12"/>
  <c r="J105"/>
  <c r="J49"/>
  <c r="E7"/>
  <c r="E101"/>
  <c r="E45"/>
  <c i="1" r="AY53"/>
  <c r="AX53"/>
  <c i="3" r="BI436"/>
  <c r="BH436"/>
  <c r="BG436"/>
  <c r="BF436"/>
  <c r="T436"/>
  <c r="T435"/>
  <c r="R436"/>
  <c r="R435"/>
  <c r="P436"/>
  <c r="P435"/>
  <c r="BK436"/>
  <c r="BK435"/>
  <c r="J435"/>
  <c r="J436"/>
  <c r="BE436"/>
  <c r="J61"/>
  <c r="BI431"/>
  <c r="BH431"/>
  <c r="BG431"/>
  <c r="BF431"/>
  <c r="T431"/>
  <c r="R431"/>
  <c r="P431"/>
  <c r="BK431"/>
  <c r="J431"/>
  <c r="BE431"/>
  <c r="BI426"/>
  <c r="BH426"/>
  <c r="BG426"/>
  <c r="BF426"/>
  <c r="T426"/>
  <c r="R426"/>
  <c r="P426"/>
  <c r="BK426"/>
  <c r="J426"/>
  <c r="BE426"/>
  <c r="BI420"/>
  <c r="BH420"/>
  <c r="BG420"/>
  <c r="BF420"/>
  <c r="T420"/>
  <c r="R420"/>
  <c r="P420"/>
  <c r="BK420"/>
  <c r="J420"/>
  <c r="BE420"/>
  <c r="BI416"/>
  <c r="BH416"/>
  <c r="BG416"/>
  <c r="BF416"/>
  <c r="T416"/>
  <c r="R416"/>
  <c r="P416"/>
  <c r="BK416"/>
  <c r="J416"/>
  <c r="BE416"/>
  <c r="BI412"/>
  <c r="BH412"/>
  <c r="BG412"/>
  <c r="BF412"/>
  <c r="T412"/>
  <c r="R412"/>
  <c r="P412"/>
  <c r="BK412"/>
  <c r="J412"/>
  <c r="BE412"/>
  <c r="BI408"/>
  <c r="BH408"/>
  <c r="BG408"/>
  <c r="BF408"/>
  <c r="T408"/>
  <c r="R408"/>
  <c r="P408"/>
  <c r="BK408"/>
  <c r="J408"/>
  <c r="BE408"/>
  <c r="BI402"/>
  <c r="BH402"/>
  <c r="BG402"/>
  <c r="BF402"/>
  <c r="T402"/>
  <c r="R402"/>
  <c r="P402"/>
  <c r="BK402"/>
  <c r="J402"/>
  <c r="BE402"/>
  <c r="BI398"/>
  <c r="BH398"/>
  <c r="BG398"/>
  <c r="BF398"/>
  <c r="T398"/>
  <c r="R398"/>
  <c r="P398"/>
  <c r="BK398"/>
  <c r="J398"/>
  <c r="BE398"/>
  <c r="BI394"/>
  <c r="BH394"/>
  <c r="BG394"/>
  <c r="BF394"/>
  <c r="T394"/>
  <c r="R394"/>
  <c r="P394"/>
  <c r="BK394"/>
  <c r="J394"/>
  <c r="BE394"/>
  <c r="BI390"/>
  <c r="BH390"/>
  <c r="BG390"/>
  <c r="BF390"/>
  <c r="T390"/>
  <c r="R390"/>
  <c r="P390"/>
  <c r="BK390"/>
  <c r="J390"/>
  <c r="BE390"/>
  <c r="BI386"/>
  <c r="BH386"/>
  <c r="BG386"/>
  <c r="BF386"/>
  <c r="T386"/>
  <c r="R386"/>
  <c r="P386"/>
  <c r="BK386"/>
  <c r="J386"/>
  <c r="BE386"/>
  <c r="BI382"/>
  <c r="BH382"/>
  <c r="BG382"/>
  <c r="BF382"/>
  <c r="T382"/>
  <c r="R382"/>
  <c r="P382"/>
  <c r="BK382"/>
  <c r="J382"/>
  <c r="BE382"/>
  <c r="BI378"/>
  <c r="BH378"/>
  <c r="BG378"/>
  <c r="BF378"/>
  <c r="T378"/>
  <c r="R378"/>
  <c r="P378"/>
  <c r="BK378"/>
  <c r="J378"/>
  <c r="BE378"/>
  <c r="BI374"/>
  <c r="BH374"/>
  <c r="BG374"/>
  <c r="BF374"/>
  <c r="T374"/>
  <c r="R374"/>
  <c r="P374"/>
  <c r="BK374"/>
  <c r="J374"/>
  <c r="BE374"/>
  <c r="BI370"/>
  <c r="BH370"/>
  <c r="BG370"/>
  <c r="BF370"/>
  <c r="T370"/>
  <c r="R370"/>
  <c r="P370"/>
  <c r="BK370"/>
  <c r="J370"/>
  <c r="BE370"/>
  <c r="BI366"/>
  <c r="BH366"/>
  <c r="BG366"/>
  <c r="BF366"/>
  <c r="T366"/>
  <c r="R366"/>
  <c r="P366"/>
  <c r="BK366"/>
  <c r="J366"/>
  <c r="BE366"/>
  <c r="BI362"/>
  <c r="BH362"/>
  <c r="BG362"/>
  <c r="BF362"/>
  <c r="T362"/>
  <c r="R362"/>
  <c r="P362"/>
  <c r="BK362"/>
  <c r="J362"/>
  <c r="BE362"/>
  <c r="BI358"/>
  <c r="BH358"/>
  <c r="BG358"/>
  <c r="BF358"/>
  <c r="T358"/>
  <c r="R358"/>
  <c r="P358"/>
  <c r="BK358"/>
  <c r="J358"/>
  <c r="BE358"/>
  <c r="BI354"/>
  <c r="BH354"/>
  <c r="BG354"/>
  <c r="BF354"/>
  <c r="T354"/>
  <c r="R354"/>
  <c r="P354"/>
  <c r="BK354"/>
  <c r="J354"/>
  <c r="BE354"/>
  <c r="BI350"/>
  <c r="BH350"/>
  <c r="BG350"/>
  <c r="BF350"/>
  <c r="T350"/>
  <c r="R350"/>
  <c r="P350"/>
  <c r="BK350"/>
  <c r="J350"/>
  <c r="BE350"/>
  <c r="BI346"/>
  <c r="BH346"/>
  <c r="BG346"/>
  <c r="BF346"/>
  <c r="T346"/>
  <c r="R346"/>
  <c r="P346"/>
  <c r="BK346"/>
  <c r="J346"/>
  <c r="BE346"/>
  <c r="BI342"/>
  <c r="BH342"/>
  <c r="BG342"/>
  <c r="BF342"/>
  <c r="T342"/>
  <c r="R342"/>
  <c r="P342"/>
  <c r="BK342"/>
  <c r="J342"/>
  <c r="BE342"/>
  <c r="BI338"/>
  <c r="BH338"/>
  <c r="BG338"/>
  <c r="BF338"/>
  <c r="T338"/>
  <c r="R338"/>
  <c r="P338"/>
  <c r="BK338"/>
  <c r="J338"/>
  <c r="BE338"/>
  <c r="BI334"/>
  <c r="BH334"/>
  <c r="BG334"/>
  <c r="BF334"/>
  <c r="T334"/>
  <c r="R334"/>
  <c r="P334"/>
  <c r="BK334"/>
  <c r="J334"/>
  <c r="BE334"/>
  <c r="BI330"/>
  <c r="BH330"/>
  <c r="BG330"/>
  <c r="BF330"/>
  <c r="T330"/>
  <c r="R330"/>
  <c r="P330"/>
  <c r="BK330"/>
  <c r="J330"/>
  <c r="BE330"/>
  <c r="BI326"/>
  <c r="BH326"/>
  <c r="BG326"/>
  <c r="BF326"/>
  <c r="T326"/>
  <c r="R326"/>
  <c r="P326"/>
  <c r="BK326"/>
  <c r="J326"/>
  <c r="BE326"/>
  <c r="BI322"/>
  <c r="BH322"/>
  <c r="BG322"/>
  <c r="BF322"/>
  <c r="T322"/>
  <c r="R322"/>
  <c r="P322"/>
  <c r="BK322"/>
  <c r="J322"/>
  <c r="BE322"/>
  <c r="BI318"/>
  <c r="BH318"/>
  <c r="BG318"/>
  <c r="BF318"/>
  <c r="T318"/>
  <c r="R318"/>
  <c r="P318"/>
  <c r="BK318"/>
  <c r="J318"/>
  <c r="BE318"/>
  <c r="BI314"/>
  <c r="BH314"/>
  <c r="BG314"/>
  <c r="BF314"/>
  <c r="T314"/>
  <c r="R314"/>
  <c r="P314"/>
  <c r="BK314"/>
  <c r="J314"/>
  <c r="BE314"/>
  <c r="BI310"/>
  <c r="BH310"/>
  <c r="BG310"/>
  <c r="BF310"/>
  <c r="T310"/>
  <c r="R310"/>
  <c r="P310"/>
  <c r="BK310"/>
  <c r="J310"/>
  <c r="BE310"/>
  <c r="BI306"/>
  <c r="BH306"/>
  <c r="BG306"/>
  <c r="BF306"/>
  <c r="T306"/>
  <c r="R306"/>
  <c r="P306"/>
  <c r="BK306"/>
  <c r="J306"/>
  <c r="BE306"/>
  <c r="BI302"/>
  <c r="BH302"/>
  <c r="BG302"/>
  <c r="BF302"/>
  <c r="T302"/>
  <c r="R302"/>
  <c r="P302"/>
  <c r="BK302"/>
  <c r="J302"/>
  <c r="BE302"/>
  <c r="BI298"/>
  <c r="BH298"/>
  <c r="BG298"/>
  <c r="BF298"/>
  <c r="T298"/>
  <c r="R298"/>
  <c r="P298"/>
  <c r="BK298"/>
  <c r="J298"/>
  <c r="BE298"/>
  <c r="BI294"/>
  <c r="BH294"/>
  <c r="BG294"/>
  <c r="BF294"/>
  <c r="T294"/>
  <c r="R294"/>
  <c r="P294"/>
  <c r="BK294"/>
  <c r="J294"/>
  <c r="BE294"/>
  <c r="BI290"/>
  <c r="BH290"/>
  <c r="BG290"/>
  <c r="BF290"/>
  <c r="T290"/>
  <c r="R290"/>
  <c r="P290"/>
  <c r="BK290"/>
  <c r="J290"/>
  <c r="BE290"/>
  <c r="BI286"/>
  <c r="BH286"/>
  <c r="BG286"/>
  <c r="BF286"/>
  <c r="T286"/>
  <c r="R286"/>
  <c r="P286"/>
  <c r="BK286"/>
  <c r="J286"/>
  <c r="BE286"/>
  <c r="BI282"/>
  <c r="BH282"/>
  <c r="BG282"/>
  <c r="BF282"/>
  <c r="T282"/>
  <c r="R282"/>
  <c r="P282"/>
  <c r="BK282"/>
  <c r="J282"/>
  <c r="BE282"/>
  <c r="BI278"/>
  <c r="BH278"/>
  <c r="BG278"/>
  <c r="BF278"/>
  <c r="T278"/>
  <c r="R278"/>
  <c r="P278"/>
  <c r="BK278"/>
  <c r="J278"/>
  <c r="BE278"/>
  <c r="BI274"/>
  <c r="BH274"/>
  <c r="BG274"/>
  <c r="BF274"/>
  <c r="T274"/>
  <c r="T273"/>
  <c r="R274"/>
  <c r="R273"/>
  <c r="P274"/>
  <c r="P273"/>
  <c r="BK274"/>
  <c r="BK273"/>
  <c r="J273"/>
  <c r="J274"/>
  <c r="BE274"/>
  <c r="J60"/>
  <c r="BI269"/>
  <c r="BH269"/>
  <c r="BG269"/>
  <c r="BF269"/>
  <c r="T269"/>
  <c r="R269"/>
  <c r="P269"/>
  <c r="BK269"/>
  <c r="J269"/>
  <c r="BE269"/>
  <c r="BI264"/>
  <c r="BH264"/>
  <c r="BG264"/>
  <c r="BF264"/>
  <c r="T264"/>
  <c r="R264"/>
  <c r="P264"/>
  <c r="BK264"/>
  <c r="J264"/>
  <c r="BE264"/>
  <c r="BI260"/>
  <c r="BH260"/>
  <c r="BG260"/>
  <c r="BF260"/>
  <c r="T260"/>
  <c r="R260"/>
  <c r="P260"/>
  <c r="BK260"/>
  <c r="J260"/>
  <c r="BE260"/>
  <c r="BI256"/>
  <c r="BH256"/>
  <c r="BG256"/>
  <c r="BF256"/>
  <c r="T256"/>
  <c r="R256"/>
  <c r="P256"/>
  <c r="BK256"/>
  <c r="J256"/>
  <c r="BE256"/>
  <c r="BI252"/>
  <c r="BH252"/>
  <c r="BG252"/>
  <c r="BF252"/>
  <c r="T252"/>
  <c r="R252"/>
  <c r="P252"/>
  <c r="BK252"/>
  <c r="J252"/>
  <c r="BE252"/>
  <c r="BI247"/>
  <c r="BH247"/>
  <c r="BG247"/>
  <c r="BF247"/>
  <c r="T247"/>
  <c r="T246"/>
  <c r="R247"/>
  <c r="R246"/>
  <c r="P247"/>
  <c r="P246"/>
  <c r="BK247"/>
  <c r="BK246"/>
  <c r="J246"/>
  <c r="J247"/>
  <c r="BE247"/>
  <c r="J59"/>
  <c r="BI242"/>
  <c r="BH242"/>
  <c r="BG242"/>
  <c r="BF242"/>
  <c r="T242"/>
  <c r="R242"/>
  <c r="P242"/>
  <c r="BK242"/>
  <c r="J242"/>
  <c r="BE242"/>
  <c r="BI238"/>
  <c r="BH238"/>
  <c r="BG238"/>
  <c r="BF238"/>
  <c r="T238"/>
  <c r="R238"/>
  <c r="P238"/>
  <c r="BK238"/>
  <c r="J238"/>
  <c r="BE238"/>
  <c r="BI234"/>
  <c r="BH234"/>
  <c r="BG234"/>
  <c r="BF234"/>
  <c r="T234"/>
  <c r="R234"/>
  <c r="P234"/>
  <c r="BK234"/>
  <c r="J234"/>
  <c r="BE234"/>
  <c r="BI230"/>
  <c r="BH230"/>
  <c r="BG230"/>
  <c r="BF230"/>
  <c r="T230"/>
  <c r="R230"/>
  <c r="P230"/>
  <c r="BK230"/>
  <c r="J230"/>
  <c r="BE230"/>
  <c r="BI214"/>
  <c r="BH214"/>
  <c r="BG214"/>
  <c r="BF214"/>
  <c r="T214"/>
  <c r="R214"/>
  <c r="P214"/>
  <c r="BK214"/>
  <c r="J214"/>
  <c r="BE214"/>
  <c r="BI210"/>
  <c r="BH210"/>
  <c r="BG210"/>
  <c r="BF210"/>
  <c r="T210"/>
  <c r="R210"/>
  <c r="P210"/>
  <c r="BK210"/>
  <c r="J210"/>
  <c r="BE210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199"/>
  <c r="BH199"/>
  <c r="BG199"/>
  <c r="BF199"/>
  <c r="T199"/>
  <c r="R199"/>
  <c r="P199"/>
  <c r="BK199"/>
  <c r="J199"/>
  <c r="BE199"/>
  <c r="BI197"/>
  <c r="BH197"/>
  <c r="BG197"/>
  <c r="BF197"/>
  <c r="T197"/>
  <c r="R197"/>
  <c r="P197"/>
  <c r="BK197"/>
  <c r="J197"/>
  <c r="BE197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76"/>
  <c r="BH176"/>
  <c r="BG176"/>
  <c r="BF176"/>
  <c r="T176"/>
  <c r="R176"/>
  <c r="P176"/>
  <c r="BK176"/>
  <c r="J176"/>
  <c r="BE176"/>
  <c r="BI172"/>
  <c r="BH172"/>
  <c r="BG172"/>
  <c r="BF172"/>
  <c r="T172"/>
  <c r="R172"/>
  <c r="P172"/>
  <c r="BK172"/>
  <c r="J172"/>
  <c r="BE172"/>
  <c r="BI168"/>
  <c r="BH168"/>
  <c r="BG168"/>
  <c r="BF168"/>
  <c r="T168"/>
  <c r="R168"/>
  <c r="P168"/>
  <c r="BK168"/>
  <c r="J168"/>
  <c r="BE168"/>
  <c r="BI164"/>
  <c r="BH164"/>
  <c r="BG164"/>
  <c r="BF164"/>
  <c r="T164"/>
  <c r="R164"/>
  <c r="P164"/>
  <c r="BK164"/>
  <c r="J164"/>
  <c r="BE164"/>
  <c r="BI160"/>
  <c r="BH160"/>
  <c r="BG160"/>
  <c r="BF160"/>
  <c r="T160"/>
  <c r="R160"/>
  <c r="P160"/>
  <c r="BK160"/>
  <c r="J160"/>
  <c r="BE160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48"/>
  <c r="BH148"/>
  <c r="BG148"/>
  <c r="BF148"/>
  <c r="T148"/>
  <c r="R148"/>
  <c r="P148"/>
  <c r="BK148"/>
  <c r="J148"/>
  <c r="BE148"/>
  <c r="BI144"/>
  <c r="BH144"/>
  <c r="BG144"/>
  <c r="BF144"/>
  <c r="T144"/>
  <c r="R144"/>
  <c r="P144"/>
  <c r="BK144"/>
  <c r="J144"/>
  <c r="BE144"/>
  <c r="BI140"/>
  <c r="BH140"/>
  <c r="BG140"/>
  <c r="BF140"/>
  <c r="T140"/>
  <c r="R140"/>
  <c r="P140"/>
  <c r="BK140"/>
  <c r="J140"/>
  <c r="BE140"/>
  <c r="BI128"/>
  <c r="BH128"/>
  <c r="BG128"/>
  <c r="BF128"/>
  <c r="T128"/>
  <c r="R128"/>
  <c r="P128"/>
  <c r="BK128"/>
  <c r="J128"/>
  <c r="BE128"/>
  <c r="BI121"/>
  <c r="BH121"/>
  <c r="BG121"/>
  <c r="BF121"/>
  <c r="T121"/>
  <c r="R121"/>
  <c r="P121"/>
  <c r="BK121"/>
  <c r="J121"/>
  <c r="BE121"/>
  <c r="BI110"/>
  <c r="BH110"/>
  <c r="BG110"/>
  <c r="BF110"/>
  <c r="T110"/>
  <c r="R110"/>
  <c r="P110"/>
  <c r="BK110"/>
  <c r="J110"/>
  <c r="BE110"/>
  <c r="BI106"/>
  <c r="BH106"/>
  <c r="BG106"/>
  <c r="BF106"/>
  <c r="T106"/>
  <c r="R106"/>
  <c r="P106"/>
  <c r="BK106"/>
  <c r="J106"/>
  <c r="BE106"/>
  <c r="BI102"/>
  <c r="BH102"/>
  <c r="BG102"/>
  <c r="BF102"/>
  <c r="T102"/>
  <c r="R102"/>
  <c r="P102"/>
  <c r="BK102"/>
  <c r="J102"/>
  <c r="BE102"/>
  <c r="BI96"/>
  <c r="BH96"/>
  <c r="BG96"/>
  <c r="BF96"/>
  <c r="T96"/>
  <c r="R96"/>
  <c r="P96"/>
  <c r="BK96"/>
  <c r="J96"/>
  <c r="BE96"/>
  <c r="BI92"/>
  <c r="BH92"/>
  <c r="BG92"/>
  <c r="BF92"/>
  <c r="T92"/>
  <c r="R92"/>
  <c r="P92"/>
  <c r="BK92"/>
  <c r="J92"/>
  <c r="BE92"/>
  <c r="BI88"/>
  <c r="BH88"/>
  <c r="BG88"/>
  <c r="BF88"/>
  <c r="T88"/>
  <c r="R88"/>
  <c r="P88"/>
  <c r="BK88"/>
  <c r="J88"/>
  <c r="BE88"/>
  <c r="BI84"/>
  <c r="F34"/>
  <c i="1" r="BD53"/>
  <c i="3" r="BH84"/>
  <c r="F33"/>
  <c i="1" r="BC53"/>
  <c i="3" r="BG84"/>
  <c r="F32"/>
  <c i="1" r="BB53"/>
  <c i="3" r="BF84"/>
  <c r="J31"/>
  <c i="1" r="AW53"/>
  <c i="3" r="F31"/>
  <c i="1" r="BA53"/>
  <c i="3" r="T84"/>
  <c r="T83"/>
  <c r="T82"/>
  <c r="T81"/>
  <c r="R84"/>
  <c r="R83"/>
  <c r="R82"/>
  <c r="R81"/>
  <c r="P84"/>
  <c r="P83"/>
  <c r="P82"/>
  <c r="P81"/>
  <c i="1" r="AU53"/>
  <c i="3" r="BK84"/>
  <c r="BK83"/>
  <c r="J83"/>
  <c r="BK82"/>
  <c r="J82"/>
  <c r="BK81"/>
  <c r="J81"/>
  <c r="J56"/>
  <c r="J27"/>
  <c i="1" r="AG53"/>
  <c i="3" r="J84"/>
  <c r="BE84"/>
  <c r="J30"/>
  <c i="1" r="AV53"/>
  <c i="3" r="F30"/>
  <c i="1" r="AZ53"/>
  <c i="3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2"/>
  <c r="AX52"/>
  <c i="2" r="BI129"/>
  <c r="BH129"/>
  <c r="BG129"/>
  <c r="BF129"/>
  <c r="T129"/>
  <c r="T128"/>
  <c r="T127"/>
  <c r="R129"/>
  <c r="R128"/>
  <c r="R127"/>
  <c r="P129"/>
  <c r="P128"/>
  <c r="P127"/>
  <c r="BK129"/>
  <c r="BK128"/>
  <c r="J128"/>
  <c r="BK127"/>
  <c r="J127"/>
  <c r="J129"/>
  <c r="BE129"/>
  <c r="J63"/>
  <c r="J62"/>
  <c r="BI126"/>
  <c r="BH126"/>
  <c r="BG126"/>
  <c r="BF126"/>
  <c r="T126"/>
  <c r="T125"/>
  <c r="R126"/>
  <c r="R125"/>
  <c r="P126"/>
  <c r="P125"/>
  <c r="BK126"/>
  <c r="BK125"/>
  <c r="J125"/>
  <c r="J126"/>
  <c r="BE126"/>
  <c r="J61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T106"/>
  <c r="R107"/>
  <c r="R106"/>
  <c r="P107"/>
  <c r="P106"/>
  <c r="BK107"/>
  <c r="BK106"/>
  <c r="J106"/>
  <c r="J107"/>
  <c r="BE107"/>
  <c r="J60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T96"/>
  <c r="R97"/>
  <c r="R96"/>
  <c r="P97"/>
  <c r="P96"/>
  <c r="BK97"/>
  <c r="BK96"/>
  <c r="J96"/>
  <c r="J97"/>
  <c r="BE97"/>
  <c r="J59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9"/>
  <c r="BH89"/>
  <c r="BG89"/>
  <c r="BF89"/>
  <c r="T89"/>
  <c r="R89"/>
  <c r="P89"/>
  <c r="BK89"/>
  <c r="J89"/>
  <c r="BE89"/>
  <c r="BI88"/>
  <c r="BH88"/>
  <c r="BG88"/>
  <c r="BF88"/>
  <c r="T88"/>
  <c r="R88"/>
  <c r="P88"/>
  <c r="BK88"/>
  <c r="J88"/>
  <c r="BE88"/>
  <c r="BI87"/>
  <c r="BH87"/>
  <c r="BG87"/>
  <c r="BF87"/>
  <c r="T87"/>
  <c r="R87"/>
  <c r="P87"/>
  <c r="BK87"/>
  <c r="J87"/>
  <c r="BE87"/>
  <c r="BI86"/>
  <c r="F34"/>
  <c i="1" r="BD52"/>
  <c i="2" r="BH86"/>
  <c r="F33"/>
  <c i="1" r="BC52"/>
  <c i="2" r="BG86"/>
  <c r="F32"/>
  <c i="1" r="BB52"/>
  <c i="2" r="BF86"/>
  <c r="J31"/>
  <c i="1" r="AW52"/>
  <c i="2" r="F31"/>
  <c i="1" r="BA52"/>
  <c i="2" r="T86"/>
  <c r="T85"/>
  <c r="T84"/>
  <c r="T83"/>
  <c r="R86"/>
  <c r="R85"/>
  <c r="R84"/>
  <c r="R83"/>
  <c r="P86"/>
  <c r="P85"/>
  <c r="P84"/>
  <c r="P83"/>
  <c i="1" r="AU52"/>
  <c i="2" r="BK86"/>
  <c r="BK85"/>
  <c r="J85"/>
  <c r="BK84"/>
  <c r="J84"/>
  <c r="BK83"/>
  <c r="J83"/>
  <c r="J56"/>
  <c r="J27"/>
  <c i="1" r="AG52"/>
  <c i="2" r="J86"/>
  <c r="BE86"/>
  <c r="J30"/>
  <c i="1" r="AV52"/>
  <c i="2" r="F30"/>
  <c i="1" r="AZ52"/>
  <c i="2" r="J58"/>
  <c r="J57"/>
  <c r="J79"/>
  <c r="F79"/>
  <c r="F77"/>
  <c r="E75"/>
  <c r="J51"/>
  <c r="F51"/>
  <c r="F49"/>
  <c r="E47"/>
  <c r="J36"/>
  <c r="J18"/>
  <c r="E18"/>
  <c r="F80"/>
  <c r="F52"/>
  <c r="J17"/>
  <c r="J12"/>
  <c r="J77"/>
  <c r="J49"/>
  <c r="E7"/>
  <c r="E73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6"/>
  <c r="AN56"/>
  <c r="AT55"/>
  <c r="AN55"/>
  <c r="AT54"/>
  <c r="AN54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<sst xmlns="http://schemas.openxmlformats.org/spreadsheetml/2006/main">
  <si>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</si>
  <si>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</si>
  <si>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</si>
  <si>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</si>
  <si>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</si>
  <si>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</si>
  <si>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</si>
  <si>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{aec82393-6fb3-4e9e-aa90-49515d809764}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</si>
  <si>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</si>
  <si>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</si>
  <si>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</si>
  <si>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</si>
  <si>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</si>
  <si>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</si>
  <si>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</si>
  <si>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</si>
  <si>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TABOR_B_17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</si>
  <si>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</si>
  <si>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</si>
  <si>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Nová psychiatrie - Nemocnice Tábor (staveniště B)</t>
  </si>
  <si>
    <t>0,1</t>
  </si>
  <si>
    <t>KSO:</t>
  </si>
  <si>
    <t/>
  </si>
  <si>
    <t>CC-CZ:</t>
  </si>
  <si>
    <t>1</t>
  </si>
  <si>
    <t>Místo:</t>
  </si>
  <si>
    <t>Tábor</t>
  </si>
  <si>
    <t>Datum:</t>
  </si>
  <si>
    <t>13. 9. 2017</t>
  </si>
  <si>
    <t>10</t>
  </si>
  <si>
    <t>100</t>
  </si>
  <si>
    <t>Zadavatel:</t>
  </si>
  <si>
    <t>IČ:</t>
  </si>
  <si>
    <t>Nemocnice Tábor a.s.</t>
  </si>
  <si>
    <t>DIČ:</t>
  </si>
  <si>
    <t>Uchazeč:</t>
  </si>
  <si>
    <t>Vyplň údaj</t>
  </si>
  <si>
    <t>Projektant:</t>
  </si>
  <si>
    <t>Ing.arch. Jan Hochman</t>
  </si>
  <si>
    <t>True</t>
  </si>
  <si>
    <t>Poznámka:</t>
  </si>
  <si>
    <t xml:space="preserve">"Soupis prací je sestaven za využití položek Cenové soustavy ÚRS. Cenové a technické podmínky ÚRS, které nejsou uvedeny v soupisu prací (tzv. úvodní části katalogů) jsou neomezeně dálkově k dispozici na www.cs-urs.cz. Položky soupisu prací, které nemají ve sloupci ""Cenová soustava"" uveden žádný údaj, nepochází z Cenové soustavy ÚRS a jejich cena je stanovena odborným odhadem.																																			_x000d_
"																																			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</si>
  <si>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</si>
  <si>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</si>
  <si>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</si>
  <si>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</si>
  <si>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</si>
  <si>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</si>
  <si>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</si>
  <si>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</si>
  <si>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</si>
  <si>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</si>
  <si>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</si>
  <si>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</si>
  <si>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</si>
  <si>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</si>
  <si>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</si>
  <si>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</si>
  <si>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</si>
  <si>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</si>
  <si>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</si>
  <si>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</si>
  <si>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</si>
  <si>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</si>
  <si>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</si>
  <si>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</si>
  <si>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</si>
  <si>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</si>
  <si>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</si>
  <si>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</si>
  <si>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</si>
  <si>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</si>
  <si>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</si>
  <si>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</si>
  <si>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</si>
  <si>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</si>
  <si>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</si>
  <si>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</si>
  <si>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</si>
  <si>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</si>
  <si>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</si>
  <si>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SO12</t>
  </si>
  <si>
    <t>SO 12 - Komunikace a zpevněné plochy</t>
  </si>
  <si>
    <t>STA</t>
  </si>
  <si>
    <t>{7470f9aa-7265-4769-9fa7-acdfae37ff22}</t>
  </si>
  <si>
    <t>2</t>
  </si>
  <si>
    <t>SO13</t>
  </si>
  <si>
    <t xml:space="preserve">SO 13 - Odvodnění parkoviště </t>
  </si>
  <si>
    <t>{3fa8f69f-bdd8-4fdd-8fc1-b12b81d003cb}</t>
  </si>
  <si>
    <t>827 21</t>
  </si>
  <si>
    <t>SO14</t>
  </si>
  <si>
    <t>SO 14 - Osvětlení parkoviště</t>
  </si>
  <si>
    <t>{17bcc0a8-f670-40fe-9a40-c7cf0e5c879d}</t>
  </si>
  <si>
    <t>SO15</t>
  </si>
  <si>
    <t>SO 15 - Demolice skladu</t>
  </si>
  <si>
    <t>{b83615ed-6464-4471-8202-bfb99dc7241f}</t>
  </si>
  <si>
    <t>SO16</t>
  </si>
  <si>
    <t>SO 16-Vedlejší rozpočtové náklady</t>
  </si>
  <si>
    <t>{8792e6b1-f7f4-4bb4-84dc-392d1f8ad1f8}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</si>
  <si>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</si>
  <si>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</si>
  <si>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</si>
  <si>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</si>
  <si>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</si>
  <si>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</si>
  <si>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</si>
  <si>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SO12 - SO 12 - Komunikace a zpevněné plochy</t>
  </si>
  <si>
    <t xml:space="preserve">"Soupis prací a dodávek je sestaven za využití položek Cenové soustavy ÚRS. Cenové a technické podmínky položek Cenové soustavy ÚRS, které nejsou uvedeny v soupisu prací ( tzn. úvodní části katalogů ) jsou neomezeně dálkově k dispozici na www.cs-urs.cz. Položky soupisu prací, které nemají ve sloupci ""Cenová soustava"" uveden žádný údaj, nepochází z Cenové soustavy ÚRS. Předmětem zakázky je stavba podrobně popsaná v projektové dokumentaci a vyjádřená soupisem prací a dodávek. Podrobnosti o předmětu stavby a jejích technických podmínkách, zejména materiálových a kvalitativních požadavcích, jednotlivých výrobcích a konstrukcích, způsobu provádění stavby a další informace nutné pro realizaci stavby jsou součástí projektové dokumentace. Tato dokumentace je nedílnou součástí při ocenění soupisu prací a dodávek. Text jednotlivých položek soupisu prací a dodávek nedokáže díky svému omezenému rozsahu a pouze textové podobě vyjádřit popisovanou položku vyčerpávajícím způsobem. K úplnému popisu požadovaných prací slouží projektová dokumentace."							 </t>
  </si>
  <si>
    <t>REKAPITULACE ČLENĚNÍ SOUPISU PRACÍ</t>
  </si>
  <si>
    <t>Kód dílu - Popis</t>
  </si>
  <si>
    <t>Cena celkem [CZK]</t>
  </si>
  <si>
    <t>Náklady soupisu celkem</t>
  </si>
  <si>
    <t>-1</t>
  </si>
  <si>
    <t>HSV - HSV</t>
  </si>
  <si>
    <t xml:space="preserve">    1 - Zemní práce</t>
  </si>
  <si>
    <t xml:space="preserve">    5 - Komunikace</t>
  </si>
  <si>
    <t xml:space="preserve">    9 - Ostatní konstrukce a práce-bourání</t>
  </si>
  <si>
    <t xml:space="preserve">    998 - Přesun hmot</t>
  </si>
  <si>
    <t>N00 - Ostatní práce</t>
  </si>
  <si>
    <t xml:space="preserve">    N01 - HZS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</si>
  <si>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</si>
  <si>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</si>
  <si>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</si>
  <si>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</si>
  <si>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</si>
  <si>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</si>
  <si>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</si>
  <si>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</si>
  <si>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</si>
  <si>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</si>
  <si>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</si>
  <si>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</si>
  <si>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</si>
  <si>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</si>
  <si>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</si>
  <si>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ROZPOCET</t>
  </si>
  <si>
    <t>Zemní práce</t>
  </si>
  <si>
    <t>K</t>
  </si>
  <si>
    <t>122201102</t>
  </si>
  <si>
    <t>Odkopávky a prokopávky nezapažené v hornině tř. 3 objem do 1000 m3</t>
  </si>
  <si>
    <t>m3</t>
  </si>
  <si>
    <t>CS ÚRS 2017 01</t>
  </si>
  <si>
    <t>4</t>
  </si>
  <si>
    <t>-674201075</t>
  </si>
  <si>
    <t>122201109</t>
  </si>
  <si>
    <t>Příplatek za lepivost u odkopávek v hornině tř. 1 až 3</t>
  </si>
  <si>
    <t>1341954135</t>
  </si>
  <si>
    <t>3</t>
  </si>
  <si>
    <t>130001101</t>
  </si>
  <si>
    <t>Příplatek za ztížení vykopávky v blízkosti podzemního vedení</t>
  </si>
  <si>
    <t>741467210</t>
  </si>
  <si>
    <t>162701105</t>
  </si>
  <si>
    <t>Vodorovné přemístění do 10000 m výkopku/sypaniny z horniny tř. 1 až 4</t>
  </si>
  <si>
    <t>-1333651340</t>
  </si>
  <si>
    <t>37</t>
  </si>
  <si>
    <t>162701109</t>
  </si>
  <si>
    <t>Příplatek k vodorovnému přemístění výkopku/sypaniny z horniny tř. 1 až 4 ZKD 1000 m přes 10000 m</t>
  </si>
  <si>
    <t>-289461076</t>
  </si>
  <si>
    <t>VV</t>
  </si>
  <si>
    <t>170,7*5</t>
  </si>
  <si>
    <t>5</t>
  </si>
  <si>
    <t>167101102</t>
  </si>
  <si>
    <t>Nakládání výkopku z hornin tř. 1 až 4 přes 100 m3</t>
  </si>
  <si>
    <t>1498122695</t>
  </si>
  <si>
    <t>6</t>
  </si>
  <si>
    <t>171101105</t>
  </si>
  <si>
    <t>Uložení sypaniny z hornin soudržných do násypů zhutněných do 103 % PS</t>
  </si>
  <si>
    <t>952235545</t>
  </si>
  <si>
    <t>38</t>
  </si>
  <si>
    <t>171201211</t>
  </si>
  <si>
    <t>Poplatek za uložení odpadu ze sypaniny na skládce (skládkovné)</t>
  </si>
  <si>
    <t>t</t>
  </si>
  <si>
    <t>1485115743</t>
  </si>
  <si>
    <t>7</t>
  </si>
  <si>
    <t>181202305</t>
  </si>
  <si>
    <t>Úprava pláně na násypech se zhutněním</t>
  </si>
  <si>
    <t>m2</t>
  </si>
  <si>
    <t>-92154989</t>
  </si>
  <si>
    <t>Komunikace</t>
  </si>
  <si>
    <t>8</t>
  </si>
  <si>
    <t>564851111R02</t>
  </si>
  <si>
    <t>Podklad ze štěrkodrtě ŠDb tl 150 mm</t>
  </si>
  <si>
    <t>-1242599110</t>
  </si>
  <si>
    <t>9</t>
  </si>
  <si>
    <t>564861111</t>
  </si>
  <si>
    <t>Podklad ze štěrkodrtě ŠD tl 200 mm</t>
  </si>
  <si>
    <t>-2141924434</t>
  </si>
  <si>
    <t>564861111R01</t>
  </si>
  <si>
    <t>Podklad ze štěrkodrtě ŠDa tl 200 mm</t>
  </si>
  <si>
    <t>-1249477616</t>
  </si>
  <si>
    <t>11</t>
  </si>
  <si>
    <t>596211111</t>
  </si>
  <si>
    <t>Kladení zámkové dlažby komunikací pro pěší tl 60 mm skupiny A pl do 100 m2</t>
  </si>
  <si>
    <t>945785339</t>
  </si>
  <si>
    <t>12</t>
  </si>
  <si>
    <t>M</t>
  </si>
  <si>
    <t>592452680.1</t>
  </si>
  <si>
    <t>dlažba zámková betonová 20 x 10 x 6 cm barevná bílá</t>
  </si>
  <si>
    <t>914406756</t>
  </si>
  <si>
    <t>13</t>
  </si>
  <si>
    <t>592452670.1</t>
  </si>
  <si>
    <t>dlažba zámková betonová pro nevidomé 20 x 10 x 6 cm barevná</t>
  </si>
  <si>
    <t>-1091166721</t>
  </si>
  <si>
    <t>14</t>
  </si>
  <si>
    <t>596212213</t>
  </si>
  <si>
    <t>Kladení zámkové dlažby pozemních komunikací tl 80 mm skupiny A pl přes 300 m2</t>
  </si>
  <si>
    <t>1524076656</t>
  </si>
  <si>
    <t>592452660.1</t>
  </si>
  <si>
    <t>dlažba zámková betonová 20 x 10 x 8 cm barevná antracit</t>
  </si>
  <si>
    <t>398124316</t>
  </si>
  <si>
    <t>16</t>
  </si>
  <si>
    <t>592453110.1</t>
  </si>
  <si>
    <t>dlažba zámková betonová 20 x 10 x 8 cm přírodní</t>
  </si>
  <si>
    <t>1781681013</t>
  </si>
  <si>
    <t>Ostatní konstrukce a práce-bourání</t>
  </si>
  <si>
    <t>17</t>
  </si>
  <si>
    <t>912111121</t>
  </si>
  <si>
    <t>Montáž zábrany parkovací tvaru U přichycené šrouby</t>
  </si>
  <si>
    <t>kus</t>
  </si>
  <si>
    <t>-1991396694</t>
  </si>
  <si>
    <t>18</t>
  </si>
  <si>
    <t>7491910.1</t>
  </si>
  <si>
    <t>parkovací doraz (zarážka pod kola)</t>
  </si>
  <si>
    <t>-321150719</t>
  </si>
  <si>
    <t>19</t>
  </si>
  <si>
    <t>914111111</t>
  </si>
  <si>
    <t>Montáž svislé dopravní značky do velikosti 1 m2 objímkami na sloupek nebo konzolu</t>
  </si>
  <si>
    <t>-1019423659</t>
  </si>
  <si>
    <t>20</t>
  </si>
  <si>
    <t>404442580</t>
  </si>
  <si>
    <t>značka svislá reflexní AL- 3M 500 x 700 mm</t>
  </si>
  <si>
    <t>-781487633</t>
  </si>
  <si>
    <t>914511111</t>
  </si>
  <si>
    <t>Montáž sloupku dopravních značek délky do 3,5 m s betonovým základem</t>
  </si>
  <si>
    <t>229577460</t>
  </si>
  <si>
    <t>22</t>
  </si>
  <si>
    <t>404452250</t>
  </si>
  <si>
    <t>sloupek Zn 60 - 350</t>
  </si>
  <si>
    <t>1553430041</t>
  </si>
  <si>
    <t>23</t>
  </si>
  <si>
    <t>915111111</t>
  </si>
  <si>
    <t>Vodorovné dopravní značení šířky 125 mm bílou barvou dělící čáry souvislé</t>
  </si>
  <si>
    <t>m</t>
  </si>
  <si>
    <t>-1924650436</t>
  </si>
  <si>
    <t>24</t>
  </si>
  <si>
    <t>915111191R01</t>
  </si>
  <si>
    <t>Vodorovné dopravní značení "vyhrazené stání O2"</t>
  </si>
  <si>
    <t>-157836786</t>
  </si>
  <si>
    <t>25</t>
  </si>
  <si>
    <t>915131111</t>
  </si>
  <si>
    <t>Vodorovné dopravní značení bílou barvou přechody pro chodce, šipky, symboly</t>
  </si>
  <si>
    <t>93260312</t>
  </si>
  <si>
    <t>26</t>
  </si>
  <si>
    <t>916131213</t>
  </si>
  <si>
    <t>Osazení silničního obrubníku betonového stojatého s boční opěrou do lože z betonu prostého</t>
  </si>
  <si>
    <t>1678611621</t>
  </si>
  <si>
    <t>27</t>
  </si>
  <si>
    <t>592175050.1</t>
  </si>
  <si>
    <t>obrubník, přírodní 50x15/12x25 cm</t>
  </si>
  <si>
    <t>2116860631</t>
  </si>
  <si>
    <t>28</t>
  </si>
  <si>
    <t>916231213</t>
  </si>
  <si>
    <t>Osazení chodníkového obrubníku betonového stojatého s boční opěrou do lože z betonu prostého</t>
  </si>
  <si>
    <t>-1061127297</t>
  </si>
  <si>
    <t>29</t>
  </si>
  <si>
    <t>592175090.1</t>
  </si>
  <si>
    <t>obrubník 50x8x25 cm přírodní</t>
  </si>
  <si>
    <t>1032292271</t>
  </si>
  <si>
    <t>30</t>
  </si>
  <si>
    <t>919122132</t>
  </si>
  <si>
    <t>Těsnění spár zálivkou za tepla pro komůrky š 20 mm hl 40 mm s těsnicím profilem</t>
  </si>
  <si>
    <t>1816920246</t>
  </si>
  <si>
    <t>31</t>
  </si>
  <si>
    <t>919731122</t>
  </si>
  <si>
    <t>Zarovnání styčné plochy podkladu nebo krytu živičného tl do 100 mm</t>
  </si>
  <si>
    <t>-1215796322</t>
  </si>
  <si>
    <t>32</t>
  </si>
  <si>
    <t>919735112</t>
  </si>
  <si>
    <t>Řezání stávajícího živičného krytu hl do 100 mm</t>
  </si>
  <si>
    <t>1387764031</t>
  </si>
  <si>
    <t>33</t>
  </si>
  <si>
    <t>966006132</t>
  </si>
  <si>
    <t>Odstranění značek dopravních nebo orientačních se sloupky s betonovými patkami</t>
  </si>
  <si>
    <t>319192186</t>
  </si>
  <si>
    <t>34</t>
  </si>
  <si>
    <t>966006211</t>
  </si>
  <si>
    <t>Odstranění svislých dopravních značek ze sloupů, sloupků nebo konzol</t>
  </si>
  <si>
    <t>-2097533259</t>
  </si>
  <si>
    <t>998</t>
  </si>
  <si>
    <t>Přesun hmot</t>
  </si>
  <si>
    <t>35</t>
  </si>
  <si>
    <t>998223011</t>
  </si>
  <si>
    <t>Přesun hmot pro pozemní komunikace s krytem dlážděným</t>
  </si>
  <si>
    <t>-1293919265</t>
  </si>
  <si>
    <t>N00</t>
  </si>
  <si>
    <t>Ostatní práce</t>
  </si>
  <si>
    <t>N01</t>
  </si>
  <si>
    <t>HZS</t>
  </si>
  <si>
    <t>36</t>
  </si>
  <si>
    <t>001020R01</t>
  </si>
  <si>
    <t>Nespecifikované práce nutné k řádnému dokončení díla- vliv koordinace na staveništi, stav konstrukcí po rozkrytí</t>
  </si>
  <si>
    <t>hod</t>
  </si>
  <si>
    <t>262144</t>
  </si>
  <si>
    <t>-1233377009</t>
  </si>
  <si>
    <t xml:space="preserve">SO13 - SO 13 - Odvodnění parkoviště </t>
  </si>
  <si>
    <t>HSV - Práce a dodávky HSV</t>
  </si>
  <si>
    <t xml:space="preserve">    4 - Vodorovné konstrukce</t>
  </si>
  <si>
    <t xml:space="preserve">    8 - Trubní vedení</t>
  </si>
  <si>
    <t>Práce a dodávky HSV</t>
  </si>
  <si>
    <t>119001401</t>
  </si>
  <si>
    <t>Dočasné zajištění potrubí ocelového nebo litinového DN do 200</t>
  </si>
  <si>
    <t>-1620028231</t>
  </si>
  <si>
    <t>P</t>
  </si>
  <si>
    <t>Poznámka k položce:
viz.příloha SO.13.2.</t>
  </si>
  <si>
    <t>1+1</t>
  </si>
  <si>
    <t>Součet</t>
  </si>
  <si>
    <t>119001421</t>
  </si>
  <si>
    <t>Dočasné zajištění kabelů a kabelových tratí ze 3 volně ložených kabelů</t>
  </si>
  <si>
    <t>-668676620</t>
  </si>
  <si>
    <t>Poznámka k položce:
viz. příloha SO.13.2.</t>
  </si>
  <si>
    <t>1+1+1+1</t>
  </si>
  <si>
    <t>122201101</t>
  </si>
  <si>
    <t>Odkopávky a prokopávky nezapažené v hornině tř. 3 objem do 100 m3</t>
  </si>
  <si>
    <t>-1227226435</t>
  </si>
  <si>
    <t>Poznámka k položce:
viz. příloha So.13.2., SO.13.6.</t>
  </si>
  <si>
    <t xml:space="preserve">(1,75+1,04)*0,5*0,63*15,50  "odtokový žlab"</t>
  </si>
  <si>
    <t>9354177</t>
  </si>
  <si>
    <t>Poznámka k položce:
viz. příloha SO.13.2..</t>
  </si>
  <si>
    <t xml:space="preserve">(4+1+1)*1,10*1,60  "potrubí+kabely"</t>
  </si>
  <si>
    <t xml:space="preserve">1,00*0,90*1,50  "napojení"</t>
  </si>
  <si>
    <t xml:space="preserve">1,00*1,10*2,21  "napojení"</t>
  </si>
  <si>
    <t>130901121</t>
  </si>
  <si>
    <t>Bourání kcí v hloubených vykopávkách ze zdiva z betonu prostého ručně</t>
  </si>
  <si>
    <t>-1751289795</t>
  </si>
  <si>
    <t>Poznámka k položce:
viz. příloha SO.13.1., SO.13.2.</t>
  </si>
  <si>
    <t xml:space="preserve">2,00*0,50  "napojení do stáv. šachty"</t>
  </si>
  <si>
    <t>131201202</t>
  </si>
  <si>
    <t>Hloubení jam zapažených v hornině tř. 3 objemu do 1000 m3</t>
  </si>
  <si>
    <t>496602644</t>
  </si>
  <si>
    <t>Poznámka k položce:
viz. příloha SO.13.2., SO.13.3.</t>
  </si>
  <si>
    <t xml:space="preserve">(2,07+1,48)*0,50*12,20*5,00  "bloky"</t>
  </si>
  <si>
    <t>132201201</t>
  </si>
  <si>
    <t>Hloubení rýh š do 2000 mm v hornině tř. 3 objemu do 100 m3</t>
  </si>
  <si>
    <t>-450166634</t>
  </si>
  <si>
    <t>Poznámka k položce:
viz. příloha SO.13.2., SO.13.6.</t>
  </si>
  <si>
    <t>1,30*19,00*0,90 "kanalizace"</t>
  </si>
  <si>
    <t>1,34*17*0,90</t>
  </si>
  <si>
    <t>0,91*21,50*0,90</t>
  </si>
  <si>
    <t>1,30*2,00*0,90</t>
  </si>
  <si>
    <t>1,08*4,00*0,90</t>
  </si>
  <si>
    <t>1,06*15,50*0,90</t>
  </si>
  <si>
    <t>0,72*8,00*0,90</t>
  </si>
  <si>
    <t>1,36*3,50*0,90</t>
  </si>
  <si>
    <t>133201101</t>
  </si>
  <si>
    <t>Hloubení šachet v hornině tř. 3 objemu do 100 m3</t>
  </si>
  <si>
    <t>-786186277</t>
  </si>
  <si>
    <t>Poznámka k položce:
viz. příloha SO.13.2., SO.13.4., SO.13.5.</t>
  </si>
  <si>
    <t xml:space="preserve">1,47*1,34*2,24  "šachty"</t>
  </si>
  <si>
    <t>1,90*1,34*2,24</t>
  </si>
  <si>
    <t>2,49*1,34*2,24</t>
  </si>
  <si>
    <t xml:space="preserve">(1,55*1,55*1,32)*6,00  "vpustě"</t>
  </si>
  <si>
    <t>151201101</t>
  </si>
  <si>
    <t>Zřízení zátažného pažení a rozepření stěn rýh hl do 2 m</t>
  </si>
  <si>
    <t>-1166925944</t>
  </si>
  <si>
    <t>Poznámka k položce:
viz. příloha SO.13.2., SO.13.4., SO.13.5., SO.13.6.</t>
  </si>
  <si>
    <t xml:space="preserve">1,30*19,00*2,00  "kanalizace"</t>
  </si>
  <si>
    <t>1,34*17,00*2,00</t>
  </si>
  <si>
    <t>1,30*2,00*2,00</t>
  </si>
  <si>
    <t>1,08*4,00*2,00</t>
  </si>
  <si>
    <t>1,06*15,50*2,00</t>
  </si>
  <si>
    <t>1,36*3,50*2,00</t>
  </si>
  <si>
    <t xml:space="preserve">1,47*1,34*2,00  "šachty"</t>
  </si>
  <si>
    <t>1,90*1,34*2,00</t>
  </si>
  <si>
    <t xml:space="preserve">(1,55*1,32*4,00)*6,00  "vpustě"</t>
  </si>
  <si>
    <t>151201102</t>
  </si>
  <si>
    <t>Zřízení zátažného pažení a rozepření stěn rýh hl do 4 m</t>
  </si>
  <si>
    <t>711820063</t>
  </si>
  <si>
    <t>Poznámka k položce:
viz. příloha So.13.2., SO.13.4.</t>
  </si>
  <si>
    <t xml:space="preserve">2,49*1,34*2,00  "šachta"</t>
  </si>
  <si>
    <t>151201111</t>
  </si>
  <si>
    <t>Odstranění zátažného pažení a rozepření stěn rýh hl do 2 m</t>
  </si>
  <si>
    <t>1866089559</t>
  </si>
  <si>
    <t>Poznámka k položce:
viz. položka č.9</t>
  </si>
  <si>
    <t>209,316</t>
  </si>
  <si>
    <t>151201112</t>
  </si>
  <si>
    <t>Odstranění zátažného pažení a rozepření stěn rýh hl do 4 m</t>
  </si>
  <si>
    <t>759370322</t>
  </si>
  <si>
    <t>Poznámka k položce:
viz. položka č.10</t>
  </si>
  <si>
    <t>6,673</t>
  </si>
  <si>
    <t>151201201</t>
  </si>
  <si>
    <t>Zřízení zátažného pažení stěn výkopu hl do 4 m</t>
  </si>
  <si>
    <t>-491799035</t>
  </si>
  <si>
    <t>(12,00+5,00)*2,00*1,78</t>
  </si>
  <si>
    <t>151201211</t>
  </si>
  <si>
    <t>Odstranění pažení stěn zátažného hl do 4 m</t>
  </si>
  <si>
    <t>762569500</t>
  </si>
  <si>
    <t>Poznámka k položce:
viz. položka č.13</t>
  </si>
  <si>
    <t>60,520</t>
  </si>
  <si>
    <t>151201301</t>
  </si>
  <si>
    <t>Zřízení rozepření stěn při pažení zátažném hl do 4 m</t>
  </si>
  <si>
    <t>1465029440</t>
  </si>
  <si>
    <t>108,73</t>
  </si>
  <si>
    <t>151201311</t>
  </si>
  <si>
    <t>Odstranění rozepření stěn při pažení zátažném hl do 4 m</t>
  </si>
  <si>
    <t>370357333</t>
  </si>
  <si>
    <t>Poznámka k položce:
viz. položka č.15</t>
  </si>
  <si>
    <t>161101101</t>
  </si>
  <si>
    <t>Svislé přemístění výkopku z horniny tř. 1 až 4 hl výkopu do 2,5 m</t>
  </si>
  <si>
    <t>308000841</t>
  </si>
  <si>
    <t>Poznámka k položce:
viz. položka č.6 + č.7 + č.8.</t>
  </si>
  <si>
    <t>108,75+90,82+36,62</t>
  </si>
  <si>
    <t>161101151</t>
  </si>
  <si>
    <t>Svislé přemístění výkopku z horniny tř. 5 až 7 hl výkopu do 2,5 m</t>
  </si>
  <si>
    <t>-695397251</t>
  </si>
  <si>
    <t>Poznámka k položce:
viz. položka č.5</t>
  </si>
  <si>
    <t>2,00*0,50</t>
  </si>
  <si>
    <t>512510221</t>
  </si>
  <si>
    <t>Poznámka k položce:
Vytlačená kubatura zeminy
viz. přílohy SO.13.2., SO.13.3., SO.13.4., SO.13.5., SO.13.6., SO.13.7.</t>
  </si>
  <si>
    <t xml:space="preserve">94,50*0,04  "potrubí"</t>
  </si>
  <si>
    <t xml:space="preserve">104,50*0,09  "lože"</t>
  </si>
  <si>
    <t xml:space="preserve">104,50*0,37  "obsyp"</t>
  </si>
  <si>
    <t xml:space="preserve">1,72  "lože pod žlab"</t>
  </si>
  <si>
    <t xml:space="preserve">2,87  "deska pod žlab"</t>
  </si>
  <si>
    <t xml:space="preserve">2,27  "obetonování žlabu"</t>
  </si>
  <si>
    <t>0,97 "žlab"</t>
  </si>
  <si>
    <t xml:space="preserve">11,20*4,00*0,68  "bloky"</t>
  </si>
  <si>
    <t xml:space="preserve">9,89  "lože pod bloky"</t>
  </si>
  <si>
    <t xml:space="preserve">(3,14*0,62*0,62)*5,86  "šachty"</t>
  </si>
  <si>
    <t xml:space="preserve">(3,14*0,275*0,275*1,32)*6,00  "vpustě"</t>
  </si>
  <si>
    <t xml:space="preserve">(0,65*0,65*0,10)*6,00  "deska pod vpustě"</t>
  </si>
  <si>
    <t xml:space="preserve">12,20*5,00*0,55  "zásyp šterkem"</t>
  </si>
  <si>
    <t>76</t>
  </si>
  <si>
    <t>56705968</t>
  </si>
  <si>
    <t>142,792*5</t>
  </si>
  <si>
    <t>162701155</t>
  </si>
  <si>
    <t>Vodorovné přemístění do 10000 m výkopku/sypaniny z horniny tř. 5 až 7</t>
  </si>
  <si>
    <t>-799992726</t>
  </si>
  <si>
    <t>Poznámka k položce:
viz. položka č.18</t>
  </si>
  <si>
    <t>77</t>
  </si>
  <si>
    <t>162701159</t>
  </si>
  <si>
    <t>Příplatek k vodorovnému přemístění výkopku/sypaniny z horniny tř. 5 až 7 ZKD 1000 m přes 10000 m</t>
  </si>
  <si>
    <t>485854097</t>
  </si>
  <si>
    <t>1,0*5</t>
  </si>
  <si>
    <t>2008921803</t>
  </si>
  <si>
    <t>Poznámka k položce:
viz. položka č.19</t>
  </si>
  <si>
    <t>142,792</t>
  </si>
  <si>
    <t>167101151</t>
  </si>
  <si>
    <t>Nakládání výkopku z hornin tř. 5 až 7 do 100 m3</t>
  </si>
  <si>
    <t>-708974349</t>
  </si>
  <si>
    <t>Poznámka k položce:
viz. položka č.20</t>
  </si>
  <si>
    <t>171201201</t>
  </si>
  <si>
    <t>Uložení sypaniny na skládky</t>
  </si>
  <si>
    <t>-2122825663</t>
  </si>
  <si>
    <t>Poznámka k položce:
viz. položka č.21 + č.22</t>
  </si>
  <si>
    <t>142,792+1,00</t>
  </si>
  <si>
    <t>17121</t>
  </si>
  <si>
    <t>Poplatek za uložení na skládce</t>
  </si>
  <si>
    <t>-1331544272</t>
  </si>
  <si>
    <t>Poznámka k položce:
viz. položka č.23</t>
  </si>
  <si>
    <t>174101101</t>
  </si>
  <si>
    <t>Zásyp jam, šachet rýh nebo kolem objektů sypaninou se zhutněním</t>
  </si>
  <si>
    <t>1550817561</t>
  </si>
  <si>
    <t>Poznámka k položce:
viz. položka č.17 a č.19</t>
  </si>
  <si>
    <t xml:space="preserve">13,622+108,75+90,824+36,617  "celkový výkop"</t>
  </si>
  <si>
    <t>-3,78 "potrubí"</t>
  </si>
  <si>
    <t xml:space="preserve">-9,41  "lože"</t>
  </si>
  <si>
    <t xml:space="preserve">-38,67  "obsyp"</t>
  </si>
  <si>
    <t xml:space="preserve">-1,72  "lože pod žlab"</t>
  </si>
  <si>
    <t xml:space="preserve">-2,87  "deska pod žlab"</t>
  </si>
  <si>
    <t xml:space="preserve">-2,27  "obetonování žlabu"</t>
  </si>
  <si>
    <t xml:space="preserve">-0,97  "žlab"</t>
  </si>
  <si>
    <t xml:space="preserve">-30,46  "bloky"</t>
  </si>
  <si>
    <t xml:space="preserve">-9,89  "lože pod bloky"</t>
  </si>
  <si>
    <t xml:space="preserve">-7,07  "šachty"</t>
  </si>
  <si>
    <t xml:space="preserve">-1,88  "vpustě"</t>
  </si>
  <si>
    <t xml:space="preserve">-0,25  "deska pod vpustě"</t>
  </si>
  <si>
    <t>583438720</t>
  </si>
  <si>
    <t>kamenivo drcené hrubé frakce 8-16</t>
  </si>
  <si>
    <t>419707649</t>
  </si>
  <si>
    <t xml:space="preserve">(12,20*5,00*0,55)*1,67  "bloky"</t>
  </si>
  <si>
    <t>583373020</t>
  </si>
  <si>
    <t>štěrkopísek frakce 0-16</t>
  </si>
  <si>
    <t>-389091334</t>
  </si>
  <si>
    <t>Poznámka k položce:
viz. příloha SO.13.2., SO.13.7.</t>
  </si>
  <si>
    <t xml:space="preserve">5,79*1,67  "zásyp žlabu"</t>
  </si>
  <si>
    <t>175111101</t>
  </si>
  <si>
    <t>Obsypání potrubí ručně sypaninou bez prohození, uloženou do 3 m</t>
  </si>
  <si>
    <t>-987833942</t>
  </si>
  <si>
    <t>Poznámka k položce:
viz. příloha SO.13.2., SO.13.6., SO.13.7.</t>
  </si>
  <si>
    <t>104,50*0,37</t>
  </si>
  <si>
    <t>583313450</t>
  </si>
  <si>
    <t>kamenivo těžené drobné tříděné frakce 0-4</t>
  </si>
  <si>
    <t>1465600153</t>
  </si>
  <si>
    <t>Poznámka k položce:
viz. položka č.28</t>
  </si>
  <si>
    <t>38,67*1,670</t>
  </si>
  <si>
    <t>Vodorovné konstrukce</t>
  </si>
  <si>
    <t>451541111</t>
  </si>
  <si>
    <t>Lože pod retenční vsakovací bloky a odvodňovací žlab ze štěrku nfr. 8 - 16 mm</t>
  </si>
  <si>
    <t>296223084</t>
  </si>
  <si>
    <t xml:space="preserve">11,50*4,30*0,20  "bloky"</t>
  </si>
  <si>
    <t xml:space="preserve">(1,04+1,18)*0,50*0,10*15,50  "žlab"</t>
  </si>
  <si>
    <t>451573111</t>
  </si>
  <si>
    <t>Lože pod potrubí otevřený výkop ze štěrkopísku</t>
  </si>
  <si>
    <t>-12528912</t>
  </si>
  <si>
    <t>104,50*0,09</t>
  </si>
  <si>
    <t>452112111</t>
  </si>
  <si>
    <t>Osazení betonových prstenců nebo rámů v do 100 mm</t>
  </si>
  <si>
    <t>-1136376350</t>
  </si>
  <si>
    <t>Poznámka k položce:
viz. příloha SO.13.2., SO.13.4.</t>
  </si>
  <si>
    <t>1,00</t>
  </si>
  <si>
    <t>pc2</t>
  </si>
  <si>
    <t>Betonový vyrovnávací prstenec pod poklopy TBW-Q.1 - 63/100</t>
  </si>
  <si>
    <t>ks</t>
  </si>
  <si>
    <t>-1107774618</t>
  </si>
  <si>
    <t>452311141</t>
  </si>
  <si>
    <t>Podkladní desky z betonu prostého tř. C 16/20 otevřený výkop</t>
  </si>
  <si>
    <t>354787900</t>
  </si>
  <si>
    <t>Poznámka k položce:
viz. příloha SO.13.2., SO.13.5., SO.13.7.</t>
  </si>
  <si>
    <t xml:space="preserve">(0,65*0,65*0,10)*6,00  "vpustě"</t>
  </si>
  <si>
    <t xml:space="preserve">0,74*0,25*15,50  "žlab"</t>
  </si>
  <si>
    <t>452351101</t>
  </si>
  <si>
    <t>Bednění podkladních desek nebo bloků nebo sedlového lože otevřený výkop</t>
  </si>
  <si>
    <t>-961678192</t>
  </si>
  <si>
    <t>Poznámka k položce:
viz. příloha SO.13.2., SO.13.5.</t>
  </si>
  <si>
    <t>(4,00*0,65*0,10)*6,00</t>
  </si>
  <si>
    <t>Trubní vedení</t>
  </si>
  <si>
    <t>871265221</t>
  </si>
  <si>
    <t>Kanalizační potrubí z tvrdého PVC tuhost třídy SN8 DN100</t>
  </si>
  <si>
    <t>847223924</t>
  </si>
  <si>
    <t>2,5</t>
  </si>
  <si>
    <t>871350410</t>
  </si>
  <si>
    <t xml:space="preserve">Montáž kanalizačního potrubí korugovaného SN 10  z polypropylenu DN 200</t>
  </si>
  <si>
    <t>867468578</t>
  </si>
  <si>
    <t>19,00+17,00+21,00+2,00+4,00+15,50+8,00+1,50+3,50+1,50+1,50</t>
  </si>
  <si>
    <t>877265211</t>
  </si>
  <si>
    <t>Montáž tvarovek z tvrdého PVC-systém KG nebo z polypropylenu-systém KG 2000 jednoosé DN 100</t>
  </si>
  <si>
    <t>374450815</t>
  </si>
  <si>
    <t>1,00+1,00</t>
  </si>
  <si>
    <t>39</t>
  </si>
  <si>
    <t>286113510</t>
  </si>
  <si>
    <t xml:space="preserve">koleno kanalizace plastové PVC  100x45°</t>
  </si>
  <si>
    <t>386698114</t>
  </si>
  <si>
    <t>40</t>
  </si>
  <si>
    <t>286113530</t>
  </si>
  <si>
    <t>koleno kanalizace plastové PVC 100x87°</t>
  </si>
  <si>
    <t>727788341</t>
  </si>
  <si>
    <t>41</t>
  </si>
  <si>
    <t>877350410</t>
  </si>
  <si>
    <t>Montáž kolen na potrubí z PP trub korugovaných DN 200</t>
  </si>
  <si>
    <t>-1061990209</t>
  </si>
  <si>
    <t>42</t>
  </si>
  <si>
    <t>877350420</t>
  </si>
  <si>
    <t>Montáž odboček na potrubí z PP trub korugovaných DN 200</t>
  </si>
  <si>
    <t>1963869232</t>
  </si>
  <si>
    <t>43</t>
  </si>
  <si>
    <t>894411121</t>
  </si>
  <si>
    <t>Zřízení šachet kanalizačních z betonových dílců na potrubí DN nad 200 do 300 dno beton tř. C 25/30</t>
  </si>
  <si>
    <t>-706779766</t>
  </si>
  <si>
    <t>1,00+1,00+1,00</t>
  </si>
  <si>
    <t>44</t>
  </si>
  <si>
    <t>895941311</t>
  </si>
  <si>
    <t>Zřízení vpusti kanalizační uliční z betonových dílců typ UVB-50</t>
  </si>
  <si>
    <t>-781153737</t>
  </si>
  <si>
    <t>1,00+1,00+1,00+1,00+1,00+1,00</t>
  </si>
  <si>
    <t>45</t>
  </si>
  <si>
    <t>899104111</t>
  </si>
  <si>
    <t>Osazení poklopů litinových nebo ocelových včetně rámů hmotnosti nad 150 kg</t>
  </si>
  <si>
    <t>-1228682774</t>
  </si>
  <si>
    <t>Poznámka k položce:
viz. příloha SO.13.2., SO.13.3., SO.13.4.</t>
  </si>
  <si>
    <t>46</t>
  </si>
  <si>
    <t>899203111</t>
  </si>
  <si>
    <t>Osazení mříží litinových včetně rámů a košů na bahno hmotnosti nad 100 do 150 kg</t>
  </si>
  <si>
    <t>-1859242530</t>
  </si>
  <si>
    <t>Poznámka k položce:
viz. příloha SO.13.2., SO.13.5., SO.13.6.</t>
  </si>
  <si>
    <t>47</t>
  </si>
  <si>
    <t>pc3</t>
  </si>
  <si>
    <t>Poklop litinový kanalizační s rámem zámkový DN 600 - zatížení D400</t>
  </si>
  <si>
    <t>-503504450</t>
  </si>
  <si>
    <t>48</t>
  </si>
  <si>
    <t>pc4</t>
  </si>
  <si>
    <t>Mříž litinová pro uliční vpusti s rámem 500 x 500 - zatížení D400</t>
  </si>
  <si>
    <t>727645358</t>
  </si>
  <si>
    <t>49</t>
  </si>
  <si>
    <t>286152060</t>
  </si>
  <si>
    <t>trubka kanalizační PP žebrovaná SN10 - DN 200 mm/ 2 m</t>
  </si>
  <si>
    <t>-103781973</t>
  </si>
  <si>
    <t>Poznámka k položce:
viz.příloha SO.13.2., SO.13.6.</t>
  </si>
  <si>
    <t>1,00+1,00+1,00+1,00+1,00+1,00+1,00+1,00</t>
  </si>
  <si>
    <t>50</t>
  </si>
  <si>
    <t>286152080</t>
  </si>
  <si>
    <t xml:space="preserve">trubka kanalizační PP žebrovaná SN10  DN 200 mm/ 3 m</t>
  </si>
  <si>
    <t>2008284087</t>
  </si>
  <si>
    <t>51</t>
  </si>
  <si>
    <t>286152100</t>
  </si>
  <si>
    <t xml:space="preserve">trubka kanalizační PP žebrovaná SN10  DN 200 mm/ 5 m</t>
  </si>
  <si>
    <t>169981231</t>
  </si>
  <si>
    <t>4,00+3,00+4,00+1,00+3,00+1,00</t>
  </si>
  <si>
    <t>52</t>
  </si>
  <si>
    <t>286154140</t>
  </si>
  <si>
    <t>koleno PP žebrované DN 200/45°</t>
  </si>
  <si>
    <t>-35690750</t>
  </si>
  <si>
    <t>53</t>
  </si>
  <si>
    <t>286154120</t>
  </si>
  <si>
    <t xml:space="preserve">koleno PP žebrované  DN 200/30°</t>
  </si>
  <si>
    <t>454314457</t>
  </si>
  <si>
    <t>54</t>
  </si>
  <si>
    <t>286154640</t>
  </si>
  <si>
    <t>odbočka PP žebrovaná 45° DN 200/200 mm</t>
  </si>
  <si>
    <t>-1489688372</t>
  </si>
  <si>
    <t>55</t>
  </si>
  <si>
    <t>pc5</t>
  </si>
  <si>
    <t>Betonový konus šachtový TBR-Q.1 - 100/63/58/12 KPS</t>
  </si>
  <si>
    <t>-1471220975</t>
  </si>
  <si>
    <t>Poznámka k položce:
viz. příloha SO.13.3., SO.13.4.</t>
  </si>
  <si>
    <t>56</t>
  </si>
  <si>
    <t>pc6</t>
  </si>
  <si>
    <t>Deska betonová zákrytová šachtová TZK-Q.1 - 100 - 63/17</t>
  </si>
  <si>
    <t>1361655765</t>
  </si>
  <si>
    <t>57</t>
  </si>
  <si>
    <t>pc7</t>
  </si>
  <si>
    <t>Dno šachtové betonové TBZ-Q.1 - 100/100</t>
  </si>
  <si>
    <t>1186908465</t>
  </si>
  <si>
    <t>58</t>
  </si>
  <si>
    <t>pc7a</t>
  </si>
  <si>
    <t>Skruž šachtová betonová rovná TBS- 100/50</t>
  </si>
  <si>
    <t>1168397440</t>
  </si>
  <si>
    <t>59</t>
  </si>
  <si>
    <t>pc8</t>
  </si>
  <si>
    <t>Příplatek za boční přítok + těsnění</t>
  </si>
  <si>
    <t>-779504017</t>
  </si>
  <si>
    <t>Poznámka k položce:
viz. příloha SO.13.2., SO.13.3.,</t>
  </si>
  <si>
    <t>3,00+1,00+2,00</t>
  </si>
  <si>
    <t>60</t>
  </si>
  <si>
    <t>pc9</t>
  </si>
  <si>
    <t>Těsnění elastomerové pro šachty DN 1000</t>
  </si>
  <si>
    <t>2049835163</t>
  </si>
  <si>
    <t>Poznámka k položce:
viz. příloha SO.13.4.</t>
  </si>
  <si>
    <t>2,00+1,00+1,00</t>
  </si>
  <si>
    <t>61</t>
  </si>
  <si>
    <t>pc10</t>
  </si>
  <si>
    <t>Uliční vpust z betonových dílců TBV-Q 450, odtok do -1,03 m</t>
  </si>
  <si>
    <t>62568871</t>
  </si>
  <si>
    <t>62</t>
  </si>
  <si>
    <t>pc11</t>
  </si>
  <si>
    <t xml:space="preserve">Koš pro uliční vpustě z pozink. plechu  </t>
  </si>
  <si>
    <t>-147220128</t>
  </si>
  <si>
    <t>Poznámka k položce:
viz. příloha SO.13.5.</t>
  </si>
  <si>
    <t>63</t>
  </si>
  <si>
    <t>pc12</t>
  </si>
  <si>
    <t>Dodávka + montáž - Retenční vsakovací blok z polypropylénu 800 x 800 x 320 mm</t>
  </si>
  <si>
    <t>2145537559</t>
  </si>
  <si>
    <t>2,00*(5,00*14,00)</t>
  </si>
  <si>
    <t>64</t>
  </si>
  <si>
    <t>pc13</t>
  </si>
  <si>
    <t>Dodávka + montáž - Dno retenčních vsakovacích bloků z polypropylénu 800 x 800 x 40 mm</t>
  </si>
  <si>
    <t>-2115033660</t>
  </si>
  <si>
    <t>5,00*14,00</t>
  </si>
  <si>
    <t>65</t>
  </si>
  <si>
    <t>pc14</t>
  </si>
  <si>
    <t>Dodávka + montáž - Zakončení retenčních vsakovacích bloků z polypropylénu</t>
  </si>
  <si>
    <t>1926128256</t>
  </si>
  <si>
    <t>(5,00+5,00)*2,00</t>
  </si>
  <si>
    <t>66</t>
  </si>
  <si>
    <t>pc15</t>
  </si>
  <si>
    <t>Dodávka + montáž - Spojka retenčních vsakopvacích bloků</t>
  </si>
  <si>
    <t>1596951950</t>
  </si>
  <si>
    <t>2,00*(5,00*13,00)</t>
  </si>
  <si>
    <t>67</t>
  </si>
  <si>
    <t>pc16</t>
  </si>
  <si>
    <t>Dodávka + montáž - Odvětrávací hlavice retenčních vsakovacích bloků</t>
  </si>
  <si>
    <t>1359101410</t>
  </si>
  <si>
    <t>68</t>
  </si>
  <si>
    <t>pc17</t>
  </si>
  <si>
    <t>Dodávka + montáž - Filtrační geotextilie hmotnost 300 g / m2 na obalení bloků</t>
  </si>
  <si>
    <t>-1851786750</t>
  </si>
  <si>
    <t>Poznámka k položce:
viz. příloha SO.13.3.</t>
  </si>
  <si>
    <t xml:space="preserve">(11,20*4,00)*1,20  "dno"</t>
  </si>
  <si>
    <t xml:space="preserve">(11,20+4,00)*2,00*0,68*1,20  "stěny"</t>
  </si>
  <si>
    <t xml:space="preserve">(11,20*4,00)*1,20  "strop"</t>
  </si>
  <si>
    <t>69</t>
  </si>
  <si>
    <t>pc 19</t>
  </si>
  <si>
    <t>Dodávka + montáž - Odtokový žlab z polymerbetonu šířka 200 mm, délka 1000 mm</t>
  </si>
  <si>
    <t>758267715</t>
  </si>
  <si>
    <t>Poznámka k položce:
viz příloha SO.13.2., SO.13.7.</t>
  </si>
  <si>
    <t>15,00</t>
  </si>
  <si>
    <t>70</t>
  </si>
  <si>
    <t>pc20</t>
  </si>
  <si>
    <t>Dodávka + montáž - Čelní stěna odtokového žlabu šířky 200 mm z polymerbetonu</t>
  </si>
  <si>
    <t>-1959073680</t>
  </si>
  <si>
    <t>2,00</t>
  </si>
  <si>
    <t>71</t>
  </si>
  <si>
    <t>pc22</t>
  </si>
  <si>
    <t>Dodávka + montáž - Litinový rošt odtokového žlabu a vpusti z tvárné litiny pro zatížení D400</t>
  </si>
  <si>
    <t>-2034404763</t>
  </si>
  <si>
    <t>(15,00*2,00)</t>
  </si>
  <si>
    <t>72</t>
  </si>
  <si>
    <t>899623171</t>
  </si>
  <si>
    <t>Obetonování odtokového žlabu a potrubí betonem prostým tř. C 25/30 v otevřeném výkopu</t>
  </si>
  <si>
    <t>1383285045</t>
  </si>
  <si>
    <t>Poznámka k položce:
viz, příloha SO.13.2., SO.13.7.</t>
  </si>
  <si>
    <t xml:space="preserve">(0,25*0,28*15,00)*2,00  "žlab"</t>
  </si>
  <si>
    <t>(0,74*0,28*0,25)*2,00</t>
  </si>
  <si>
    <t xml:space="preserve">3,50*0,25  "potrubí"</t>
  </si>
  <si>
    <t>73</t>
  </si>
  <si>
    <t>899643111</t>
  </si>
  <si>
    <t>Bednění pro obetonování žlabu otevřený výkop</t>
  </si>
  <si>
    <t>1814215471</t>
  </si>
  <si>
    <t>0,53*15,00*2,00</t>
  </si>
  <si>
    <t>0,53*0,74*2,00</t>
  </si>
  <si>
    <t>74</t>
  </si>
  <si>
    <t>8997</t>
  </si>
  <si>
    <t>Napojení a vyvrtání napojovaciho otvoru do stáv. kanal. šachty a potrubí DN 200</t>
  </si>
  <si>
    <t>634079423</t>
  </si>
  <si>
    <t>75</t>
  </si>
  <si>
    <t>998276101</t>
  </si>
  <si>
    <t>Přesun hmot pro trubní vedení z trub z plastických hmot otevřený výkop</t>
  </si>
  <si>
    <t>-1822736077</t>
  </si>
  <si>
    <t>SO14 - SO 14 - Osvětlení parkoviště</t>
  </si>
  <si>
    <t>D1 - Elektromontáže</t>
  </si>
  <si>
    <t xml:space="preserve">    D2 - Trubky, krabice, lišty, žlaby</t>
  </si>
  <si>
    <t xml:space="preserve">    D3 - Kabely, ukončení kabelů</t>
  </si>
  <si>
    <t xml:space="preserve">      D4 - KABEL SILOVÝ,IZOLACE PVC</t>
  </si>
  <si>
    <t xml:space="preserve">      D5 - Ukončení vodi. Izol. s ozn. a zapoj. v rozv. nebo příst.</t>
  </si>
  <si>
    <t xml:space="preserve">      D6 - Kabelová spojka</t>
  </si>
  <si>
    <t xml:space="preserve">    D7 - výložníky</t>
  </si>
  <si>
    <t xml:space="preserve">      D8 - SVÍTIDLO PRO AREÁLOVÉHO OSVĚTLENÍ Silniční výbojkové svítidlo</t>
  </si>
  <si>
    <t xml:space="preserve">      D9 - SODÍKOVÉ VYSOKOTLAKÉ VÝBOJKY</t>
  </si>
  <si>
    <t xml:space="preserve">      D10 - TYPOVÝ VÝLOŽNÍK</t>
  </si>
  <si>
    <t xml:space="preserve">      D11 - STOŽÁR SILNIČNÍ BEZPATICOVÝ</t>
  </si>
  <si>
    <t xml:space="preserve">    D12 - Montáž rozvaděčů</t>
  </si>
  <si>
    <t xml:space="preserve">      D13 - STOŽÁROVÁ VÝZBROJ</t>
  </si>
  <si>
    <t xml:space="preserve">      D14 - POJISTKA ZÁVITOVÁ E27</t>
  </si>
  <si>
    <t xml:space="preserve">    D15 - Hromosvod, uzemnění, pospojování</t>
  </si>
  <si>
    <t xml:space="preserve">    D16 - Demontáže</t>
  </si>
  <si>
    <t xml:space="preserve">      D17 - Demontáž stávajících světelných bodů</t>
  </si>
  <si>
    <t xml:space="preserve">    D18 - Ostatní</t>
  </si>
  <si>
    <t xml:space="preserve">    D19 - Hodinová zúčtovací sazba</t>
  </si>
  <si>
    <t xml:space="preserve">      D20 - PROVEDENI REVIZNICH ZKOUSEK</t>
  </si>
  <si>
    <t xml:space="preserve">      D21 - HODINOVE ZUCTOVACI SAZBY</t>
  </si>
  <si>
    <t xml:space="preserve">      D22 - KOORDINACE POSTUPU PRACI</t>
  </si>
  <si>
    <t>D24 - Zemní práce</t>
  </si>
  <si>
    <t xml:space="preserve">    D25 - JÁMA PRO STOŽÁRY VER.OSVĚTLENÍ O OBJEMU DO 2 m3</t>
  </si>
  <si>
    <t xml:space="preserve">      D26 - POUZDROVÝ ZÁKL.PRO STOŽ.VENK. OSVĚTLENÍ V OSE TRASY KABELU - KONEČNÉ</t>
  </si>
  <si>
    <t xml:space="preserve">      D27 - HLOUBENÍ KABELOVÉ RÝHY V ZEMINĚ TŘÍDY 3</t>
  </si>
  <si>
    <t xml:space="preserve">      D28 - VYTÝČENÍ TRATI VENKOVNÍHO VEDENÍ V PŘEHLEDNÉM TERÉNU</t>
  </si>
  <si>
    <t xml:space="preserve">      D29 - VYTÝČENÍ STÁVAJÍCÍCH  KABELOVÝCH VEDENÍ,VODY, KANALIZACE, VENKOVNÍHO OSVĚTLENÍ, PLYNU</t>
  </si>
  <si>
    <t xml:space="preserve">      D30 - FOLIE VÝSTRAŽNÁ Z PVC</t>
  </si>
  <si>
    <t xml:space="preserve">      D31 - ZÁHOZ KABEL.RÝHY-ZEMINA TŘ.3</t>
  </si>
  <si>
    <t xml:space="preserve">      D32 - PROVIZORNÍ ÚPRAVA TERÉNU V PŘÍRODNÍ ZEMINĚ</t>
  </si>
  <si>
    <t xml:space="preserve">      D33 - ZŘÍZENÍ KABEL.LOŽE Z KOPANÉHO PÍSKU BEZ ZAKRYTÍ</t>
  </si>
  <si>
    <t xml:space="preserve">      D34 - ODVOZ ZEMINY</t>
  </si>
  <si>
    <t>D35 - PŔIRÁŽKY</t>
  </si>
  <si>
    <t>D1</t>
  </si>
  <si>
    <t>Elektromontáže</t>
  </si>
  <si>
    <t>D2</t>
  </si>
  <si>
    <t>Trubky, krabice, lišty, žlaby</t>
  </si>
  <si>
    <t>Pol1</t>
  </si>
  <si>
    <t>Kabelový žlab plastový délky 2 m s víkem</t>
  </si>
  <si>
    <t>2084423279</t>
  </si>
  <si>
    <t>Pol2</t>
  </si>
  <si>
    <t xml:space="preserve">KF 09080 TRUBKA  na př. KOPOFLEX 80</t>
  </si>
  <si>
    <t>1874408948</t>
  </si>
  <si>
    <t>D3</t>
  </si>
  <si>
    <t>Kabely, ukončení kabelů</t>
  </si>
  <si>
    <t>D4</t>
  </si>
  <si>
    <t>KABEL SILOVÝ,IZOLACE PVC</t>
  </si>
  <si>
    <t>Pol3</t>
  </si>
  <si>
    <t>AYKY-J 4x10 mm2</t>
  </si>
  <si>
    <t>-970442279</t>
  </si>
  <si>
    <t>Pol4</t>
  </si>
  <si>
    <t>CYKY-J 3x1.5 , pevně</t>
  </si>
  <si>
    <t>-876438775</t>
  </si>
  <si>
    <t>D5</t>
  </si>
  <si>
    <t>Ukončení vodi. Izol. s ozn. a zapoj. v rozv. nebo příst.</t>
  </si>
  <si>
    <t>Pol5</t>
  </si>
  <si>
    <t>do 2,5 mm2</t>
  </si>
  <si>
    <t>1202376618</t>
  </si>
  <si>
    <t>Pol6</t>
  </si>
  <si>
    <t>do 16 mm2</t>
  </si>
  <si>
    <t>-1960315585</t>
  </si>
  <si>
    <t>D6</t>
  </si>
  <si>
    <t>Kabelová spojka</t>
  </si>
  <si>
    <t>Pol7</t>
  </si>
  <si>
    <t>pro kabely do 4x16mm2</t>
  </si>
  <si>
    <t>1556504031</t>
  </si>
  <si>
    <t>D7</t>
  </si>
  <si>
    <t>výložníky</t>
  </si>
  <si>
    <t>D8</t>
  </si>
  <si>
    <t>SVÍTIDLO PRO AREÁLOVÉHO OSVĚTLENÍ Silniční výbojkové svítidlo</t>
  </si>
  <si>
    <t>Pol8</t>
  </si>
  <si>
    <t>na výložník pro sodík. Vysokotl. výbojku 70W</t>
  </si>
  <si>
    <t>359424816</t>
  </si>
  <si>
    <t>D9</t>
  </si>
  <si>
    <t>SODÍKOVÉ VYSOKOTLAKÉ VÝBOJKY</t>
  </si>
  <si>
    <t>Pol9</t>
  </si>
  <si>
    <t>světelný zdroj sodíková výbojka o příkonu 70W, patice E27</t>
  </si>
  <si>
    <t>1486041355</t>
  </si>
  <si>
    <t>D10</t>
  </si>
  <si>
    <t>TYPOVÝ VÝLOŽNÍK</t>
  </si>
  <si>
    <t>Pol10</t>
  </si>
  <si>
    <t>rovný čtyřramenný, vyložení 1 m, pr. 89, oboustranně žárově zinkovaný</t>
  </si>
  <si>
    <t>1234347699</t>
  </si>
  <si>
    <t>D11</t>
  </si>
  <si>
    <t>STOŽÁR SILNIČNÍ BEZPATICOVÝ</t>
  </si>
  <si>
    <t>Pol11</t>
  </si>
  <si>
    <t>Stožár bezpaticový výška nad kom. 8 m, oboustr.žár.pozink. horní pr. 89mm</t>
  </si>
  <si>
    <t>493751274</t>
  </si>
  <si>
    <t>D12</t>
  </si>
  <si>
    <t>Montáž rozvaděčů</t>
  </si>
  <si>
    <t>D13</t>
  </si>
  <si>
    <t>STOŽÁROVÁ VÝZBROJ</t>
  </si>
  <si>
    <t>Pol12</t>
  </si>
  <si>
    <t>Al DO 25mm, pojistka 6A</t>
  </si>
  <si>
    <t>1179243278</t>
  </si>
  <si>
    <t>D14</t>
  </si>
  <si>
    <t>POJISTKA ZÁVITOVÁ E27</t>
  </si>
  <si>
    <t>Pol13</t>
  </si>
  <si>
    <t>E27 6A,char.normální</t>
  </si>
  <si>
    <t>-85367763</t>
  </si>
  <si>
    <t>D15</t>
  </si>
  <si>
    <t>Hromosvod, uzemnění, pospojování</t>
  </si>
  <si>
    <t>Pol14</t>
  </si>
  <si>
    <t>Drát 10 drát o 10mm(0,62kg/m), volně</t>
  </si>
  <si>
    <t>803694379</t>
  </si>
  <si>
    <t>Pol15</t>
  </si>
  <si>
    <t>SS spojovací</t>
  </si>
  <si>
    <t>-549972071</t>
  </si>
  <si>
    <t>D16</t>
  </si>
  <si>
    <t>Demontáže</t>
  </si>
  <si>
    <t>D17</t>
  </si>
  <si>
    <t>Demontáž stávajících světelných bodů</t>
  </si>
  <si>
    <t>Pol16</t>
  </si>
  <si>
    <t>DEMONTÁŽ</t>
  </si>
  <si>
    <t>1111114074</t>
  </si>
  <si>
    <t>D18</t>
  </si>
  <si>
    <t>Ostatní</t>
  </si>
  <si>
    <t>Pol17</t>
  </si>
  <si>
    <t xml:space="preserve">Autojeřáb pro stavění  a demontáž sloupů</t>
  </si>
  <si>
    <t>-782275915</t>
  </si>
  <si>
    <t>D19</t>
  </si>
  <si>
    <t>Hodinová zúčtovací sazba</t>
  </si>
  <si>
    <t>D20</t>
  </si>
  <si>
    <t>PROVEDENI REVIZNICH ZKOUSEK</t>
  </si>
  <si>
    <t>Pol18</t>
  </si>
  <si>
    <t>DLE CSN 331500</t>
  </si>
  <si>
    <t>625247157</t>
  </si>
  <si>
    <t>Pol19</t>
  </si>
  <si>
    <t>Spoluprace s reviz.tech. a vyhledání stáv.kabelu a uzemnění</t>
  </si>
  <si>
    <t>-325640225</t>
  </si>
  <si>
    <t>D21</t>
  </si>
  <si>
    <t>HODINOVE ZUCTOVACI SAZBY</t>
  </si>
  <si>
    <t>Pol20</t>
  </si>
  <si>
    <t>Funkční zkoušky Osvětlení</t>
  </si>
  <si>
    <t>1554144855</t>
  </si>
  <si>
    <t>D22</t>
  </si>
  <si>
    <t>KOORDINACE POSTUPU PRACI</t>
  </si>
  <si>
    <t>Pol21</t>
  </si>
  <si>
    <t>S ostatnimi profesemi (stavba)</t>
  </si>
  <si>
    <t>-1374363908</t>
  </si>
  <si>
    <t>D24</t>
  </si>
  <si>
    <t>D25</t>
  </si>
  <si>
    <t>JÁMA PRO STOŽÁRY VER.OSVĚTLENÍ O OBJEMU DO 2 m3</t>
  </si>
  <si>
    <t>Pol22</t>
  </si>
  <si>
    <t>Zemina třídy 3,ručně</t>
  </si>
  <si>
    <t>-749165426</t>
  </si>
  <si>
    <t>D26</t>
  </si>
  <si>
    <t>POUZDROVÝ ZÁKL.PRO STOŽ.VENK. OSVĚTLENÍ V OSE TRASY KABELU - KONEČNÉ</t>
  </si>
  <si>
    <t>Pol23</t>
  </si>
  <si>
    <t>D 650x1500 mm</t>
  </si>
  <si>
    <t>666406424</t>
  </si>
  <si>
    <t>D27</t>
  </si>
  <si>
    <t>HLOUBENÍ KABELOVÉ RÝHY V ZEMINĚ TŘÍDY 3</t>
  </si>
  <si>
    <t>Pol24</t>
  </si>
  <si>
    <t>Šíře 350mm,hloubka 800mm</t>
  </si>
  <si>
    <t>1060405028</t>
  </si>
  <si>
    <t>D28</t>
  </si>
  <si>
    <t>VYTÝČENÍ TRATI VENKOVNÍHO VEDENÍ V PŘEHLEDNÉM TERÉNU</t>
  </si>
  <si>
    <t>Pol25</t>
  </si>
  <si>
    <t>Vytyčení</t>
  </si>
  <si>
    <t>km</t>
  </si>
  <si>
    <t>-1791814149</t>
  </si>
  <si>
    <t>D29</t>
  </si>
  <si>
    <t xml:space="preserve">VYTÝČENÍ STÁVAJÍCÍCH  KABELOVÝCH VEDENÍ,VODY, KANALIZACE, VENKOVNÍHO OSVĚTLENÍ, PLYNU</t>
  </si>
  <si>
    <t>Pol26</t>
  </si>
  <si>
    <t>Vytýčení</t>
  </si>
  <si>
    <t>-1114687551</t>
  </si>
  <si>
    <t>D30</t>
  </si>
  <si>
    <t>FOLIE VÝSTRAŽNÁ Z PVC</t>
  </si>
  <si>
    <t>Pol27</t>
  </si>
  <si>
    <t>Šířka 33cm</t>
  </si>
  <si>
    <t>1558002604</t>
  </si>
  <si>
    <t>D31</t>
  </si>
  <si>
    <t>ZÁHOZ KABEL.RÝHY-ZEMINA TŘ.3</t>
  </si>
  <si>
    <t>Pol28</t>
  </si>
  <si>
    <t>1331826953</t>
  </si>
  <si>
    <t>D32</t>
  </si>
  <si>
    <t>PROVIZORNÍ ÚPRAVA TERÉNU V PŘÍRODNÍ ZEMINĚ</t>
  </si>
  <si>
    <t>Pol29</t>
  </si>
  <si>
    <t>Zemina třídy 3</t>
  </si>
  <si>
    <t>-1561496208</t>
  </si>
  <si>
    <t>D33</t>
  </si>
  <si>
    <t>ZŘÍZENÍ KABEL.LOŽE Z KOPANÉHO PÍSKU BEZ ZAKRYTÍ</t>
  </si>
  <si>
    <t>Pol30</t>
  </si>
  <si>
    <t>Šíře do 65cm,tloušťka 20cm</t>
  </si>
  <si>
    <t>442514123</t>
  </si>
  <si>
    <t>D34</t>
  </si>
  <si>
    <t>ODVOZ ZEMINY</t>
  </si>
  <si>
    <t>Pol31</t>
  </si>
  <si>
    <t>Za každý další km</t>
  </si>
  <si>
    <t>428777382</t>
  </si>
  <si>
    <t>Pol32</t>
  </si>
  <si>
    <t>Do vzdálenosti 1 km</t>
  </si>
  <si>
    <t>-825488552</t>
  </si>
  <si>
    <t>D35</t>
  </si>
  <si>
    <t>PŔIRÁŽKY</t>
  </si>
  <si>
    <t>PM1</t>
  </si>
  <si>
    <t>Podružný materiál 3% z ceny materiálu</t>
  </si>
  <si>
    <t>-1879311579</t>
  </si>
  <si>
    <t>PM2</t>
  </si>
  <si>
    <t>Doprava 3,60%, Přesun 1,00%</t>
  </si>
  <si>
    <t>1235581654</t>
  </si>
  <si>
    <t>PM3</t>
  </si>
  <si>
    <t>PPV 6,00% z montáže: materiál + práce</t>
  </si>
  <si>
    <t>-1992266822</t>
  </si>
  <si>
    <t>PM3.1</t>
  </si>
  <si>
    <t>PPV 1,00% z nátěrů a zemních prací</t>
  </si>
  <si>
    <t>560851557</t>
  </si>
  <si>
    <t>PM4</t>
  </si>
  <si>
    <t xml:space="preserve">GZS 3,25% </t>
  </si>
  <si>
    <t>767189848</t>
  </si>
  <si>
    <t>SO15 - SO 15 - Demolice skladu</t>
  </si>
  <si>
    <t xml:space="preserve">    9 - Ostatní konstrukce a práce, bourání</t>
  </si>
  <si>
    <t xml:space="preserve">    997 - Přesun sutě</t>
  </si>
  <si>
    <t>Ostatní konstrukce a práce, bourání</t>
  </si>
  <si>
    <t>981011314</t>
  </si>
  <si>
    <t>Demolice budov zděných na MVC podíl konstrukcí do 25 % postupným rozebíráním</t>
  </si>
  <si>
    <t>-1376912624</t>
  </si>
  <si>
    <t xml:space="preserve">"garáže sanitek,sklady "  26,62*9,95*3,75</t>
  </si>
  <si>
    <t>997</t>
  </si>
  <si>
    <t>Přesun sutě</t>
  </si>
  <si>
    <t>997013111</t>
  </si>
  <si>
    <t>Vnitrostaveništní doprava suti a vybouraných hmot pro budovy v do 6 m s použitím mechanizace</t>
  </si>
  <si>
    <t>-355113073</t>
  </si>
  <si>
    <t>997013501</t>
  </si>
  <si>
    <t>Odvoz suti a vybouraných hmot na skládku nebo meziskládku do 1 km se složením</t>
  </si>
  <si>
    <t>-427268846</t>
  </si>
  <si>
    <t>997013509</t>
  </si>
  <si>
    <t>Příplatek k odvozu suti a vybouraných hmot na skládku ZKD 1 km přes 1 km</t>
  </si>
  <si>
    <t>1084430832</t>
  </si>
  <si>
    <t>446,967*14</t>
  </si>
  <si>
    <t>997013831</t>
  </si>
  <si>
    <t>Poplatek za uložení stavebního směsného odpadu na skládce (skládkovné)</t>
  </si>
  <si>
    <t>-415133973</t>
  </si>
  <si>
    <t>SO16 - SO 16-Vedlejší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</si>
  <si>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</si>
  <si>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</si>
  <si>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</si>
  <si>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</si>
  <si>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</si>
  <si>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>VRN</t>
  </si>
  <si>
    <t>Vedlejší rozpočtové náklady</t>
  </si>
  <si>
    <t>VRN1</t>
  </si>
  <si>
    <t>Průzkumné, geodetické a projektové práce</t>
  </si>
  <si>
    <t>012002000</t>
  </si>
  <si>
    <t xml:space="preserve">Geodetické práce-zajištění vytýčení,převzetí,ochrany a zpětného předání inžen. sítí jejich správcům </t>
  </si>
  <si>
    <t>soubor</t>
  </si>
  <si>
    <t>1024</t>
  </si>
  <si>
    <t>1675106183</t>
  </si>
  <si>
    <t>012002001</t>
  </si>
  <si>
    <t xml:space="preserve">Zajištění vytýčení stavebních objektů odborným geodetem </t>
  </si>
  <si>
    <t>-548023024</t>
  </si>
  <si>
    <t>012002002</t>
  </si>
  <si>
    <t>Zajištění geodet. zaměření dokončených stav. objektů a zpracování geometr. plánu pro vklad do KN odborným geodetem</t>
  </si>
  <si>
    <t>-1410335727</t>
  </si>
  <si>
    <t>013002000</t>
  </si>
  <si>
    <t>Projektové práce-zpracování dokumentace skutečného provedení díla v listinné a elektronické podobě</t>
  </si>
  <si>
    <t>-1893966557</t>
  </si>
  <si>
    <t>013002001</t>
  </si>
  <si>
    <t xml:space="preserve">Zajištění fotodokumentace průběhu stavby </t>
  </si>
  <si>
    <t>1001775452</t>
  </si>
  <si>
    <t>013002002</t>
  </si>
  <si>
    <t xml:space="preserve">Zpracování dílenské a výrobní dokumentace potřebné pro provedení stavby </t>
  </si>
  <si>
    <t>240511903</t>
  </si>
  <si>
    <t>VRN3</t>
  </si>
  <si>
    <t>Zařízení staveniště</t>
  </si>
  <si>
    <t>031002001</t>
  </si>
  <si>
    <t>Zajištění a provedení všech opatření organizačního a stavebně technol. charakteru k řádnému provedení díla</t>
  </si>
  <si>
    <t>1567826534</t>
  </si>
  <si>
    <t>033002000</t>
  </si>
  <si>
    <t xml:space="preserve">Zřízení,odstranění a zajištění zařízení staveniště vč. napojenína inž. sítě a uvedenívšech povrchů dotčených stavbou do původního stavu </t>
  </si>
  <si>
    <t>-989967077</t>
  </si>
  <si>
    <t>034002000</t>
  </si>
  <si>
    <t>Práce a dodávky související s bezpečnostními opatřeními na ochranu lidí a majetku</t>
  </si>
  <si>
    <t>624041425</t>
  </si>
  <si>
    <t>034002001</t>
  </si>
  <si>
    <t xml:space="preserve">Zajištění bezpečnosti práce a ochrany životního prostředí </t>
  </si>
  <si>
    <t>1166589496</t>
  </si>
  <si>
    <t>VRN4</t>
  </si>
  <si>
    <t>Inženýrská činnost</t>
  </si>
  <si>
    <t>043002000</t>
  </si>
  <si>
    <t xml:space="preserve">Zajištění všech nezbytných tlakových a hutnících zkoušek ,atestů a revizí elektro podle ČSN ,měření hlukuod silničního provozu na parkovišti atd. </t>
  </si>
  <si>
    <t>-1833242385</t>
  </si>
  <si>
    <t>VRN5</t>
  </si>
  <si>
    <t>Finanční náklady</t>
  </si>
  <si>
    <t>056002000</t>
  </si>
  <si>
    <t xml:space="preserve">Náklady na pojištění a na závazky převzetí garance a odpovědnosti za záruky </t>
  </si>
  <si>
    <t>-640679478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</si>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</sst>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4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9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0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19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8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ht="36.96" customHeight="1">
      <c r="AR2"/>
      <c r="BS2" s="22" t="s">
        <v>8</v>
      </c>
      <c r="BT2" s="22" t="s">
        <v>9</v>
      </c>
    </row>
    <row r="3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8</v>
      </c>
      <c r="BT3" s="22" t="s">
        <v>10</v>
      </c>
    </row>
    <row r="4" ht="36.96" customHeight="1">
      <c r="B4" s="26"/>
      <c r="C4" s="27"/>
      <c r="D4" s="28" t="s">
        <v>11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12</v>
      </c>
      <c r="BE4" s="31" t="s">
        <v>13</v>
      </c>
      <c r="BS4" s="22" t="s">
        <v>14</v>
      </c>
    </row>
    <row r="5" ht="14.4" customHeight="1">
      <c r="B5" s="26"/>
      <c r="C5" s="27"/>
      <c r="D5" s="32" t="s">
        <v>15</v>
      </c>
      <c r="E5" s="27"/>
      <c r="F5" s="27"/>
      <c r="G5" s="27"/>
      <c r="H5" s="27"/>
      <c r="I5" s="27"/>
      <c r="J5" s="27"/>
      <c r="K5" s="33" t="s">
        <v>16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9"/>
      <c r="BE5" s="34" t="s">
        <v>17</v>
      </c>
      <c r="BS5" s="22" t="s">
        <v>8</v>
      </c>
    </row>
    <row r="6" ht="36.96" customHeight="1">
      <c r="B6" s="26"/>
      <c r="C6" s="27"/>
      <c r="D6" s="35" t="s">
        <v>18</v>
      </c>
      <c r="E6" s="27"/>
      <c r="F6" s="27"/>
      <c r="G6" s="27"/>
      <c r="H6" s="27"/>
      <c r="I6" s="27"/>
      <c r="J6" s="27"/>
      <c r="K6" s="36" t="s">
        <v>19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9"/>
      <c r="BE6" s="37"/>
      <c r="BS6" s="22" t="s">
        <v>20</v>
      </c>
    </row>
    <row r="7" ht="14.4" customHeight="1">
      <c r="B7" s="26"/>
      <c r="C7" s="27"/>
      <c r="D7" s="38" t="s">
        <v>21</v>
      </c>
      <c r="E7" s="27"/>
      <c r="F7" s="27"/>
      <c r="G7" s="27"/>
      <c r="H7" s="27"/>
      <c r="I7" s="27"/>
      <c r="J7" s="27"/>
      <c r="K7" s="33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8" t="s">
        <v>23</v>
      </c>
      <c r="AL7" s="27"/>
      <c r="AM7" s="27"/>
      <c r="AN7" s="33" t="s">
        <v>22</v>
      </c>
      <c r="AO7" s="27"/>
      <c r="AP7" s="27"/>
      <c r="AQ7" s="29"/>
      <c r="BE7" s="37"/>
      <c r="BS7" s="22" t="s">
        <v>24</v>
      </c>
    </row>
    <row r="8" ht="14.4" customHeight="1">
      <c r="B8" s="26"/>
      <c r="C8" s="27"/>
      <c r="D8" s="38" t="s">
        <v>25</v>
      </c>
      <c r="E8" s="27"/>
      <c r="F8" s="27"/>
      <c r="G8" s="27"/>
      <c r="H8" s="27"/>
      <c r="I8" s="27"/>
      <c r="J8" s="27"/>
      <c r="K8" s="33" t="s">
        <v>26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8" t="s">
        <v>27</v>
      </c>
      <c r="AL8" s="27"/>
      <c r="AM8" s="27"/>
      <c r="AN8" s="39" t="s">
        <v>28</v>
      </c>
      <c r="AO8" s="27"/>
      <c r="AP8" s="27"/>
      <c r="AQ8" s="29"/>
      <c r="BE8" s="37"/>
      <c r="BS8" s="22" t="s">
        <v>29</v>
      </c>
    </row>
    <row r="9" ht="14.4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7"/>
      <c r="BS9" s="22" t="s">
        <v>30</v>
      </c>
    </row>
    <row r="10" ht="14.4" customHeight="1">
      <c r="B10" s="26"/>
      <c r="C10" s="27"/>
      <c r="D10" s="38" t="s">
        <v>31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8" t="s">
        <v>32</v>
      </c>
      <c r="AL10" s="27"/>
      <c r="AM10" s="27"/>
      <c r="AN10" s="33" t="s">
        <v>22</v>
      </c>
      <c r="AO10" s="27"/>
      <c r="AP10" s="27"/>
      <c r="AQ10" s="29"/>
      <c r="BE10" s="37"/>
      <c r="BS10" s="22" t="s">
        <v>20</v>
      </c>
    </row>
    <row r="11" ht="18.48" customHeight="1">
      <c r="B11" s="26"/>
      <c r="C11" s="27"/>
      <c r="D11" s="27"/>
      <c r="E11" s="33" t="s">
        <v>33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8" t="s">
        <v>34</v>
      </c>
      <c r="AL11" s="27"/>
      <c r="AM11" s="27"/>
      <c r="AN11" s="33" t="s">
        <v>22</v>
      </c>
      <c r="AO11" s="27"/>
      <c r="AP11" s="27"/>
      <c r="AQ11" s="29"/>
      <c r="BE11" s="37"/>
      <c r="BS11" s="22" t="s">
        <v>20</v>
      </c>
    </row>
    <row r="12" ht="6.96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7"/>
      <c r="BS12" s="22" t="s">
        <v>20</v>
      </c>
    </row>
    <row r="13" ht="14.4" customHeight="1">
      <c r="B13" s="26"/>
      <c r="C13" s="27"/>
      <c r="D13" s="38" t="s">
        <v>35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8" t="s">
        <v>32</v>
      </c>
      <c r="AL13" s="27"/>
      <c r="AM13" s="27"/>
      <c r="AN13" s="40" t="s">
        <v>36</v>
      </c>
      <c r="AO13" s="27"/>
      <c r="AP13" s="27"/>
      <c r="AQ13" s="29"/>
      <c r="BE13" s="37"/>
      <c r="BS13" s="22" t="s">
        <v>20</v>
      </c>
    </row>
    <row r="14">
      <c r="B14" s="26"/>
      <c r="C14" s="27"/>
      <c r="D14" s="27"/>
      <c r="E14" s="40" t="s">
        <v>36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 t="s">
        <v>34</v>
      </c>
      <c r="AL14" s="27"/>
      <c r="AM14" s="27"/>
      <c r="AN14" s="40" t="s">
        <v>36</v>
      </c>
      <c r="AO14" s="27"/>
      <c r="AP14" s="27"/>
      <c r="AQ14" s="29"/>
      <c r="BE14" s="37"/>
      <c r="BS14" s="22" t="s">
        <v>20</v>
      </c>
    </row>
    <row r="15" ht="6.96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7"/>
      <c r="BS15" s="22" t="s">
        <v>6</v>
      </c>
    </row>
    <row r="16" ht="14.4" customHeight="1">
      <c r="B16" s="26"/>
      <c r="C16" s="27"/>
      <c r="D16" s="38" t="s">
        <v>37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8" t="s">
        <v>32</v>
      </c>
      <c r="AL16" s="27"/>
      <c r="AM16" s="27"/>
      <c r="AN16" s="33" t="s">
        <v>22</v>
      </c>
      <c r="AO16" s="27"/>
      <c r="AP16" s="27"/>
      <c r="AQ16" s="29"/>
      <c r="BE16" s="37"/>
      <c r="BS16" s="22" t="s">
        <v>6</v>
      </c>
    </row>
    <row r="17" ht="18.48" customHeight="1">
      <c r="B17" s="26"/>
      <c r="C17" s="27"/>
      <c r="D17" s="27"/>
      <c r="E17" s="33" t="s">
        <v>38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8" t="s">
        <v>34</v>
      </c>
      <c r="AL17" s="27"/>
      <c r="AM17" s="27"/>
      <c r="AN17" s="33" t="s">
        <v>22</v>
      </c>
      <c r="AO17" s="27"/>
      <c r="AP17" s="27"/>
      <c r="AQ17" s="29"/>
      <c r="BE17" s="37"/>
      <c r="BS17" s="22" t="s">
        <v>39</v>
      </c>
    </row>
    <row r="18" ht="6.96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7"/>
      <c r="BS18" s="22" t="s">
        <v>8</v>
      </c>
    </row>
    <row r="19" ht="14.4" customHeight="1">
      <c r="B19" s="26"/>
      <c r="C19" s="27"/>
      <c r="D19" s="38" t="s">
        <v>40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7"/>
      <c r="BS19" s="22" t="s">
        <v>8</v>
      </c>
    </row>
    <row r="20" ht="85.5" customHeight="1">
      <c r="B20" s="26"/>
      <c r="C20" s="27"/>
      <c r="D20" s="27"/>
      <c r="E20" s="42" t="s">
        <v>41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27"/>
      <c r="AP20" s="27"/>
      <c r="AQ20" s="29"/>
      <c r="BE20" s="37"/>
      <c r="BS20" s="22" t="s">
        <v>39</v>
      </c>
    </row>
    <row r="21" ht="6.96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7"/>
    </row>
    <row r="22" ht="6.96" customHeight="1">
      <c r="B22" s="26"/>
      <c r="C22" s="27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27"/>
      <c r="AQ22" s="29"/>
      <c r="BE22" s="37"/>
    </row>
    <row r="23" s="1" customFormat="1" ht="25.92" customHeight="1">
      <c r="B23" s="44"/>
      <c r="C23" s="45"/>
      <c r="D23" s="46" t="s">
        <v>42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8">
        <f>ROUND(AG51,2)</f>
        <v>0</v>
      </c>
      <c r="AL23" s="47"/>
      <c r="AM23" s="47"/>
      <c r="AN23" s="47"/>
      <c r="AO23" s="47"/>
      <c r="AP23" s="45"/>
      <c r="AQ23" s="49"/>
      <c r="BE23" s="37"/>
    </row>
    <row r="24" s="1" customFormat="1" ht="6.96" customHeight="1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9"/>
      <c r="BE24" s="37"/>
    </row>
    <row r="25" s="1" customFormat="1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50" t="s">
        <v>43</v>
      </c>
      <c r="M25" s="50"/>
      <c r="N25" s="50"/>
      <c r="O25" s="50"/>
      <c r="P25" s="45"/>
      <c r="Q25" s="45"/>
      <c r="R25" s="45"/>
      <c r="S25" s="45"/>
      <c r="T25" s="45"/>
      <c r="U25" s="45"/>
      <c r="V25" s="45"/>
      <c r="W25" s="50" t="s">
        <v>44</v>
      </c>
      <c r="X25" s="50"/>
      <c r="Y25" s="50"/>
      <c r="Z25" s="50"/>
      <c r="AA25" s="50"/>
      <c r="AB25" s="50"/>
      <c r="AC25" s="50"/>
      <c r="AD25" s="50"/>
      <c r="AE25" s="50"/>
      <c r="AF25" s="45"/>
      <c r="AG25" s="45"/>
      <c r="AH25" s="45"/>
      <c r="AI25" s="45"/>
      <c r="AJ25" s="45"/>
      <c r="AK25" s="50" t="s">
        <v>45</v>
      </c>
      <c r="AL25" s="50"/>
      <c r="AM25" s="50"/>
      <c r="AN25" s="50"/>
      <c r="AO25" s="50"/>
      <c r="AP25" s="45"/>
      <c r="AQ25" s="49"/>
      <c r="BE25" s="37"/>
    </row>
    <row r="26" s="2" customFormat="1" ht="14.4" customHeight="1">
      <c r="B26" s="51"/>
      <c r="C26" s="52"/>
      <c r="D26" s="53" t="s">
        <v>46</v>
      </c>
      <c r="E26" s="52"/>
      <c r="F26" s="53" t="s">
        <v>47</v>
      </c>
      <c r="G26" s="52"/>
      <c r="H26" s="52"/>
      <c r="I26" s="52"/>
      <c r="J26" s="52"/>
      <c r="K26" s="52"/>
      <c r="L26" s="54">
        <v>0.20999999999999999</v>
      </c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5">
        <f>ROUND(AZ51,2)</f>
        <v>0</v>
      </c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5">
        <f>ROUND(AV51,2)</f>
        <v>0</v>
      </c>
      <c r="AL26" s="52"/>
      <c r="AM26" s="52"/>
      <c r="AN26" s="52"/>
      <c r="AO26" s="52"/>
      <c r="AP26" s="52"/>
      <c r="AQ26" s="56"/>
      <c r="BE26" s="37"/>
    </row>
    <row r="27" s="2" customFormat="1" ht="14.4" customHeight="1">
      <c r="B27" s="51"/>
      <c r="C27" s="52"/>
      <c r="D27" s="52"/>
      <c r="E27" s="52"/>
      <c r="F27" s="53" t="s">
        <v>48</v>
      </c>
      <c r="G27" s="52"/>
      <c r="H27" s="52"/>
      <c r="I27" s="52"/>
      <c r="J27" s="52"/>
      <c r="K27" s="52"/>
      <c r="L27" s="54">
        <v>0.14999999999999999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5">
        <f>ROUND(BA51,2)</f>
        <v>0</v>
      </c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5">
        <f>ROUND(AW51,2)</f>
        <v>0</v>
      </c>
      <c r="AL27" s="52"/>
      <c r="AM27" s="52"/>
      <c r="AN27" s="52"/>
      <c r="AO27" s="52"/>
      <c r="AP27" s="52"/>
      <c r="AQ27" s="56"/>
      <c r="BE27" s="37"/>
    </row>
    <row r="28" hidden="1" s="2" customFormat="1" ht="14.4" customHeight="1">
      <c r="B28" s="51"/>
      <c r="C28" s="52"/>
      <c r="D28" s="52"/>
      <c r="E28" s="52"/>
      <c r="F28" s="53" t="s">
        <v>49</v>
      </c>
      <c r="G28" s="52"/>
      <c r="H28" s="52"/>
      <c r="I28" s="52"/>
      <c r="J28" s="52"/>
      <c r="K28" s="52"/>
      <c r="L28" s="54">
        <v>0.20999999999999999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5">
        <f>ROUND(BB51,2)</f>
        <v>0</v>
      </c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5">
        <v>0</v>
      </c>
      <c r="AL28" s="52"/>
      <c r="AM28" s="52"/>
      <c r="AN28" s="52"/>
      <c r="AO28" s="52"/>
      <c r="AP28" s="52"/>
      <c r="AQ28" s="56"/>
      <c r="BE28" s="37"/>
    </row>
    <row r="29" hidden="1" s="2" customFormat="1" ht="14.4" customHeight="1">
      <c r="B29" s="51"/>
      <c r="C29" s="52"/>
      <c r="D29" s="52"/>
      <c r="E29" s="52"/>
      <c r="F29" s="53" t="s">
        <v>50</v>
      </c>
      <c r="G29" s="52"/>
      <c r="H29" s="52"/>
      <c r="I29" s="52"/>
      <c r="J29" s="52"/>
      <c r="K29" s="52"/>
      <c r="L29" s="54">
        <v>0.14999999999999999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5">
        <f>ROUND(BC51,2)</f>
        <v>0</v>
      </c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5">
        <v>0</v>
      </c>
      <c r="AL29" s="52"/>
      <c r="AM29" s="52"/>
      <c r="AN29" s="52"/>
      <c r="AO29" s="52"/>
      <c r="AP29" s="52"/>
      <c r="AQ29" s="56"/>
      <c r="BE29" s="37"/>
    </row>
    <row r="30" hidden="1" s="2" customFormat="1" ht="14.4" customHeight="1">
      <c r="B30" s="51"/>
      <c r="C30" s="52"/>
      <c r="D30" s="52"/>
      <c r="E30" s="52"/>
      <c r="F30" s="53" t="s">
        <v>51</v>
      </c>
      <c r="G30" s="52"/>
      <c r="H30" s="52"/>
      <c r="I30" s="52"/>
      <c r="J30" s="52"/>
      <c r="K30" s="52"/>
      <c r="L30" s="54">
        <v>0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5">
        <f>ROUND(BD51,2)</f>
        <v>0</v>
      </c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5">
        <v>0</v>
      </c>
      <c r="AL30" s="52"/>
      <c r="AM30" s="52"/>
      <c r="AN30" s="52"/>
      <c r="AO30" s="52"/>
      <c r="AP30" s="52"/>
      <c r="AQ30" s="56"/>
      <c r="BE30" s="37"/>
    </row>
    <row r="31" s="1" customFormat="1" ht="6.96" customHeight="1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9"/>
      <c r="BE31" s="37"/>
    </row>
    <row r="32" s="1" customFormat="1" ht="25.92" customHeight="1">
      <c r="B32" s="44"/>
      <c r="C32" s="57"/>
      <c r="D32" s="58" t="s">
        <v>52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60" t="s">
        <v>53</v>
      </c>
      <c r="U32" s="59"/>
      <c r="V32" s="59"/>
      <c r="W32" s="59"/>
      <c r="X32" s="61" t="s">
        <v>54</v>
      </c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62">
        <f>SUM(AK23:AK30)</f>
        <v>0</v>
      </c>
      <c r="AL32" s="59"/>
      <c r="AM32" s="59"/>
      <c r="AN32" s="59"/>
      <c r="AO32" s="63"/>
      <c r="AP32" s="57"/>
      <c r="AQ32" s="64"/>
      <c r="BE32" s="37"/>
    </row>
    <row r="33" s="1" customFormat="1" ht="6.96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9"/>
    </row>
    <row r="34" s="1" customFormat="1" ht="6.96" customHeight="1"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7"/>
    </row>
    <row r="38" s="1" customFormat="1" ht="6.96" customHeight="1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70"/>
    </row>
    <row r="39" s="1" customFormat="1" ht="36.96" customHeight="1">
      <c r="B39" s="44"/>
      <c r="C39" s="71" t="s">
        <v>55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0"/>
    </row>
    <row r="40" s="1" customFormat="1" ht="6.96" customHeight="1">
      <c r="B40" s="44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0"/>
    </row>
    <row r="41" s="3" customFormat="1" ht="14.4" customHeight="1">
      <c r="B41" s="73"/>
      <c r="C41" s="74" t="s">
        <v>15</v>
      </c>
      <c r="D41" s="75"/>
      <c r="E41" s="75"/>
      <c r="F41" s="75"/>
      <c r="G41" s="75"/>
      <c r="H41" s="75"/>
      <c r="I41" s="75"/>
      <c r="J41" s="75"/>
      <c r="K41" s="75"/>
      <c r="L41" s="75" t="str">
        <f>K5</f>
        <v>TABOR_B_17</v>
      </c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6"/>
    </row>
    <row r="42" s="4" customFormat="1" ht="36.96" customHeight="1">
      <c r="B42" s="77"/>
      <c r="C42" s="78" t="s">
        <v>18</v>
      </c>
      <c r="D42" s="79"/>
      <c r="E42" s="79"/>
      <c r="F42" s="79"/>
      <c r="G42" s="79"/>
      <c r="H42" s="79"/>
      <c r="I42" s="79"/>
      <c r="J42" s="79"/>
      <c r="K42" s="79"/>
      <c r="L42" s="80" t="str">
        <f>K6</f>
        <v>Nová psychiatrie - Nemocnice Tábor (staveniště B)</v>
      </c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81"/>
    </row>
    <row r="43" s="1" customFormat="1" ht="6.96" customHeight="1">
      <c r="B43" s="44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0"/>
    </row>
    <row r="44" s="1" customFormat="1">
      <c r="B44" s="44"/>
      <c r="C44" s="74" t="s">
        <v>25</v>
      </c>
      <c r="D44" s="72"/>
      <c r="E44" s="72"/>
      <c r="F44" s="72"/>
      <c r="G44" s="72"/>
      <c r="H44" s="72"/>
      <c r="I44" s="72"/>
      <c r="J44" s="72"/>
      <c r="K44" s="72"/>
      <c r="L44" s="82" t="str">
        <f>IF(K8="","",K8)</f>
        <v>Tábor</v>
      </c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4" t="s">
        <v>27</v>
      </c>
      <c r="AJ44" s="72"/>
      <c r="AK44" s="72"/>
      <c r="AL44" s="72"/>
      <c r="AM44" s="83" t="str">
        <f>IF(AN8= "","",AN8)</f>
        <v>13. 9. 2017</v>
      </c>
      <c r="AN44" s="83"/>
      <c r="AO44" s="72"/>
      <c r="AP44" s="72"/>
      <c r="AQ44" s="72"/>
      <c r="AR44" s="70"/>
    </row>
    <row r="45" s="1" customFormat="1" ht="6.96" customHeight="1">
      <c r="B45" s="44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0"/>
    </row>
    <row r="46" s="1" customFormat="1">
      <c r="B46" s="44"/>
      <c r="C46" s="74" t="s">
        <v>31</v>
      </c>
      <c r="D46" s="72"/>
      <c r="E46" s="72"/>
      <c r="F46" s="72"/>
      <c r="G46" s="72"/>
      <c r="H46" s="72"/>
      <c r="I46" s="72"/>
      <c r="J46" s="72"/>
      <c r="K46" s="72"/>
      <c r="L46" s="75" t="str">
        <f>IF(E11= "","",E11)</f>
        <v>Nemocnice Tábor a.s.</v>
      </c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4" t="s">
        <v>37</v>
      </c>
      <c r="AJ46" s="72"/>
      <c r="AK46" s="72"/>
      <c r="AL46" s="72"/>
      <c r="AM46" s="75" t="str">
        <f>IF(E17="","",E17)</f>
        <v>Ing.arch. Jan Hochman</v>
      </c>
      <c r="AN46" s="75"/>
      <c r="AO46" s="75"/>
      <c r="AP46" s="75"/>
      <c r="AQ46" s="72"/>
      <c r="AR46" s="70"/>
      <c r="AS46" s="84" t="s">
        <v>56</v>
      </c>
      <c r="AT46" s="85"/>
      <c r="AU46" s="86"/>
      <c r="AV46" s="86"/>
      <c r="AW46" s="86"/>
      <c r="AX46" s="86"/>
      <c r="AY46" s="86"/>
      <c r="AZ46" s="86"/>
      <c r="BA46" s="86"/>
      <c r="BB46" s="86"/>
      <c r="BC46" s="86"/>
      <c r="BD46" s="87"/>
    </row>
    <row r="47" s="1" customFormat="1">
      <c r="B47" s="44"/>
      <c r="C47" s="74" t="s">
        <v>35</v>
      </c>
      <c r="D47" s="72"/>
      <c r="E47" s="72"/>
      <c r="F47" s="72"/>
      <c r="G47" s="72"/>
      <c r="H47" s="72"/>
      <c r="I47" s="72"/>
      <c r="J47" s="72"/>
      <c r="K47" s="72"/>
      <c r="L47" s="75" t="str">
        <f>IF(E14= "Vyplň údaj","",E14)</f>
        <v/>
      </c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0"/>
      <c r="AS47" s="88"/>
      <c r="AT47" s="89"/>
      <c r="AU47" s="90"/>
      <c r="AV47" s="90"/>
      <c r="AW47" s="90"/>
      <c r="AX47" s="90"/>
      <c r="AY47" s="90"/>
      <c r="AZ47" s="90"/>
      <c r="BA47" s="90"/>
      <c r="BB47" s="90"/>
      <c r="BC47" s="90"/>
      <c r="BD47" s="91"/>
    </row>
    <row r="48" s="1" customFormat="1" ht="10.8" customHeight="1">
      <c r="B48" s="44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0"/>
      <c r="AS48" s="92"/>
      <c r="AT48" s="53"/>
      <c r="AU48" s="45"/>
      <c r="AV48" s="45"/>
      <c r="AW48" s="45"/>
      <c r="AX48" s="45"/>
      <c r="AY48" s="45"/>
      <c r="AZ48" s="45"/>
      <c r="BA48" s="45"/>
      <c r="BB48" s="45"/>
      <c r="BC48" s="45"/>
      <c r="BD48" s="93"/>
    </row>
    <row r="49" s="1" customFormat="1" ht="29.28" customHeight="1">
      <c r="B49" s="44"/>
      <c r="C49" s="94" t="s">
        <v>57</v>
      </c>
      <c r="D49" s="95"/>
      <c r="E49" s="95"/>
      <c r="F49" s="95"/>
      <c r="G49" s="95"/>
      <c r="H49" s="96"/>
      <c r="I49" s="97" t="s">
        <v>58</v>
      </c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8" t="s">
        <v>59</v>
      </c>
      <c r="AH49" s="95"/>
      <c r="AI49" s="95"/>
      <c r="AJ49" s="95"/>
      <c r="AK49" s="95"/>
      <c r="AL49" s="95"/>
      <c r="AM49" s="95"/>
      <c r="AN49" s="97" t="s">
        <v>60</v>
      </c>
      <c r="AO49" s="95"/>
      <c r="AP49" s="95"/>
      <c r="AQ49" s="99" t="s">
        <v>61</v>
      </c>
      <c r="AR49" s="70"/>
      <c r="AS49" s="100" t="s">
        <v>62</v>
      </c>
      <c r="AT49" s="101" t="s">
        <v>63</v>
      </c>
      <c r="AU49" s="101" t="s">
        <v>64</v>
      </c>
      <c r="AV49" s="101" t="s">
        <v>65</v>
      </c>
      <c r="AW49" s="101" t="s">
        <v>66</v>
      </c>
      <c r="AX49" s="101" t="s">
        <v>67</v>
      </c>
      <c r="AY49" s="101" t="s">
        <v>68</v>
      </c>
      <c r="AZ49" s="101" t="s">
        <v>69</v>
      </c>
      <c r="BA49" s="101" t="s">
        <v>70</v>
      </c>
      <c r="BB49" s="101" t="s">
        <v>71</v>
      </c>
      <c r="BC49" s="101" t="s">
        <v>72</v>
      </c>
      <c r="BD49" s="102" t="s">
        <v>73</v>
      </c>
    </row>
    <row r="50" s="1" customFormat="1" ht="10.8" customHeight="1">
      <c r="B50" s="44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0"/>
      <c r="AS50" s="103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5"/>
    </row>
    <row r="51" s="4" customFormat="1" ht="32.4" customHeight="1">
      <c r="B51" s="77"/>
      <c r="C51" s="106" t="s">
        <v>74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8">
        <f>ROUND(SUM(AG52:AG56),2)</f>
        <v>0</v>
      </c>
      <c r="AH51" s="108"/>
      <c r="AI51" s="108"/>
      <c r="AJ51" s="108"/>
      <c r="AK51" s="108"/>
      <c r="AL51" s="108"/>
      <c r="AM51" s="108"/>
      <c r="AN51" s="109">
        <f>SUM(AG51,AT51)</f>
        <v>0</v>
      </c>
      <c r="AO51" s="109"/>
      <c r="AP51" s="109"/>
      <c r="AQ51" s="110" t="s">
        <v>22</v>
      </c>
      <c r="AR51" s="81"/>
      <c r="AS51" s="111">
        <f>ROUND(SUM(AS52:AS56),2)</f>
        <v>0</v>
      </c>
      <c r="AT51" s="112">
        <f>ROUND(SUM(AV51:AW51),2)</f>
        <v>0</v>
      </c>
      <c r="AU51" s="113">
        <f>ROUND(SUM(AU52:AU56),5)</f>
        <v>0</v>
      </c>
      <c r="AV51" s="112">
        <f>ROUND(AZ51*L26,2)</f>
        <v>0</v>
      </c>
      <c r="AW51" s="112">
        <f>ROUND(BA51*L27,2)</f>
        <v>0</v>
      </c>
      <c r="AX51" s="112">
        <f>ROUND(BB51*L26,2)</f>
        <v>0</v>
      </c>
      <c r="AY51" s="112">
        <f>ROUND(BC51*L27,2)</f>
        <v>0</v>
      </c>
      <c r="AZ51" s="112">
        <f>ROUND(SUM(AZ52:AZ56),2)</f>
        <v>0</v>
      </c>
      <c r="BA51" s="112">
        <f>ROUND(SUM(BA52:BA56),2)</f>
        <v>0</v>
      </c>
      <c r="BB51" s="112">
        <f>ROUND(SUM(BB52:BB56),2)</f>
        <v>0</v>
      </c>
      <c r="BC51" s="112">
        <f>ROUND(SUM(BC52:BC56),2)</f>
        <v>0</v>
      </c>
      <c r="BD51" s="114">
        <f>ROUND(SUM(BD52:BD56),2)</f>
        <v>0</v>
      </c>
      <c r="BS51" s="115" t="s">
        <v>75</v>
      </c>
      <c r="BT51" s="115" t="s">
        <v>76</v>
      </c>
      <c r="BU51" s="116" t="s">
        <v>77</v>
      </c>
      <c r="BV51" s="115" t="s">
        <v>78</v>
      </c>
      <c r="BW51" s="115" t="s">
        <v>7</v>
      </c>
      <c r="BX51" s="115" t="s">
        <v>79</v>
      </c>
      <c r="CL51" s="115" t="s">
        <v>22</v>
      </c>
    </row>
    <row r="52" s="5" customFormat="1" ht="31.5" customHeight="1">
      <c r="A52" s="117" t="s">
        <v>80</v>
      </c>
      <c r="B52" s="118"/>
      <c r="C52" s="119"/>
      <c r="D52" s="120" t="s">
        <v>81</v>
      </c>
      <c r="E52" s="120"/>
      <c r="F52" s="120"/>
      <c r="G52" s="120"/>
      <c r="H52" s="120"/>
      <c r="I52" s="121"/>
      <c r="J52" s="120" t="s">
        <v>82</v>
      </c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2">
        <f>'SO12 - SO 12 - Komunikace...'!J27</f>
        <v>0</v>
      </c>
      <c r="AH52" s="121"/>
      <c r="AI52" s="121"/>
      <c r="AJ52" s="121"/>
      <c r="AK52" s="121"/>
      <c r="AL52" s="121"/>
      <c r="AM52" s="121"/>
      <c r="AN52" s="122">
        <f>SUM(AG52,AT52)</f>
        <v>0</v>
      </c>
      <c r="AO52" s="121"/>
      <c r="AP52" s="121"/>
      <c r="AQ52" s="123" t="s">
        <v>83</v>
      </c>
      <c r="AR52" s="124"/>
      <c r="AS52" s="125">
        <v>0</v>
      </c>
      <c r="AT52" s="126">
        <f>ROUND(SUM(AV52:AW52),2)</f>
        <v>0</v>
      </c>
      <c r="AU52" s="127">
        <f>'SO12 - SO 12 - Komunikace...'!P83</f>
        <v>0</v>
      </c>
      <c r="AV52" s="126">
        <f>'SO12 - SO 12 - Komunikace...'!J30</f>
        <v>0</v>
      </c>
      <c r="AW52" s="126">
        <f>'SO12 - SO 12 - Komunikace...'!J31</f>
        <v>0</v>
      </c>
      <c r="AX52" s="126">
        <f>'SO12 - SO 12 - Komunikace...'!J32</f>
        <v>0</v>
      </c>
      <c r="AY52" s="126">
        <f>'SO12 - SO 12 - Komunikace...'!J33</f>
        <v>0</v>
      </c>
      <c r="AZ52" s="126">
        <f>'SO12 - SO 12 - Komunikace...'!F30</f>
        <v>0</v>
      </c>
      <c r="BA52" s="126">
        <f>'SO12 - SO 12 - Komunikace...'!F31</f>
        <v>0</v>
      </c>
      <c r="BB52" s="126">
        <f>'SO12 - SO 12 - Komunikace...'!F32</f>
        <v>0</v>
      </c>
      <c r="BC52" s="126">
        <f>'SO12 - SO 12 - Komunikace...'!F33</f>
        <v>0</v>
      </c>
      <c r="BD52" s="128">
        <f>'SO12 - SO 12 - Komunikace...'!F34</f>
        <v>0</v>
      </c>
      <c r="BT52" s="129" t="s">
        <v>24</v>
      </c>
      <c r="BV52" s="129" t="s">
        <v>78</v>
      </c>
      <c r="BW52" s="129" t="s">
        <v>84</v>
      </c>
      <c r="BX52" s="129" t="s">
        <v>7</v>
      </c>
      <c r="CL52" s="129" t="s">
        <v>22</v>
      </c>
      <c r="CM52" s="129" t="s">
        <v>85</v>
      </c>
    </row>
    <row r="53" s="5" customFormat="1" ht="16.5" customHeight="1">
      <c r="A53" s="117" t="s">
        <v>80</v>
      </c>
      <c r="B53" s="118"/>
      <c r="C53" s="119"/>
      <c r="D53" s="120" t="s">
        <v>86</v>
      </c>
      <c r="E53" s="120"/>
      <c r="F53" s="120"/>
      <c r="G53" s="120"/>
      <c r="H53" s="120"/>
      <c r="I53" s="121"/>
      <c r="J53" s="120" t="s">
        <v>87</v>
      </c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2">
        <f>'SO13 - SO 13 - Odvodnění ...'!J27</f>
        <v>0</v>
      </c>
      <c r="AH53" s="121"/>
      <c r="AI53" s="121"/>
      <c r="AJ53" s="121"/>
      <c r="AK53" s="121"/>
      <c r="AL53" s="121"/>
      <c r="AM53" s="121"/>
      <c r="AN53" s="122">
        <f>SUM(AG53,AT53)</f>
        <v>0</v>
      </c>
      <c r="AO53" s="121"/>
      <c r="AP53" s="121"/>
      <c r="AQ53" s="123" t="s">
        <v>83</v>
      </c>
      <c r="AR53" s="124"/>
      <c r="AS53" s="125">
        <v>0</v>
      </c>
      <c r="AT53" s="126">
        <f>ROUND(SUM(AV53:AW53),2)</f>
        <v>0</v>
      </c>
      <c r="AU53" s="127">
        <f>'SO13 - SO 13 - Odvodnění ...'!P81</f>
        <v>0</v>
      </c>
      <c r="AV53" s="126">
        <f>'SO13 - SO 13 - Odvodnění ...'!J30</f>
        <v>0</v>
      </c>
      <c r="AW53" s="126">
        <f>'SO13 - SO 13 - Odvodnění ...'!J31</f>
        <v>0</v>
      </c>
      <c r="AX53" s="126">
        <f>'SO13 - SO 13 - Odvodnění ...'!J32</f>
        <v>0</v>
      </c>
      <c r="AY53" s="126">
        <f>'SO13 - SO 13 - Odvodnění ...'!J33</f>
        <v>0</v>
      </c>
      <c r="AZ53" s="126">
        <f>'SO13 - SO 13 - Odvodnění ...'!F30</f>
        <v>0</v>
      </c>
      <c r="BA53" s="126">
        <f>'SO13 - SO 13 - Odvodnění ...'!F31</f>
        <v>0</v>
      </c>
      <c r="BB53" s="126">
        <f>'SO13 - SO 13 - Odvodnění ...'!F32</f>
        <v>0</v>
      </c>
      <c r="BC53" s="126">
        <f>'SO13 - SO 13 - Odvodnění ...'!F33</f>
        <v>0</v>
      </c>
      <c r="BD53" s="128">
        <f>'SO13 - SO 13 - Odvodnění ...'!F34</f>
        <v>0</v>
      </c>
      <c r="BT53" s="129" t="s">
        <v>24</v>
      </c>
      <c r="BV53" s="129" t="s">
        <v>78</v>
      </c>
      <c r="BW53" s="129" t="s">
        <v>88</v>
      </c>
      <c r="BX53" s="129" t="s">
        <v>7</v>
      </c>
      <c r="CL53" s="129" t="s">
        <v>89</v>
      </c>
      <c r="CM53" s="129" t="s">
        <v>85</v>
      </c>
    </row>
    <row r="54" s="5" customFormat="1" ht="16.5" customHeight="1">
      <c r="A54" s="117" t="s">
        <v>80</v>
      </c>
      <c r="B54" s="118"/>
      <c r="C54" s="119"/>
      <c r="D54" s="120" t="s">
        <v>90</v>
      </c>
      <c r="E54" s="120"/>
      <c r="F54" s="120"/>
      <c r="G54" s="120"/>
      <c r="H54" s="120"/>
      <c r="I54" s="121"/>
      <c r="J54" s="120" t="s">
        <v>91</v>
      </c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2">
        <f>'SO14 - SO 14 - Osvětlení ...'!J27</f>
        <v>0</v>
      </c>
      <c r="AH54" s="121"/>
      <c r="AI54" s="121"/>
      <c r="AJ54" s="121"/>
      <c r="AK54" s="121"/>
      <c r="AL54" s="121"/>
      <c r="AM54" s="121"/>
      <c r="AN54" s="122">
        <f>SUM(AG54,AT54)</f>
        <v>0</v>
      </c>
      <c r="AO54" s="121"/>
      <c r="AP54" s="121"/>
      <c r="AQ54" s="123" t="s">
        <v>83</v>
      </c>
      <c r="AR54" s="124"/>
      <c r="AS54" s="125">
        <v>0</v>
      </c>
      <c r="AT54" s="126">
        <f>ROUND(SUM(AV54:AW54),2)</f>
        <v>0</v>
      </c>
      <c r="AU54" s="127">
        <f>'SO14 - SO 14 - Osvětlení ...'!P111</f>
        <v>0</v>
      </c>
      <c r="AV54" s="126">
        <f>'SO14 - SO 14 - Osvětlení ...'!J30</f>
        <v>0</v>
      </c>
      <c r="AW54" s="126">
        <f>'SO14 - SO 14 - Osvětlení ...'!J31</f>
        <v>0</v>
      </c>
      <c r="AX54" s="126">
        <f>'SO14 - SO 14 - Osvětlení ...'!J32</f>
        <v>0</v>
      </c>
      <c r="AY54" s="126">
        <f>'SO14 - SO 14 - Osvětlení ...'!J33</f>
        <v>0</v>
      </c>
      <c r="AZ54" s="126">
        <f>'SO14 - SO 14 - Osvětlení ...'!F30</f>
        <v>0</v>
      </c>
      <c r="BA54" s="126">
        <f>'SO14 - SO 14 - Osvětlení ...'!F31</f>
        <v>0</v>
      </c>
      <c r="BB54" s="126">
        <f>'SO14 - SO 14 - Osvětlení ...'!F32</f>
        <v>0</v>
      </c>
      <c r="BC54" s="126">
        <f>'SO14 - SO 14 - Osvětlení ...'!F33</f>
        <v>0</v>
      </c>
      <c r="BD54" s="128">
        <f>'SO14 - SO 14 - Osvětlení ...'!F34</f>
        <v>0</v>
      </c>
      <c r="BT54" s="129" t="s">
        <v>24</v>
      </c>
      <c r="BV54" s="129" t="s">
        <v>78</v>
      </c>
      <c r="BW54" s="129" t="s">
        <v>92</v>
      </c>
      <c r="BX54" s="129" t="s">
        <v>7</v>
      </c>
      <c r="CL54" s="129" t="s">
        <v>22</v>
      </c>
      <c r="CM54" s="129" t="s">
        <v>85</v>
      </c>
    </row>
    <row r="55" s="5" customFormat="1" ht="16.5" customHeight="1">
      <c r="A55" s="117" t="s">
        <v>80</v>
      </c>
      <c r="B55" s="118"/>
      <c r="C55" s="119"/>
      <c r="D55" s="120" t="s">
        <v>93</v>
      </c>
      <c r="E55" s="120"/>
      <c r="F55" s="120"/>
      <c r="G55" s="120"/>
      <c r="H55" s="120"/>
      <c r="I55" s="121"/>
      <c r="J55" s="120" t="s">
        <v>94</v>
      </c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2">
        <f>'SO15 - SO 15 - Demolice s...'!J27</f>
        <v>0</v>
      </c>
      <c r="AH55" s="121"/>
      <c r="AI55" s="121"/>
      <c r="AJ55" s="121"/>
      <c r="AK55" s="121"/>
      <c r="AL55" s="121"/>
      <c r="AM55" s="121"/>
      <c r="AN55" s="122">
        <f>SUM(AG55,AT55)</f>
        <v>0</v>
      </c>
      <c r="AO55" s="121"/>
      <c r="AP55" s="121"/>
      <c r="AQ55" s="123" t="s">
        <v>83</v>
      </c>
      <c r="AR55" s="124"/>
      <c r="AS55" s="125">
        <v>0</v>
      </c>
      <c r="AT55" s="126">
        <f>ROUND(SUM(AV55:AW55),2)</f>
        <v>0</v>
      </c>
      <c r="AU55" s="127">
        <f>'SO15 - SO 15 - Demolice s...'!P79</f>
        <v>0</v>
      </c>
      <c r="AV55" s="126">
        <f>'SO15 - SO 15 - Demolice s...'!J30</f>
        <v>0</v>
      </c>
      <c r="AW55" s="126">
        <f>'SO15 - SO 15 - Demolice s...'!J31</f>
        <v>0</v>
      </c>
      <c r="AX55" s="126">
        <f>'SO15 - SO 15 - Demolice s...'!J32</f>
        <v>0</v>
      </c>
      <c r="AY55" s="126">
        <f>'SO15 - SO 15 - Demolice s...'!J33</f>
        <v>0</v>
      </c>
      <c r="AZ55" s="126">
        <f>'SO15 - SO 15 - Demolice s...'!F30</f>
        <v>0</v>
      </c>
      <c r="BA55" s="126">
        <f>'SO15 - SO 15 - Demolice s...'!F31</f>
        <v>0</v>
      </c>
      <c r="BB55" s="126">
        <f>'SO15 - SO 15 - Demolice s...'!F32</f>
        <v>0</v>
      </c>
      <c r="BC55" s="126">
        <f>'SO15 - SO 15 - Demolice s...'!F33</f>
        <v>0</v>
      </c>
      <c r="BD55" s="128">
        <f>'SO15 - SO 15 - Demolice s...'!F34</f>
        <v>0</v>
      </c>
      <c r="BT55" s="129" t="s">
        <v>24</v>
      </c>
      <c r="BV55" s="129" t="s">
        <v>78</v>
      </c>
      <c r="BW55" s="129" t="s">
        <v>95</v>
      </c>
      <c r="BX55" s="129" t="s">
        <v>7</v>
      </c>
      <c r="CL55" s="129" t="s">
        <v>22</v>
      </c>
      <c r="CM55" s="129" t="s">
        <v>85</v>
      </c>
    </row>
    <row r="56" s="5" customFormat="1" ht="16.5" customHeight="1">
      <c r="A56" s="117" t="s">
        <v>80</v>
      </c>
      <c r="B56" s="118"/>
      <c r="C56" s="119"/>
      <c r="D56" s="120" t="s">
        <v>96</v>
      </c>
      <c r="E56" s="120"/>
      <c r="F56" s="120"/>
      <c r="G56" s="120"/>
      <c r="H56" s="120"/>
      <c r="I56" s="121"/>
      <c r="J56" s="120" t="s">
        <v>97</v>
      </c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2">
        <f>'SO16 - SO 16-Vedlejší roz...'!J27</f>
        <v>0</v>
      </c>
      <c r="AH56" s="121"/>
      <c r="AI56" s="121"/>
      <c r="AJ56" s="121"/>
      <c r="AK56" s="121"/>
      <c r="AL56" s="121"/>
      <c r="AM56" s="121"/>
      <c r="AN56" s="122">
        <f>SUM(AG56,AT56)</f>
        <v>0</v>
      </c>
      <c r="AO56" s="121"/>
      <c r="AP56" s="121"/>
      <c r="AQ56" s="123" t="s">
        <v>83</v>
      </c>
      <c r="AR56" s="124"/>
      <c r="AS56" s="130">
        <v>0</v>
      </c>
      <c r="AT56" s="131">
        <f>ROUND(SUM(AV56:AW56),2)</f>
        <v>0</v>
      </c>
      <c r="AU56" s="132">
        <f>'SO16 - SO 16-Vedlejší roz...'!P81</f>
        <v>0</v>
      </c>
      <c r="AV56" s="131">
        <f>'SO16 - SO 16-Vedlejší roz...'!J30</f>
        <v>0</v>
      </c>
      <c r="AW56" s="131">
        <f>'SO16 - SO 16-Vedlejší roz...'!J31</f>
        <v>0</v>
      </c>
      <c r="AX56" s="131">
        <f>'SO16 - SO 16-Vedlejší roz...'!J32</f>
        <v>0</v>
      </c>
      <c r="AY56" s="131">
        <f>'SO16 - SO 16-Vedlejší roz...'!J33</f>
        <v>0</v>
      </c>
      <c r="AZ56" s="131">
        <f>'SO16 - SO 16-Vedlejší roz...'!F30</f>
        <v>0</v>
      </c>
      <c r="BA56" s="131">
        <f>'SO16 - SO 16-Vedlejší roz...'!F31</f>
        <v>0</v>
      </c>
      <c r="BB56" s="131">
        <f>'SO16 - SO 16-Vedlejší roz...'!F32</f>
        <v>0</v>
      </c>
      <c r="BC56" s="131">
        <f>'SO16 - SO 16-Vedlejší roz...'!F33</f>
        <v>0</v>
      </c>
      <c r="BD56" s="133">
        <f>'SO16 - SO 16-Vedlejší roz...'!F34</f>
        <v>0</v>
      </c>
      <c r="BT56" s="129" t="s">
        <v>24</v>
      </c>
      <c r="BV56" s="129" t="s">
        <v>78</v>
      </c>
      <c r="BW56" s="129" t="s">
        <v>98</v>
      </c>
      <c r="BX56" s="129" t="s">
        <v>7</v>
      </c>
      <c r="CL56" s="129" t="s">
        <v>22</v>
      </c>
      <c r="CM56" s="129" t="s">
        <v>85</v>
      </c>
    </row>
    <row r="57" s="1" customFormat="1" ht="30" customHeight="1">
      <c r="B57" s="44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0"/>
    </row>
    <row r="58" s="1" customFormat="1" ht="6.96" customHeight="1"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70"/>
    </row>
  </sheetData>
  <sheetProtection sheet="1" formatColumns="0" formatRows="0" objects="1" scenarios="1" spinCount="100000" saltValue="Vz7mnceb7u0d2iW6jTNp+hWGkEoTTWnLH/FZwtmFM2GA8MoXDvLIoe3+T0pH3xHj7iVhbUo+23liuORzLxWtNA==" hashValue="x8D7lKnXwxX1hNb5/VPQj0ZKR8vTZZzWqGPIryplXMF6Z01IEX6ZrsgLg89+N2A4dSuKGx1nQkbqDqgpuRHKgQ==" algorithmName="SHA-512" password="CC35"/>
  <mergeCells count="57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2" location="'SO12 - SO 12 - Komunikace...'!C2" display="/"/>
    <hyperlink ref="A53" location="'SO13 - SO 13 - Odvodnění ...'!C2" display="/"/>
    <hyperlink ref="A54" location="'SO14 - SO 14 - Osvětlení ...'!C2" display="/"/>
    <hyperlink ref="A55" location="'SO15 - SO 15 - Demolice s...'!C2" display="/"/>
    <hyperlink ref="A56" location="'SO16 - SO 16-Vedlejší roz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4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9"/>
      <c r="B1" s="135"/>
      <c r="C1" s="135"/>
      <c r="D1" s="136" t="s">
        <v>1</v>
      </c>
      <c r="E1" s="135"/>
      <c r="F1" s="137" t="s">
        <v>99</v>
      </c>
      <c r="G1" s="137" t="s">
        <v>100</v>
      </c>
      <c r="H1" s="137"/>
      <c r="I1" s="138"/>
      <c r="J1" s="137" t="s">
        <v>101</v>
      </c>
      <c r="K1" s="136" t="s">
        <v>102</v>
      </c>
      <c r="L1" s="137" t="s">
        <v>103</v>
      </c>
      <c r="M1" s="137"/>
      <c r="N1" s="137"/>
      <c r="O1" s="137"/>
      <c r="P1" s="137"/>
      <c r="Q1" s="137"/>
      <c r="R1" s="137"/>
      <c r="S1" s="137"/>
      <c r="T1" s="13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ht="36.96" customHeight="1">
      <c r="L2"/>
      <c r="AT2" s="22" t="s">
        <v>84</v>
      </c>
    </row>
    <row r="3" ht="6.96" customHeight="1">
      <c r="B3" s="23"/>
      <c r="C3" s="24"/>
      <c r="D3" s="24"/>
      <c r="E3" s="24"/>
      <c r="F3" s="24"/>
      <c r="G3" s="24"/>
      <c r="H3" s="24"/>
      <c r="I3" s="139"/>
      <c r="J3" s="24"/>
      <c r="K3" s="25"/>
      <c r="AT3" s="22" t="s">
        <v>85</v>
      </c>
    </row>
    <row r="4" ht="36.96" customHeight="1">
      <c r="B4" s="26"/>
      <c r="C4" s="27"/>
      <c r="D4" s="28" t="s">
        <v>104</v>
      </c>
      <c r="E4" s="27"/>
      <c r="F4" s="27"/>
      <c r="G4" s="27"/>
      <c r="H4" s="27"/>
      <c r="I4" s="140"/>
      <c r="J4" s="27"/>
      <c r="K4" s="29"/>
      <c r="M4" s="30" t="s">
        <v>12</v>
      </c>
      <c r="AT4" s="22" t="s">
        <v>6</v>
      </c>
    </row>
    <row r="5" ht="6.96" customHeight="1">
      <c r="B5" s="26"/>
      <c r="C5" s="27"/>
      <c r="D5" s="27"/>
      <c r="E5" s="27"/>
      <c r="F5" s="27"/>
      <c r="G5" s="27"/>
      <c r="H5" s="27"/>
      <c r="I5" s="140"/>
      <c r="J5" s="27"/>
      <c r="K5" s="29"/>
    </row>
    <row r="6">
      <c r="B6" s="26"/>
      <c r="C6" s="27"/>
      <c r="D6" s="38" t="s">
        <v>18</v>
      </c>
      <c r="E6" s="27"/>
      <c r="F6" s="27"/>
      <c r="G6" s="27"/>
      <c r="H6" s="27"/>
      <c r="I6" s="140"/>
      <c r="J6" s="27"/>
      <c r="K6" s="29"/>
    </row>
    <row r="7" ht="16.5" customHeight="1">
      <c r="B7" s="26"/>
      <c r="C7" s="27"/>
      <c r="D7" s="27"/>
      <c r="E7" s="141" t="str">
        <f>'Rekapitulace stavby'!K6</f>
        <v>Nová psychiatrie - Nemocnice Tábor (staveniště B)</v>
      </c>
      <c r="F7" s="38"/>
      <c r="G7" s="38"/>
      <c r="H7" s="38"/>
      <c r="I7" s="140"/>
      <c r="J7" s="27"/>
      <c r="K7" s="29"/>
    </row>
    <row r="8" s="1" customFormat="1">
      <c r="B8" s="44"/>
      <c r="C8" s="45"/>
      <c r="D8" s="38" t="s">
        <v>105</v>
      </c>
      <c r="E8" s="45"/>
      <c r="F8" s="45"/>
      <c r="G8" s="45"/>
      <c r="H8" s="45"/>
      <c r="I8" s="142"/>
      <c r="J8" s="45"/>
      <c r="K8" s="49"/>
    </row>
    <row r="9" s="1" customFormat="1" ht="36.96" customHeight="1">
      <c r="B9" s="44"/>
      <c r="C9" s="45"/>
      <c r="D9" s="45"/>
      <c r="E9" s="143" t="s">
        <v>106</v>
      </c>
      <c r="F9" s="45"/>
      <c r="G9" s="45"/>
      <c r="H9" s="45"/>
      <c r="I9" s="142"/>
      <c r="J9" s="45"/>
      <c r="K9" s="49"/>
    </row>
    <row r="10" s="1" customFormat="1">
      <c r="B10" s="44"/>
      <c r="C10" s="45"/>
      <c r="D10" s="45"/>
      <c r="E10" s="45"/>
      <c r="F10" s="45"/>
      <c r="G10" s="45"/>
      <c r="H10" s="45"/>
      <c r="I10" s="142"/>
      <c r="J10" s="45"/>
      <c r="K10" s="49"/>
    </row>
    <row r="11" s="1" customFormat="1" ht="14.4" customHeight="1">
      <c r="B11" s="44"/>
      <c r="C11" s="45"/>
      <c r="D11" s="38" t="s">
        <v>21</v>
      </c>
      <c r="E11" s="45"/>
      <c r="F11" s="33" t="s">
        <v>22</v>
      </c>
      <c r="G11" s="45"/>
      <c r="H11" s="45"/>
      <c r="I11" s="144" t="s">
        <v>23</v>
      </c>
      <c r="J11" s="33" t="s">
        <v>22</v>
      </c>
      <c r="K11" s="49"/>
    </row>
    <row r="12" s="1" customFormat="1" ht="14.4" customHeight="1">
      <c r="B12" s="44"/>
      <c r="C12" s="45"/>
      <c r="D12" s="38" t="s">
        <v>25</v>
      </c>
      <c r="E12" s="45"/>
      <c r="F12" s="33" t="s">
        <v>26</v>
      </c>
      <c r="G12" s="45"/>
      <c r="H12" s="45"/>
      <c r="I12" s="144" t="s">
        <v>27</v>
      </c>
      <c r="J12" s="145" t="str">
        <f>'Rekapitulace stavby'!AN8</f>
        <v>13. 9. 2017</v>
      </c>
      <c r="K12" s="49"/>
    </row>
    <row r="13" s="1" customFormat="1" ht="10.8" customHeight="1">
      <c r="B13" s="44"/>
      <c r="C13" s="45"/>
      <c r="D13" s="45"/>
      <c r="E13" s="45"/>
      <c r="F13" s="45"/>
      <c r="G13" s="45"/>
      <c r="H13" s="45"/>
      <c r="I13" s="142"/>
      <c r="J13" s="45"/>
      <c r="K13" s="49"/>
    </row>
    <row r="14" s="1" customFormat="1" ht="14.4" customHeight="1">
      <c r="B14" s="44"/>
      <c r="C14" s="45"/>
      <c r="D14" s="38" t="s">
        <v>31</v>
      </c>
      <c r="E14" s="45"/>
      <c r="F14" s="45"/>
      <c r="G14" s="45"/>
      <c r="H14" s="45"/>
      <c r="I14" s="144" t="s">
        <v>32</v>
      </c>
      <c r="J14" s="33" t="s">
        <v>22</v>
      </c>
      <c r="K14" s="49"/>
    </row>
    <row r="15" s="1" customFormat="1" ht="18" customHeight="1">
      <c r="B15" s="44"/>
      <c r="C15" s="45"/>
      <c r="D15" s="45"/>
      <c r="E15" s="33" t="s">
        <v>33</v>
      </c>
      <c r="F15" s="45"/>
      <c r="G15" s="45"/>
      <c r="H15" s="45"/>
      <c r="I15" s="144" t="s">
        <v>34</v>
      </c>
      <c r="J15" s="33" t="s">
        <v>22</v>
      </c>
      <c r="K15" s="49"/>
    </row>
    <row r="16" s="1" customFormat="1" ht="6.96" customHeight="1">
      <c r="B16" s="44"/>
      <c r="C16" s="45"/>
      <c r="D16" s="45"/>
      <c r="E16" s="45"/>
      <c r="F16" s="45"/>
      <c r="G16" s="45"/>
      <c r="H16" s="45"/>
      <c r="I16" s="142"/>
      <c r="J16" s="45"/>
      <c r="K16" s="49"/>
    </row>
    <row r="17" s="1" customFormat="1" ht="14.4" customHeight="1">
      <c r="B17" s="44"/>
      <c r="C17" s="45"/>
      <c r="D17" s="38" t="s">
        <v>35</v>
      </c>
      <c r="E17" s="45"/>
      <c r="F17" s="45"/>
      <c r="G17" s="45"/>
      <c r="H17" s="45"/>
      <c r="I17" s="144" t="s">
        <v>32</v>
      </c>
      <c r="J17" s="33" t="str">
        <f>IF('Rekapitulace stavby'!AN13="Vyplň údaj","",IF('Rekapitulace stavby'!AN13="","",'Rekapitulace stavby'!AN13))</f>
        <v/>
      </c>
      <c r="K17" s="49"/>
    </row>
    <row r="18" s="1" customFormat="1" ht="18" customHeight="1">
      <c r="B18" s="44"/>
      <c r="C18" s="45"/>
      <c r="D18" s="45"/>
      <c r="E18" s="33" t="str">
        <f>IF('Rekapitulace stavby'!E14="Vyplň údaj","",IF('Rekapitulace stavby'!E14="","",'Rekapitulace stavby'!E14))</f>
        <v/>
      </c>
      <c r="F18" s="45"/>
      <c r="G18" s="45"/>
      <c r="H18" s="45"/>
      <c r="I18" s="144" t="s">
        <v>34</v>
      </c>
      <c r="J18" s="33" t="str">
        <f>IF('Rekapitulace stavby'!AN14="Vyplň údaj","",IF('Rekapitulace stavby'!AN14="","",'Rekapitulace stavby'!AN14))</f>
        <v/>
      </c>
      <c r="K18" s="49"/>
    </row>
    <row r="19" s="1" customFormat="1" ht="6.96" customHeight="1">
      <c r="B19" s="44"/>
      <c r="C19" s="45"/>
      <c r="D19" s="45"/>
      <c r="E19" s="45"/>
      <c r="F19" s="45"/>
      <c r="G19" s="45"/>
      <c r="H19" s="45"/>
      <c r="I19" s="142"/>
      <c r="J19" s="45"/>
      <c r="K19" s="49"/>
    </row>
    <row r="20" s="1" customFormat="1" ht="14.4" customHeight="1">
      <c r="B20" s="44"/>
      <c r="C20" s="45"/>
      <c r="D20" s="38" t="s">
        <v>37</v>
      </c>
      <c r="E20" s="45"/>
      <c r="F20" s="45"/>
      <c r="G20" s="45"/>
      <c r="H20" s="45"/>
      <c r="I20" s="144" t="s">
        <v>32</v>
      </c>
      <c r="J20" s="33" t="s">
        <v>22</v>
      </c>
      <c r="K20" s="49"/>
    </row>
    <row r="21" s="1" customFormat="1" ht="18" customHeight="1">
      <c r="B21" s="44"/>
      <c r="C21" s="45"/>
      <c r="D21" s="45"/>
      <c r="E21" s="33" t="s">
        <v>38</v>
      </c>
      <c r="F21" s="45"/>
      <c r="G21" s="45"/>
      <c r="H21" s="45"/>
      <c r="I21" s="144" t="s">
        <v>34</v>
      </c>
      <c r="J21" s="33" t="s">
        <v>22</v>
      </c>
      <c r="K21" s="49"/>
    </row>
    <row r="22" s="1" customFormat="1" ht="6.96" customHeight="1">
      <c r="B22" s="44"/>
      <c r="C22" s="45"/>
      <c r="D22" s="45"/>
      <c r="E22" s="45"/>
      <c r="F22" s="45"/>
      <c r="G22" s="45"/>
      <c r="H22" s="45"/>
      <c r="I22" s="142"/>
      <c r="J22" s="45"/>
      <c r="K22" s="49"/>
    </row>
    <row r="23" s="1" customFormat="1" ht="14.4" customHeight="1">
      <c r="B23" s="44"/>
      <c r="C23" s="45"/>
      <c r="D23" s="38" t="s">
        <v>40</v>
      </c>
      <c r="E23" s="45"/>
      <c r="F23" s="45"/>
      <c r="G23" s="45"/>
      <c r="H23" s="45"/>
      <c r="I23" s="142"/>
      <c r="J23" s="45"/>
      <c r="K23" s="49"/>
    </row>
    <row r="24" s="6" customFormat="1" ht="171" customHeight="1">
      <c r="B24" s="146"/>
      <c r="C24" s="147"/>
      <c r="D24" s="147"/>
      <c r="E24" s="42" t="s">
        <v>107</v>
      </c>
      <c r="F24" s="42"/>
      <c r="G24" s="42"/>
      <c r="H24" s="42"/>
      <c r="I24" s="148"/>
      <c r="J24" s="147"/>
      <c r="K24" s="149"/>
    </row>
    <row r="25" s="1" customFormat="1" ht="6.96" customHeight="1">
      <c r="B25" s="44"/>
      <c r="C25" s="45"/>
      <c r="D25" s="45"/>
      <c r="E25" s="45"/>
      <c r="F25" s="45"/>
      <c r="G25" s="45"/>
      <c r="H25" s="45"/>
      <c r="I25" s="142"/>
      <c r="J25" s="45"/>
      <c r="K25" s="49"/>
    </row>
    <row r="26" s="1" customFormat="1" ht="6.96" customHeight="1">
      <c r="B26" s="44"/>
      <c r="C26" s="45"/>
      <c r="D26" s="104"/>
      <c r="E26" s="104"/>
      <c r="F26" s="104"/>
      <c r="G26" s="104"/>
      <c r="H26" s="104"/>
      <c r="I26" s="150"/>
      <c r="J26" s="104"/>
      <c r="K26" s="151"/>
    </row>
    <row r="27" s="1" customFormat="1" ht="25.44" customHeight="1">
      <c r="B27" s="44"/>
      <c r="C27" s="45"/>
      <c r="D27" s="152" t="s">
        <v>42</v>
      </c>
      <c r="E27" s="45"/>
      <c r="F27" s="45"/>
      <c r="G27" s="45"/>
      <c r="H27" s="45"/>
      <c r="I27" s="142"/>
      <c r="J27" s="153">
        <f>ROUND(J83,2)</f>
        <v>0</v>
      </c>
      <c r="K27" s="49"/>
    </row>
    <row r="28" s="1" customFormat="1" ht="6.96" customHeight="1">
      <c r="B28" s="44"/>
      <c r="C28" s="45"/>
      <c r="D28" s="104"/>
      <c r="E28" s="104"/>
      <c r="F28" s="104"/>
      <c r="G28" s="104"/>
      <c r="H28" s="104"/>
      <c r="I28" s="150"/>
      <c r="J28" s="104"/>
      <c r="K28" s="151"/>
    </row>
    <row r="29" s="1" customFormat="1" ht="14.4" customHeight="1">
      <c r="B29" s="44"/>
      <c r="C29" s="45"/>
      <c r="D29" s="45"/>
      <c r="E29" s="45"/>
      <c r="F29" s="50" t="s">
        <v>44</v>
      </c>
      <c r="G29" s="45"/>
      <c r="H29" s="45"/>
      <c r="I29" s="154" t="s">
        <v>43</v>
      </c>
      <c r="J29" s="50" t="s">
        <v>45</v>
      </c>
      <c r="K29" s="49"/>
    </row>
    <row r="30" s="1" customFormat="1" ht="14.4" customHeight="1">
      <c r="B30" s="44"/>
      <c r="C30" s="45"/>
      <c r="D30" s="53" t="s">
        <v>46</v>
      </c>
      <c r="E30" s="53" t="s">
        <v>47</v>
      </c>
      <c r="F30" s="155">
        <f>ROUND(SUM(BE83:BE129), 2)</f>
        <v>0</v>
      </c>
      <c r="G30" s="45"/>
      <c r="H30" s="45"/>
      <c r="I30" s="156">
        <v>0.20999999999999999</v>
      </c>
      <c r="J30" s="155">
        <f>ROUND(ROUND((SUM(BE83:BE129)), 2)*I30, 2)</f>
        <v>0</v>
      </c>
      <c r="K30" s="49"/>
    </row>
    <row r="31" s="1" customFormat="1" ht="14.4" customHeight="1">
      <c r="B31" s="44"/>
      <c r="C31" s="45"/>
      <c r="D31" s="45"/>
      <c r="E31" s="53" t="s">
        <v>48</v>
      </c>
      <c r="F31" s="155">
        <f>ROUND(SUM(BF83:BF129), 2)</f>
        <v>0</v>
      </c>
      <c r="G31" s="45"/>
      <c r="H31" s="45"/>
      <c r="I31" s="156">
        <v>0.14999999999999999</v>
      </c>
      <c r="J31" s="155">
        <f>ROUND(ROUND((SUM(BF83:BF129)), 2)*I31, 2)</f>
        <v>0</v>
      </c>
      <c r="K31" s="49"/>
    </row>
    <row r="32" hidden="1" s="1" customFormat="1" ht="14.4" customHeight="1">
      <c r="B32" s="44"/>
      <c r="C32" s="45"/>
      <c r="D32" s="45"/>
      <c r="E32" s="53" t="s">
        <v>49</v>
      </c>
      <c r="F32" s="155">
        <f>ROUND(SUM(BG83:BG129), 2)</f>
        <v>0</v>
      </c>
      <c r="G32" s="45"/>
      <c r="H32" s="45"/>
      <c r="I32" s="156">
        <v>0.20999999999999999</v>
      </c>
      <c r="J32" s="155">
        <v>0</v>
      </c>
      <c r="K32" s="49"/>
    </row>
    <row r="33" hidden="1" s="1" customFormat="1" ht="14.4" customHeight="1">
      <c r="B33" s="44"/>
      <c r="C33" s="45"/>
      <c r="D33" s="45"/>
      <c r="E33" s="53" t="s">
        <v>50</v>
      </c>
      <c r="F33" s="155">
        <f>ROUND(SUM(BH83:BH129), 2)</f>
        <v>0</v>
      </c>
      <c r="G33" s="45"/>
      <c r="H33" s="45"/>
      <c r="I33" s="156">
        <v>0.14999999999999999</v>
      </c>
      <c r="J33" s="155">
        <v>0</v>
      </c>
      <c r="K33" s="49"/>
    </row>
    <row r="34" hidden="1" s="1" customFormat="1" ht="14.4" customHeight="1">
      <c r="B34" s="44"/>
      <c r="C34" s="45"/>
      <c r="D34" s="45"/>
      <c r="E34" s="53" t="s">
        <v>51</v>
      </c>
      <c r="F34" s="155">
        <f>ROUND(SUM(BI83:BI129), 2)</f>
        <v>0</v>
      </c>
      <c r="G34" s="45"/>
      <c r="H34" s="45"/>
      <c r="I34" s="156">
        <v>0</v>
      </c>
      <c r="J34" s="155">
        <v>0</v>
      </c>
      <c r="K34" s="49"/>
    </row>
    <row r="35" s="1" customFormat="1" ht="6.96" customHeight="1">
      <c r="B35" s="44"/>
      <c r="C35" s="45"/>
      <c r="D35" s="45"/>
      <c r="E35" s="45"/>
      <c r="F35" s="45"/>
      <c r="G35" s="45"/>
      <c r="H35" s="45"/>
      <c r="I35" s="142"/>
      <c r="J35" s="45"/>
      <c r="K35" s="49"/>
    </row>
    <row r="36" s="1" customFormat="1" ht="25.44" customHeight="1">
      <c r="B36" s="44"/>
      <c r="C36" s="157"/>
      <c r="D36" s="158" t="s">
        <v>52</v>
      </c>
      <c r="E36" s="96"/>
      <c r="F36" s="96"/>
      <c r="G36" s="159" t="s">
        <v>53</v>
      </c>
      <c r="H36" s="160" t="s">
        <v>54</v>
      </c>
      <c r="I36" s="161"/>
      <c r="J36" s="162">
        <f>SUM(J27:J34)</f>
        <v>0</v>
      </c>
      <c r="K36" s="163"/>
    </row>
    <row r="37" s="1" customFormat="1" ht="14.4" customHeight="1">
      <c r="B37" s="65"/>
      <c r="C37" s="66"/>
      <c r="D37" s="66"/>
      <c r="E37" s="66"/>
      <c r="F37" s="66"/>
      <c r="G37" s="66"/>
      <c r="H37" s="66"/>
      <c r="I37" s="164"/>
      <c r="J37" s="66"/>
      <c r="K37" s="67"/>
    </row>
    <row r="41" s="1" customFormat="1" ht="6.96" customHeight="1">
      <c r="B41" s="165"/>
      <c r="C41" s="166"/>
      <c r="D41" s="166"/>
      <c r="E41" s="166"/>
      <c r="F41" s="166"/>
      <c r="G41" s="166"/>
      <c r="H41" s="166"/>
      <c r="I41" s="167"/>
      <c r="J41" s="166"/>
      <c r="K41" s="168"/>
    </row>
    <row r="42" s="1" customFormat="1" ht="36.96" customHeight="1">
      <c r="B42" s="44"/>
      <c r="C42" s="28" t="s">
        <v>108</v>
      </c>
      <c r="D42" s="45"/>
      <c r="E42" s="45"/>
      <c r="F42" s="45"/>
      <c r="G42" s="45"/>
      <c r="H42" s="45"/>
      <c r="I42" s="142"/>
      <c r="J42" s="45"/>
      <c r="K42" s="49"/>
    </row>
    <row r="43" s="1" customFormat="1" ht="6.96" customHeight="1">
      <c r="B43" s="44"/>
      <c r="C43" s="45"/>
      <c r="D43" s="45"/>
      <c r="E43" s="45"/>
      <c r="F43" s="45"/>
      <c r="G43" s="45"/>
      <c r="H43" s="45"/>
      <c r="I43" s="142"/>
      <c r="J43" s="45"/>
      <c r="K43" s="49"/>
    </row>
    <row r="44" s="1" customFormat="1" ht="14.4" customHeight="1">
      <c r="B44" s="44"/>
      <c r="C44" s="38" t="s">
        <v>18</v>
      </c>
      <c r="D44" s="45"/>
      <c r="E44" s="45"/>
      <c r="F44" s="45"/>
      <c r="G44" s="45"/>
      <c r="H44" s="45"/>
      <c r="I44" s="142"/>
      <c r="J44" s="45"/>
      <c r="K44" s="49"/>
    </row>
    <row r="45" s="1" customFormat="1" ht="16.5" customHeight="1">
      <c r="B45" s="44"/>
      <c r="C45" s="45"/>
      <c r="D45" s="45"/>
      <c r="E45" s="141" t="str">
        <f>E7</f>
        <v>Nová psychiatrie - Nemocnice Tábor (staveniště B)</v>
      </c>
      <c r="F45" s="38"/>
      <c r="G45" s="38"/>
      <c r="H45" s="38"/>
      <c r="I45" s="142"/>
      <c r="J45" s="45"/>
      <c r="K45" s="49"/>
    </row>
    <row r="46" s="1" customFormat="1" ht="14.4" customHeight="1">
      <c r="B46" s="44"/>
      <c r="C46" s="38" t="s">
        <v>105</v>
      </c>
      <c r="D46" s="45"/>
      <c r="E46" s="45"/>
      <c r="F46" s="45"/>
      <c r="G46" s="45"/>
      <c r="H46" s="45"/>
      <c r="I46" s="142"/>
      <c r="J46" s="45"/>
      <c r="K46" s="49"/>
    </row>
    <row r="47" s="1" customFormat="1" ht="17.25" customHeight="1">
      <c r="B47" s="44"/>
      <c r="C47" s="45"/>
      <c r="D47" s="45"/>
      <c r="E47" s="143" t="str">
        <f>E9</f>
        <v>SO12 - SO 12 - Komunikace a zpevněné plochy</v>
      </c>
      <c r="F47" s="45"/>
      <c r="G47" s="45"/>
      <c r="H47" s="45"/>
      <c r="I47" s="142"/>
      <c r="J47" s="45"/>
      <c r="K47" s="49"/>
    </row>
    <row r="48" s="1" customFormat="1" ht="6.96" customHeight="1">
      <c r="B48" s="44"/>
      <c r="C48" s="45"/>
      <c r="D48" s="45"/>
      <c r="E48" s="45"/>
      <c r="F48" s="45"/>
      <c r="G48" s="45"/>
      <c r="H48" s="45"/>
      <c r="I48" s="142"/>
      <c r="J48" s="45"/>
      <c r="K48" s="49"/>
    </row>
    <row r="49" s="1" customFormat="1" ht="18" customHeight="1">
      <c r="B49" s="44"/>
      <c r="C49" s="38" t="s">
        <v>25</v>
      </c>
      <c r="D49" s="45"/>
      <c r="E49" s="45"/>
      <c r="F49" s="33" t="str">
        <f>F12</f>
        <v>Tábor</v>
      </c>
      <c r="G49" s="45"/>
      <c r="H49" s="45"/>
      <c r="I49" s="144" t="s">
        <v>27</v>
      </c>
      <c r="J49" s="145" t="str">
        <f>IF(J12="","",J12)</f>
        <v>13. 9. 2017</v>
      </c>
      <c r="K49" s="49"/>
    </row>
    <row r="50" s="1" customFormat="1" ht="6.96" customHeight="1">
      <c r="B50" s="44"/>
      <c r="C50" s="45"/>
      <c r="D50" s="45"/>
      <c r="E50" s="45"/>
      <c r="F50" s="45"/>
      <c r="G50" s="45"/>
      <c r="H50" s="45"/>
      <c r="I50" s="142"/>
      <c r="J50" s="45"/>
      <c r="K50" s="49"/>
    </row>
    <row r="51" s="1" customFormat="1">
      <c r="B51" s="44"/>
      <c r="C51" s="38" t="s">
        <v>31</v>
      </c>
      <c r="D51" s="45"/>
      <c r="E51" s="45"/>
      <c r="F51" s="33" t="str">
        <f>E15</f>
        <v>Nemocnice Tábor a.s.</v>
      </c>
      <c r="G51" s="45"/>
      <c r="H51" s="45"/>
      <c r="I51" s="144" t="s">
        <v>37</v>
      </c>
      <c r="J51" s="42" t="str">
        <f>E21</f>
        <v>Ing.arch. Jan Hochman</v>
      </c>
      <c r="K51" s="49"/>
    </row>
    <row r="52" s="1" customFormat="1" ht="14.4" customHeight="1">
      <c r="B52" s="44"/>
      <c r="C52" s="38" t="s">
        <v>35</v>
      </c>
      <c r="D52" s="45"/>
      <c r="E52" s="45"/>
      <c r="F52" s="33" t="str">
        <f>IF(E18="","",E18)</f>
        <v/>
      </c>
      <c r="G52" s="45"/>
      <c r="H52" s="45"/>
      <c r="I52" s="142"/>
      <c r="J52" s="169"/>
      <c r="K52" s="49"/>
    </row>
    <row r="53" s="1" customFormat="1" ht="10.32" customHeight="1">
      <c r="B53" s="44"/>
      <c r="C53" s="45"/>
      <c r="D53" s="45"/>
      <c r="E53" s="45"/>
      <c r="F53" s="45"/>
      <c r="G53" s="45"/>
      <c r="H53" s="45"/>
      <c r="I53" s="142"/>
      <c r="J53" s="45"/>
      <c r="K53" s="49"/>
    </row>
    <row r="54" s="1" customFormat="1" ht="29.28" customHeight="1">
      <c r="B54" s="44"/>
      <c r="C54" s="170" t="s">
        <v>109</v>
      </c>
      <c r="D54" s="157"/>
      <c r="E54" s="157"/>
      <c r="F54" s="157"/>
      <c r="G54" s="157"/>
      <c r="H54" s="157"/>
      <c r="I54" s="171"/>
      <c r="J54" s="172" t="s">
        <v>110</v>
      </c>
      <c r="K54" s="173"/>
    </row>
    <row r="55" s="1" customFormat="1" ht="10.32" customHeight="1">
      <c r="B55" s="44"/>
      <c r="C55" s="45"/>
      <c r="D55" s="45"/>
      <c r="E55" s="45"/>
      <c r="F55" s="45"/>
      <c r="G55" s="45"/>
      <c r="H55" s="45"/>
      <c r="I55" s="142"/>
      <c r="J55" s="45"/>
      <c r="K55" s="49"/>
    </row>
    <row r="56" s="1" customFormat="1" ht="29.28" customHeight="1">
      <c r="B56" s="44"/>
      <c r="C56" s="174" t="s">
        <v>111</v>
      </c>
      <c r="D56" s="45"/>
      <c r="E56" s="45"/>
      <c r="F56" s="45"/>
      <c r="G56" s="45"/>
      <c r="H56" s="45"/>
      <c r="I56" s="142"/>
      <c r="J56" s="153">
        <f>J83</f>
        <v>0</v>
      </c>
      <c r="K56" s="49"/>
      <c r="AU56" s="22" t="s">
        <v>112</v>
      </c>
    </row>
    <row r="57" s="7" customFormat="1" ht="24.96" customHeight="1">
      <c r="B57" s="175"/>
      <c r="C57" s="176"/>
      <c r="D57" s="177" t="s">
        <v>113</v>
      </c>
      <c r="E57" s="178"/>
      <c r="F57" s="178"/>
      <c r="G57" s="178"/>
      <c r="H57" s="178"/>
      <c r="I57" s="179"/>
      <c r="J57" s="180">
        <f>J84</f>
        <v>0</v>
      </c>
      <c r="K57" s="181"/>
    </row>
    <row r="58" s="8" customFormat="1" ht="19.92" customHeight="1">
      <c r="B58" s="182"/>
      <c r="C58" s="183"/>
      <c r="D58" s="184" t="s">
        <v>114</v>
      </c>
      <c r="E58" s="185"/>
      <c r="F58" s="185"/>
      <c r="G58" s="185"/>
      <c r="H58" s="185"/>
      <c r="I58" s="186"/>
      <c r="J58" s="187">
        <f>J85</f>
        <v>0</v>
      </c>
      <c r="K58" s="188"/>
    </row>
    <row r="59" s="8" customFormat="1" ht="19.92" customHeight="1">
      <c r="B59" s="182"/>
      <c r="C59" s="183"/>
      <c r="D59" s="184" t="s">
        <v>115</v>
      </c>
      <c r="E59" s="185"/>
      <c r="F59" s="185"/>
      <c r="G59" s="185"/>
      <c r="H59" s="185"/>
      <c r="I59" s="186"/>
      <c r="J59" s="187">
        <f>J96</f>
        <v>0</v>
      </c>
      <c r="K59" s="188"/>
    </row>
    <row r="60" s="8" customFormat="1" ht="19.92" customHeight="1">
      <c r="B60" s="182"/>
      <c r="C60" s="183"/>
      <c r="D60" s="184" t="s">
        <v>116</v>
      </c>
      <c r="E60" s="185"/>
      <c r="F60" s="185"/>
      <c r="G60" s="185"/>
      <c r="H60" s="185"/>
      <c r="I60" s="186"/>
      <c r="J60" s="187">
        <f>J106</f>
        <v>0</v>
      </c>
      <c r="K60" s="188"/>
    </row>
    <row r="61" s="8" customFormat="1" ht="19.92" customHeight="1">
      <c r="B61" s="182"/>
      <c r="C61" s="183"/>
      <c r="D61" s="184" t="s">
        <v>117</v>
      </c>
      <c r="E61" s="185"/>
      <c r="F61" s="185"/>
      <c r="G61" s="185"/>
      <c r="H61" s="185"/>
      <c r="I61" s="186"/>
      <c r="J61" s="187">
        <f>J125</f>
        <v>0</v>
      </c>
      <c r="K61" s="188"/>
    </row>
    <row r="62" s="7" customFormat="1" ht="24.96" customHeight="1">
      <c r="B62" s="175"/>
      <c r="C62" s="176"/>
      <c r="D62" s="177" t="s">
        <v>118</v>
      </c>
      <c r="E62" s="178"/>
      <c r="F62" s="178"/>
      <c r="G62" s="178"/>
      <c r="H62" s="178"/>
      <c r="I62" s="179"/>
      <c r="J62" s="180">
        <f>J127</f>
        <v>0</v>
      </c>
      <c r="K62" s="181"/>
    </row>
    <row r="63" s="8" customFormat="1" ht="19.92" customHeight="1">
      <c r="B63" s="182"/>
      <c r="C63" s="183"/>
      <c r="D63" s="184" t="s">
        <v>119</v>
      </c>
      <c r="E63" s="185"/>
      <c r="F63" s="185"/>
      <c r="G63" s="185"/>
      <c r="H63" s="185"/>
      <c r="I63" s="186"/>
      <c r="J63" s="187">
        <f>J128</f>
        <v>0</v>
      </c>
      <c r="K63" s="188"/>
    </row>
    <row r="64" s="1" customFormat="1" ht="21.84" customHeight="1">
      <c r="B64" s="44"/>
      <c r="C64" s="45"/>
      <c r="D64" s="45"/>
      <c r="E64" s="45"/>
      <c r="F64" s="45"/>
      <c r="G64" s="45"/>
      <c r="H64" s="45"/>
      <c r="I64" s="142"/>
      <c r="J64" s="45"/>
      <c r="K64" s="49"/>
    </row>
    <row r="65" s="1" customFormat="1" ht="6.96" customHeight="1">
      <c r="B65" s="65"/>
      <c r="C65" s="66"/>
      <c r="D65" s="66"/>
      <c r="E65" s="66"/>
      <c r="F65" s="66"/>
      <c r="G65" s="66"/>
      <c r="H65" s="66"/>
      <c r="I65" s="164"/>
      <c r="J65" s="66"/>
      <c r="K65" s="67"/>
    </row>
    <row r="69" s="1" customFormat="1" ht="6.96" customHeight="1">
      <c r="B69" s="68"/>
      <c r="C69" s="69"/>
      <c r="D69" s="69"/>
      <c r="E69" s="69"/>
      <c r="F69" s="69"/>
      <c r="G69" s="69"/>
      <c r="H69" s="69"/>
      <c r="I69" s="167"/>
      <c r="J69" s="69"/>
      <c r="K69" s="69"/>
      <c r="L69" s="70"/>
    </row>
    <row r="70" s="1" customFormat="1" ht="36.96" customHeight="1">
      <c r="B70" s="44"/>
      <c r="C70" s="71" t="s">
        <v>120</v>
      </c>
      <c r="D70" s="72"/>
      <c r="E70" s="72"/>
      <c r="F70" s="72"/>
      <c r="G70" s="72"/>
      <c r="H70" s="72"/>
      <c r="I70" s="189"/>
      <c r="J70" s="72"/>
      <c r="K70" s="72"/>
      <c r="L70" s="70"/>
    </row>
    <row r="71" s="1" customFormat="1" ht="6.96" customHeight="1">
      <c r="B71" s="44"/>
      <c r="C71" s="72"/>
      <c r="D71" s="72"/>
      <c r="E71" s="72"/>
      <c r="F71" s="72"/>
      <c r="G71" s="72"/>
      <c r="H71" s="72"/>
      <c r="I71" s="189"/>
      <c r="J71" s="72"/>
      <c r="K71" s="72"/>
      <c r="L71" s="70"/>
    </row>
    <row r="72" s="1" customFormat="1" ht="14.4" customHeight="1">
      <c r="B72" s="44"/>
      <c r="C72" s="74" t="s">
        <v>18</v>
      </c>
      <c r="D72" s="72"/>
      <c r="E72" s="72"/>
      <c r="F72" s="72"/>
      <c r="G72" s="72"/>
      <c r="H72" s="72"/>
      <c r="I72" s="189"/>
      <c r="J72" s="72"/>
      <c r="K72" s="72"/>
      <c r="L72" s="70"/>
    </row>
    <row r="73" s="1" customFormat="1" ht="16.5" customHeight="1">
      <c r="B73" s="44"/>
      <c r="C73" s="72"/>
      <c r="D73" s="72"/>
      <c r="E73" s="190" t="str">
        <f>E7</f>
        <v>Nová psychiatrie - Nemocnice Tábor (staveniště B)</v>
      </c>
      <c r="F73" s="74"/>
      <c r="G73" s="74"/>
      <c r="H73" s="74"/>
      <c r="I73" s="189"/>
      <c r="J73" s="72"/>
      <c r="K73" s="72"/>
      <c r="L73" s="70"/>
    </row>
    <row r="74" s="1" customFormat="1" ht="14.4" customHeight="1">
      <c r="B74" s="44"/>
      <c r="C74" s="74" t="s">
        <v>105</v>
      </c>
      <c r="D74" s="72"/>
      <c r="E74" s="72"/>
      <c r="F74" s="72"/>
      <c r="G74" s="72"/>
      <c r="H74" s="72"/>
      <c r="I74" s="189"/>
      <c r="J74" s="72"/>
      <c r="K74" s="72"/>
      <c r="L74" s="70"/>
    </row>
    <row r="75" s="1" customFormat="1" ht="17.25" customHeight="1">
      <c r="B75" s="44"/>
      <c r="C75" s="72"/>
      <c r="D75" s="72"/>
      <c r="E75" s="80" t="str">
        <f>E9</f>
        <v>SO12 - SO 12 - Komunikace a zpevněné plochy</v>
      </c>
      <c r="F75" s="72"/>
      <c r="G75" s="72"/>
      <c r="H75" s="72"/>
      <c r="I75" s="189"/>
      <c r="J75" s="72"/>
      <c r="K75" s="72"/>
      <c r="L75" s="70"/>
    </row>
    <row r="76" s="1" customFormat="1" ht="6.96" customHeight="1">
      <c r="B76" s="44"/>
      <c r="C76" s="72"/>
      <c r="D76" s="72"/>
      <c r="E76" s="72"/>
      <c r="F76" s="72"/>
      <c r="G76" s="72"/>
      <c r="H76" s="72"/>
      <c r="I76" s="189"/>
      <c r="J76" s="72"/>
      <c r="K76" s="72"/>
      <c r="L76" s="70"/>
    </row>
    <row r="77" s="1" customFormat="1" ht="18" customHeight="1">
      <c r="B77" s="44"/>
      <c r="C77" s="74" t="s">
        <v>25</v>
      </c>
      <c r="D77" s="72"/>
      <c r="E77" s="72"/>
      <c r="F77" s="191" t="str">
        <f>F12</f>
        <v>Tábor</v>
      </c>
      <c r="G77" s="72"/>
      <c r="H77" s="72"/>
      <c r="I77" s="192" t="s">
        <v>27</v>
      </c>
      <c r="J77" s="83" t="str">
        <f>IF(J12="","",J12)</f>
        <v>13. 9. 2017</v>
      </c>
      <c r="K77" s="72"/>
      <c r="L77" s="70"/>
    </row>
    <row r="78" s="1" customFormat="1" ht="6.96" customHeight="1">
      <c r="B78" s="44"/>
      <c r="C78" s="72"/>
      <c r="D78" s="72"/>
      <c r="E78" s="72"/>
      <c r="F78" s="72"/>
      <c r="G78" s="72"/>
      <c r="H78" s="72"/>
      <c r="I78" s="189"/>
      <c r="J78" s="72"/>
      <c r="K78" s="72"/>
      <c r="L78" s="70"/>
    </row>
    <row r="79" s="1" customFormat="1">
      <c r="B79" s="44"/>
      <c r="C79" s="74" t="s">
        <v>31</v>
      </c>
      <c r="D79" s="72"/>
      <c r="E79" s="72"/>
      <c r="F79" s="191" t="str">
        <f>E15</f>
        <v>Nemocnice Tábor a.s.</v>
      </c>
      <c r="G79" s="72"/>
      <c r="H79" s="72"/>
      <c r="I79" s="192" t="s">
        <v>37</v>
      </c>
      <c r="J79" s="191" t="str">
        <f>E21</f>
        <v>Ing.arch. Jan Hochman</v>
      </c>
      <c r="K79" s="72"/>
      <c r="L79" s="70"/>
    </row>
    <row r="80" s="1" customFormat="1" ht="14.4" customHeight="1">
      <c r="B80" s="44"/>
      <c r="C80" s="74" t="s">
        <v>35</v>
      </c>
      <c r="D80" s="72"/>
      <c r="E80" s="72"/>
      <c r="F80" s="191" t="str">
        <f>IF(E18="","",E18)</f>
        <v/>
      </c>
      <c r="G80" s="72"/>
      <c r="H80" s="72"/>
      <c r="I80" s="189"/>
      <c r="J80" s="72"/>
      <c r="K80" s="72"/>
      <c r="L80" s="70"/>
    </row>
    <row r="81" s="1" customFormat="1" ht="10.32" customHeight="1">
      <c r="B81" s="44"/>
      <c r="C81" s="72"/>
      <c r="D81" s="72"/>
      <c r="E81" s="72"/>
      <c r="F81" s="72"/>
      <c r="G81" s="72"/>
      <c r="H81" s="72"/>
      <c r="I81" s="189"/>
      <c r="J81" s="72"/>
      <c r="K81" s="72"/>
      <c r="L81" s="70"/>
    </row>
    <row r="82" s="9" customFormat="1" ht="29.28" customHeight="1">
      <c r="B82" s="193"/>
      <c r="C82" s="194" t="s">
        <v>121</v>
      </c>
      <c r="D82" s="195" t="s">
        <v>61</v>
      </c>
      <c r="E82" s="195" t="s">
        <v>57</v>
      </c>
      <c r="F82" s="195" t="s">
        <v>122</v>
      </c>
      <c r="G82" s="195" t="s">
        <v>123</v>
      </c>
      <c r="H82" s="195" t="s">
        <v>124</v>
      </c>
      <c r="I82" s="196" t="s">
        <v>125</v>
      </c>
      <c r="J82" s="195" t="s">
        <v>110</v>
      </c>
      <c r="K82" s="197" t="s">
        <v>126</v>
      </c>
      <c r="L82" s="198"/>
      <c r="M82" s="100" t="s">
        <v>127</v>
      </c>
      <c r="N82" s="101" t="s">
        <v>46</v>
      </c>
      <c r="O82" s="101" t="s">
        <v>128</v>
      </c>
      <c r="P82" s="101" t="s">
        <v>129</v>
      </c>
      <c r="Q82" s="101" t="s">
        <v>130</v>
      </c>
      <c r="R82" s="101" t="s">
        <v>131</v>
      </c>
      <c r="S82" s="101" t="s">
        <v>132</v>
      </c>
      <c r="T82" s="102" t="s">
        <v>133</v>
      </c>
    </row>
    <row r="83" s="1" customFormat="1" ht="29.28" customHeight="1">
      <c r="B83" s="44"/>
      <c r="C83" s="106" t="s">
        <v>111</v>
      </c>
      <c r="D83" s="72"/>
      <c r="E83" s="72"/>
      <c r="F83" s="72"/>
      <c r="G83" s="72"/>
      <c r="H83" s="72"/>
      <c r="I83" s="189"/>
      <c r="J83" s="199">
        <f>BK83</f>
        <v>0</v>
      </c>
      <c r="K83" s="72"/>
      <c r="L83" s="70"/>
      <c r="M83" s="103"/>
      <c r="N83" s="104"/>
      <c r="O83" s="104"/>
      <c r="P83" s="200">
        <f>P84+P127</f>
        <v>0</v>
      </c>
      <c r="Q83" s="104"/>
      <c r="R83" s="200">
        <f>R84+R127</f>
        <v>660.86072000000013</v>
      </c>
      <c r="S83" s="104"/>
      <c r="T83" s="201">
        <f>T84+T127</f>
        <v>0.086000000000000007</v>
      </c>
      <c r="AT83" s="22" t="s">
        <v>75</v>
      </c>
      <c r="AU83" s="22" t="s">
        <v>112</v>
      </c>
      <c r="BK83" s="202">
        <f>BK84+BK127</f>
        <v>0</v>
      </c>
    </row>
    <row r="84" s="10" customFormat="1" ht="37.44" customHeight="1">
      <c r="B84" s="203"/>
      <c r="C84" s="204"/>
      <c r="D84" s="205" t="s">
        <v>75</v>
      </c>
      <c r="E84" s="206" t="s">
        <v>134</v>
      </c>
      <c r="F84" s="206" t="s">
        <v>134</v>
      </c>
      <c r="G84" s="204"/>
      <c r="H84" s="204"/>
      <c r="I84" s="207"/>
      <c r="J84" s="208">
        <f>BK84</f>
        <v>0</v>
      </c>
      <c r="K84" s="204"/>
      <c r="L84" s="209"/>
      <c r="M84" s="210"/>
      <c r="N84" s="211"/>
      <c r="O84" s="211"/>
      <c r="P84" s="212">
        <f>P85+P96+P106+P125</f>
        <v>0</v>
      </c>
      <c r="Q84" s="211"/>
      <c r="R84" s="212">
        <f>R85+R96+R106+R125</f>
        <v>660.86072000000013</v>
      </c>
      <c r="S84" s="211"/>
      <c r="T84" s="213">
        <f>T85+T96+T106+T125</f>
        <v>0.086000000000000007</v>
      </c>
      <c r="AR84" s="214" t="s">
        <v>24</v>
      </c>
      <c r="AT84" s="215" t="s">
        <v>75</v>
      </c>
      <c r="AU84" s="215" t="s">
        <v>76</v>
      </c>
      <c r="AY84" s="214" t="s">
        <v>135</v>
      </c>
      <c r="BK84" s="216">
        <f>BK85+BK96+BK106+BK125</f>
        <v>0</v>
      </c>
    </row>
    <row r="85" s="10" customFormat="1" ht="19.92" customHeight="1">
      <c r="B85" s="203"/>
      <c r="C85" s="204"/>
      <c r="D85" s="205" t="s">
        <v>75</v>
      </c>
      <c r="E85" s="217" t="s">
        <v>24</v>
      </c>
      <c r="F85" s="217" t="s">
        <v>136</v>
      </c>
      <c r="G85" s="204"/>
      <c r="H85" s="204"/>
      <c r="I85" s="207"/>
      <c r="J85" s="218">
        <f>BK85</f>
        <v>0</v>
      </c>
      <c r="K85" s="204"/>
      <c r="L85" s="209"/>
      <c r="M85" s="210"/>
      <c r="N85" s="211"/>
      <c r="O85" s="211"/>
      <c r="P85" s="212">
        <f>SUM(P86:P95)</f>
        <v>0</v>
      </c>
      <c r="Q85" s="211"/>
      <c r="R85" s="212">
        <f>SUM(R86:R95)</f>
        <v>0</v>
      </c>
      <c r="S85" s="211"/>
      <c r="T85" s="213">
        <f>SUM(T86:T95)</f>
        <v>0</v>
      </c>
      <c r="AR85" s="214" t="s">
        <v>24</v>
      </c>
      <c r="AT85" s="215" t="s">
        <v>75</v>
      </c>
      <c r="AU85" s="215" t="s">
        <v>24</v>
      </c>
      <c r="AY85" s="214" t="s">
        <v>135</v>
      </c>
      <c r="BK85" s="216">
        <f>SUM(BK86:BK95)</f>
        <v>0</v>
      </c>
    </row>
    <row r="86" s="1" customFormat="1" ht="16.5" customHeight="1">
      <c r="B86" s="44"/>
      <c r="C86" s="219" t="s">
        <v>24</v>
      </c>
      <c r="D86" s="219" t="s">
        <v>137</v>
      </c>
      <c r="E86" s="220" t="s">
        <v>138</v>
      </c>
      <c r="F86" s="221" t="s">
        <v>139</v>
      </c>
      <c r="G86" s="222" t="s">
        <v>140</v>
      </c>
      <c r="H86" s="223">
        <v>194.90000000000001</v>
      </c>
      <c r="I86" s="224"/>
      <c r="J86" s="225">
        <f>ROUND(I86*H86,2)</f>
        <v>0</v>
      </c>
      <c r="K86" s="221" t="s">
        <v>141</v>
      </c>
      <c r="L86" s="70"/>
      <c r="M86" s="226" t="s">
        <v>22</v>
      </c>
      <c r="N86" s="227" t="s">
        <v>47</v>
      </c>
      <c r="O86" s="45"/>
      <c r="P86" s="228">
        <f>O86*H86</f>
        <v>0</v>
      </c>
      <c r="Q86" s="228">
        <v>0</v>
      </c>
      <c r="R86" s="228">
        <f>Q86*H86</f>
        <v>0</v>
      </c>
      <c r="S86" s="228">
        <v>0</v>
      </c>
      <c r="T86" s="229">
        <f>S86*H86</f>
        <v>0</v>
      </c>
      <c r="AR86" s="22" t="s">
        <v>142</v>
      </c>
      <c r="AT86" s="22" t="s">
        <v>137</v>
      </c>
      <c r="AU86" s="22" t="s">
        <v>85</v>
      </c>
      <c r="AY86" s="22" t="s">
        <v>135</v>
      </c>
      <c r="BE86" s="230">
        <f>IF(N86="základní",J86,0)</f>
        <v>0</v>
      </c>
      <c r="BF86" s="230">
        <f>IF(N86="snížená",J86,0)</f>
        <v>0</v>
      </c>
      <c r="BG86" s="230">
        <f>IF(N86="zákl. přenesená",J86,0)</f>
        <v>0</v>
      </c>
      <c r="BH86" s="230">
        <f>IF(N86="sníž. přenesená",J86,0)</f>
        <v>0</v>
      </c>
      <c r="BI86" s="230">
        <f>IF(N86="nulová",J86,0)</f>
        <v>0</v>
      </c>
      <c r="BJ86" s="22" t="s">
        <v>24</v>
      </c>
      <c r="BK86" s="230">
        <f>ROUND(I86*H86,2)</f>
        <v>0</v>
      </c>
      <c r="BL86" s="22" t="s">
        <v>142</v>
      </c>
      <c r="BM86" s="22" t="s">
        <v>143</v>
      </c>
    </row>
    <row r="87" s="1" customFormat="1" ht="16.5" customHeight="1">
      <c r="B87" s="44"/>
      <c r="C87" s="219" t="s">
        <v>85</v>
      </c>
      <c r="D87" s="219" t="s">
        <v>137</v>
      </c>
      <c r="E87" s="220" t="s">
        <v>144</v>
      </c>
      <c r="F87" s="221" t="s">
        <v>145</v>
      </c>
      <c r="G87" s="222" t="s">
        <v>140</v>
      </c>
      <c r="H87" s="223">
        <v>194.90000000000001</v>
      </c>
      <c r="I87" s="224"/>
      <c r="J87" s="225">
        <f>ROUND(I87*H87,2)</f>
        <v>0</v>
      </c>
      <c r="K87" s="221" t="s">
        <v>141</v>
      </c>
      <c r="L87" s="70"/>
      <c r="M87" s="226" t="s">
        <v>22</v>
      </c>
      <c r="N87" s="227" t="s">
        <v>47</v>
      </c>
      <c r="O87" s="45"/>
      <c r="P87" s="228">
        <f>O87*H87</f>
        <v>0</v>
      </c>
      <c r="Q87" s="228">
        <v>0</v>
      </c>
      <c r="R87" s="228">
        <f>Q87*H87</f>
        <v>0</v>
      </c>
      <c r="S87" s="228">
        <v>0</v>
      </c>
      <c r="T87" s="229">
        <f>S87*H87</f>
        <v>0</v>
      </c>
      <c r="AR87" s="22" t="s">
        <v>142</v>
      </c>
      <c r="AT87" s="22" t="s">
        <v>137</v>
      </c>
      <c r="AU87" s="22" t="s">
        <v>85</v>
      </c>
      <c r="AY87" s="22" t="s">
        <v>135</v>
      </c>
      <c r="BE87" s="230">
        <f>IF(N87="základní",J87,0)</f>
        <v>0</v>
      </c>
      <c r="BF87" s="230">
        <f>IF(N87="snížená",J87,0)</f>
        <v>0</v>
      </c>
      <c r="BG87" s="230">
        <f>IF(N87="zákl. přenesená",J87,0)</f>
        <v>0</v>
      </c>
      <c r="BH87" s="230">
        <f>IF(N87="sníž. přenesená",J87,0)</f>
        <v>0</v>
      </c>
      <c r="BI87" s="230">
        <f>IF(N87="nulová",J87,0)</f>
        <v>0</v>
      </c>
      <c r="BJ87" s="22" t="s">
        <v>24</v>
      </c>
      <c r="BK87" s="230">
        <f>ROUND(I87*H87,2)</f>
        <v>0</v>
      </c>
      <c r="BL87" s="22" t="s">
        <v>142</v>
      </c>
      <c r="BM87" s="22" t="s">
        <v>146</v>
      </c>
    </row>
    <row r="88" s="1" customFormat="1" ht="16.5" customHeight="1">
      <c r="B88" s="44"/>
      <c r="C88" s="219" t="s">
        <v>147</v>
      </c>
      <c r="D88" s="219" t="s">
        <v>137</v>
      </c>
      <c r="E88" s="220" t="s">
        <v>148</v>
      </c>
      <c r="F88" s="221" t="s">
        <v>149</v>
      </c>
      <c r="G88" s="222" t="s">
        <v>140</v>
      </c>
      <c r="H88" s="223">
        <v>19.489999999999998</v>
      </c>
      <c r="I88" s="224"/>
      <c r="J88" s="225">
        <f>ROUND(I88*H88,2)</f>
        <v>0</v>
      </c>
      <c r="K88" s="221" t="s">
        <v>141</v>
      </c>
      <c r="L88" s="70"/>
      <c r="M88" s="226" t="s">
        <v>22</v>
      </c>
      <c r="N88" s="227" t="s">
        <v>47</v>
      </c>
      <c r="O88" s="45"/>
      <c r="P88" s="228">
        <f>O88*H88</f>
        <v>0</v>
      </c>
      <c r="Q88" s="228">
        <v>0</v>
      </c>
      <c r="R88" s="228">
        <f>Q88*H88</f>
        <v>0</v>
      </c>
      <c r="S88" s="228">
        <v>0</v>
      </c>
      <c r="T88" s="229">
        <f>S88*H88</f>
        <v>0</v>
      </c>
      <c r="AR88" s="22" t="s">
        <v>142</v>
      </c>
      <c r="AT88" s="22" t="s">
        <v>137</v>
      </c>
      <c r="AU88" s="22" t="s">
        <v>85</v>
      </c>
      <c r="AY88" s="22" t="s">
        <v>135</v>
      </c>
      <c r="BE88" s="230">
        <f>IF(N88="základní",J88,0)</f>
        <v>0</v>
      </c>
      <c r="BF88" s="230">
        <f>IF(N88="snížená",J88,0)</f>
        <v>0</v>
      </c>
      <c r="BG88" s="230">
        <f>IF(N88="zákl. přenesená",J88,0)</f>
        <v>0</v>
      </c>
      <c r="BH88" s="230">
        <f>IF(N88="sníž. přenesená",J88,0)</f>
        <v>0</v>
      </c>
      <c r="BI88" s="230">
        <f>IF(N88="nulová",J88,0)</f>
        <v>0</v>
      </c>
      <c r="BJ88" s="22" t="s">
        <v>24</v>
      </c>
      <c r="BK88" s="230">
        <f>ROUND(I88*H88,2)</f>
        <v>0</v>
      </c>
      <c r="BL88" s="22" t="s">
        <v>142</v>
      </c>
      <c r="BM88" s="22" t="s">
        <v>150</v>
      </c>
    </row>
    <row r="89" s="1" customFormat="1" ht="16.5" customHeight="1">
      <c r="B89" s="44"/>
      <c r="C89" s="219" t="s">
        <v>142</v>
      </c>
      <c r="D89" s="219" t="s">
        <v>137</v>
      </c>
      <c r="E89" s="220" t="s">
        <v>151</v>
      </c>
      <c r="F89" s="221" t="s">
        <v>152</v>
      </c>
      <c r="G89" s="222" t="s">
        <v>140</v>
      </c>
      <c r="H89" s="223">
        <v>170.69999999999999</v>
      </c>
      <c r="I89" s="224"/>
      <c r="J89" s="225">
        <f>ROUND(I89*H89,2)</f>
        <v>0</v>
      </c>
      <c r="K89" s="221" t="s">
        <v>141</v>
      </c>
      <c r="L89" s="70"/>
      <c r="M89" s="226" t="s">
        <v>22</v>
      </c>
      <c r="N89" s="227" t="s">
        <v>47</v>
      </c>
      <c r="O89" s="45"/>
      <c r="P89" s="228">
        <f>O89*H89</f>
        <v>0</v>
      </c>
      <c r="Q89" s="228">
        <v>0</v>
      </c>
      <c r="R89" s="228">
        <f>Q89*H89</f>
        <v>0</v>
      </c>
      <c r="S89" s="228">
        <v>0</v>
      </c>
      <c r="T89" s="229">
        <f>S89*H89</f>
        <v>0</v>
      </c>
      <c r="AR89" s="22" t="s">
        <v>142</v>
      </c>
      <c r="AT89" s="22" t="s">
        <v>137</v>
      </c>
      <c r="AU89" s="22" t="s">
        <v>85</v>
      </c>
      <c r="AY89" s="22" t="s">
        <v>135</v>
      </c>
      <c r="BE89" s="230">
        <f>IF(N89="základní",J89,0)</f>
        <v>0</v>
      </c>
      <c r="BF89" s="230">
        <f>IF(N89="snížená",J89,0)</f>
        <v>0</v>
      </c>
      <c r="BG89" s="230">
        <f>IF(N89="zákl. přenesená",J89,0)</f>
        <v>0</v>
      </c>
      <c r="BH89" s="230">
        <f>IF(N89="sníž. přenesená",J89,0)</f>
        <v>0</v>
      </c>
      <c r="BI89" s="230">
        <f>IF(N89="nulová",J89,0)</f>
        <v>0</v>
      </c>
      <c r="BJ89" s="22" t="s">
        <v>24</v>
      </c>
      <c r="BK89" s="230">
        <f>ROUND(I89*H89,2)</f>
        <v>0</v>
      </c>
      <c r="BL89" s="22" t="s">
        <v>142</v>
      </c>
      <c r="BM89" s="22" t="s">
        <v>153</v>
      </c>
    </row>
    <row r="90" s="1" customFormat="1" ht="25.5" customHeight="1">
      <c r="B90" s="44"/>
      <c r="C90" s="219" t="s">
        <v>154</v>
      </c>
      <c r="D90" s="219" t="s">
        <v>137</v>
      </c>
      <c r="E90" s="220" t="s">
        <v>155</v>
      </c>
      <c r="F90" s="221" t="s">
        <v>156</v>
      </c>
      <c r="G90" s="222" t="s">
        <v>140</v>
      </c>
      <c r="H90" s="223">
        <v>853.5</v>
      </c>
      <c r="I90" s="224"/>
      <c r="J90" s="225">
        <f>ROUND(I90*H90,2)</f>
        <v>0</v>
      </c>
      <c r="K90" s="221" t="s">
        <v>141</v>
      </c>
      <c r="L90" s="70"/>
      <c r="M90" s="226" t="s">
        <v>22</v>
      </c>
      <c r="N90" s="227" t="s">
        <v>47</v>
      </c>
      <c r="O90" s="45"/>
      <c r="P90" s="228">
        <f>O90*H90</f>
        <v>0</v>
      </c>
      <c r="Q90" s="228">
        <v>0</v>
      </c>
      <c r="R90" s="228">
        <f>Q90*H90</f>
        <v>0</v>
      </c>
      <c r="S90" s="228">
        <v>0</v>
      </c>
      <c r="T90" s="229">
        <f>S90*H90</f>
        <v>0</v>
      </c>
      <c r="AR90" s="22" t="s">
        <v>142</v>
      </c>
      <c r="AT90" s="22" t="s">
        <v>137</v>
      </c>
      <c r="AU90" s="22" t="s">
        <v>85</v>
      </c>
      <c r="AY90" s="22" t="s">
        <v>135</v>
      </c>
      <c r="BE90" s="230">
        <f>IF(N90="základní",J90,0)</f>
        <v>0</v>
      </c>
      <c r="BF90" s="230">
        <f>IF(N90="snížená",J90,0)</f>
        <v>0</v>
      </c>
      <c r="BG90" s="230">
        <f>IF(N90="zákl. přenesená",J90,0)</f>
        <v>0</v>
      </c>
      <c r="BH90" s="230">
        <f>IF(N90="sníž. přenesená",J90,0)</f>
        <v>0</v>
      </c>
      <c r="BI90" s="230">
        <f>IF(N90="nulová",J90,0)</f>
        <v>0</v>
      </c>
      <c r="BJ90" s="22" t="s">
        <v>24</v>
      </c>
      <c r="BK90" s="230">
        <f>ROUND(I90*H90,2)</f>
        <v>0</v>
      </c>
      <c r="BL90" s="22" t="s">
        <v>142</v>
      </c>
      <c r="BM90" s="22" t="s">
        <v>157</v>
      </c>
    </row>
    <row r="91" s="11" customFormat="1">
      <c r="B91" s="231"/>
      <c r="C91" s="232"/>
      <c r="D91" s="233" t="s">
        <v>158</v>
      </c>
      <c r="E91" s="234" t="s">
        <v>22</v>
      </c>
      <c r="F91" s="235" t="s">
        <v>159</v>
      </c>
      <c r="G91" s="232"/>
      <c r="H91" s="236">
        <v>853.5</v>
      </c>
      <c r="I91" s="237"/>
      <c r="J91" s="232"/>
      <c r="K91" s="232"/>
      <c r="L91" s="238"/>
      <c r="M91" s="239"/>
      <c r="N91" s="240"/>
      <c r="O91" s="240"/>
      <c r="P91" s="240"/>
      <c r="Q91" s="240"/>
      <c r="R91" s="240"/>
      <c r="S91" s="240"/>
      <c r="T91" s="241"/>
      <c r="AT91" s="242" t="s">
        <v>158</v>
      </c>
      <c r="AU91" s="242" t="s">
        <v>85</v>
      </c>
      <c r="AV91" s="11" t="s">
        <v>85</v>
      </c>
      <c r="AW91" s="11" t="s">
        <v>39</v>
      </c>
      <c r="AX91" s="11" t="s">
        <v>24</v>
      </c>
      <c r="AY91" s="242" t="s">
        <v>135</v>
      </c>
    </row>
    <row r="92" s="1" customFormat="1" ht="16.5" customHeight="1">
      <c r="B92" s="44"/>
      <c r="C92" s="219" t="s">
        <v>160</v>
      </c>
      <c r="D92" s="219" t="s">
        <v>137</v>
      </c>
      <c r="E92" s="220" t="s">
        <v>161</v>
      </c>
      <c r="F92" s="221" t="s">
        <v>162</v>
      </c>
      <c r="G92" s="222" t="s">
        <v>140</v>
      </c>
      <c r="H92" s="223">
        <v>170.69999999999999</v>
      </c>
      <c r="I92" s="224"/>
      <c r="J92" s="225">
        <f>ROUND(I92*H92,2)</f>
        <v>0</v>
      </c>
      <c r="K92" s="221" t="s">
        <v>141</v>
      </c>
      <c r="L92" s="70"/>
      <c r="M92" s="226" t="s">
        <v>22</v>
      </c>
      <c r="N92" s="227" t="s">
        <v>47</v>
      </c>
      <c r="O92" s="45"/>
      <c r="P92" s="228">
        <f>O92*H92</f>
        <v>0</v>
      </c>
      <c r="Q92" s="228">
        <v>0</v>
      </c>
      <c r="R92" s="228">
        <f>Q92*H92</f>
        <v>0</v>
      </c>
      <c r="S92" s="228">
        <v>0</v>
      </c>
      <c r="T92" s="229">
        <f>S92*H92</f>
        <v>0</v>
      </c>
      <c r="AR92" s="22" t="s">
        <v>142</v>
      </c>
      <c r="AT92" s="22" t="s">
        <v>137</v>
      </c>
      <c r="AU92" s="22" t="s">
        <v>85</v>
      </c>
      <c r="AY92" s="22" t="s">
        <v>135</v>
      </c>
      <c r="BE92" s="230">
        <f>IF(N92="základní",J92,0)</f>
        <v>0</v>
      </c>
      <c r="BF92" s="230">
        <f>IF(N92="snížená",J92,0)</f>
        <v>0</v>
      </c>
      <c r="BG92" s="230">
        <f>IF(N92="zákl. přenesená",J92,0)</f>
        <v>0</v>
      </c>
      <c r="BH92" s="230">
        <f>IF(N92="sníž. přenesená",J92,0)</f>
        <v>0</v>
      </c>
      <c r="BI92" s="230">
        <f>IF(N92="nulová",J92,0)</f>
        <v>0</v>
      </c>
      <c r="BJ92" s="22" t="s">
        <v>24</v>
      </c>
      <c r="BK92" s="230">
        <f>ROUND(I92*H92,2)</f>
        <v>0</v>
      </c>
      <c r="BL92" s="22" t="s">
        <v>142</v>
      </c>
      <c r="BM92" s="22" t="s">
        <v>163</v>
      </c>
    </row>
    <row r="93" s="1" customFormat="1" ht="16.5" customHeight="1">
      <c r="B93" s="44"/>
      <c r="C93" s="219" t="s">
        <v>164</v>
      </c>
      <c r="D93" s="219" t="s">
        <v>137</v>
      </c>
      <c r="E93" s="220" t="s">
        <v>165</v>
      </c>
      <c r="F93" s="221" t="s">
        <v>166</v>
      </c>
      <c r="G93" s="222" t="s">
        <v>140</v>
      </c>
      <c r="H93" s="223">
        <v>365.60000000000002</v>
      </c>
      <c r="I93" s="224"/>
      <c r="J93" s="225">
        <f>ROUND(I93*H93,2)</f>
        <v>0</v>
      </c>
      <c r="K93" s="221" t="s">
        <v>141</v>
      </c>
      <c r="L93" s="70"/>
      <c r="M93" s="226" t="s">
        <v>22</v>
      </c>
      <c r="N93" s="227" t="s">
        <v>47</v>
      </c>
      <c r="O93" s="45"/>
      <c r="P93" s="228">
        <f>O93*H93</f>
        <v>0</v>
      </c>
      <c r="Q93" s="228">
        <v>0</v>
      </c>
      <c r="R93" s="228">
        <f>Q93*H93</f>
        <v>0</v>
      </c>
      <c r="S93" s="228">
        <v>0</v>
      </c>
      <c r="T93" s="229">
        <f>S93*H93</f>
        <v>0</v>
      </c>
      <c r="AR93" s="22" t="s">
        <v>142</v>
      </c>
      <c r="AT93" s="22" t="s">
        <v>137</v>
      </c>
      <c r="AU93" s="22" t="s">
        <v>85</v>
      </c>
      <c r="AY93" s="22" t="s">
        <v>135</v>
      </c>
      <c r="BE93" s="230">
        <f>IF(N93="základní",J93,0)</f>
        <v>0</v>
      </c>
      <c r="BF93" s="230">
        <f>IF(N93="snížená",J93,0)</f>
        <v>0</v>
      </c>
      <c r="BG93" s="230">
        <f>IF(N93="zákl. přenesená",J93,0)</f>
        <v>0</v>
      </c>
      <c r="BH93" s="230">
        <f>IF(N93="sníž. přenesená",J93,0)</f>
        <v>0</v>
      </c>
      <c r="BI93" s="230">
        <f>IF(N93="nulová",J93,0)</f>
        <v>0</v>
      </c>
      <c r="BJ93" s="22" t="s">
        <v>24</v>
      </c>
      <c r="BK93" s="230">
        <f>ROUND(I93*H93,2)</f>
        <v>0</v>
      </c>
      <c r="BL93" s="22" t="s">
        <v>142</v>
      </c>
      <c r="BM93" s="22" t="s">
        <v>167</v>
      </c>
    </row>
    <row r="94" s="1" customFormat="1" ht="16.5" customHeight="1">
      <c r="B94" s="44"/>
      <c r="C94" s="219" t="s">
        <v>168</v>
      </c>
      <c r="D94" s="219" t="s">
        <v>137</v>
      </c>
      <c r="E94" s="220" t="s">
        <v>169</v>
      </c>
      <c r="F94" s="221" t="s">
        <v>170</v>
      </c>
      <c r="G94" s="222" t="s">
        <v>171</v>
      </c>
      <c r="H94" s="223">
        <v>307.25999999999999</v>
      </c>
      <c r="I94" s="224"/>
      <c r="J94" s="225">
        <f>ROUND(I94*H94,2)</f>
        <v>0</v>
      </c>
      <c r="K94" s="221" t="s">
        <v>141</v>
      </c>
      <c r="L94" s="70"/>
      <c r="M94" s="226" t="s">
        <v>22</v>
      </c>
      <c r="N94" s="227" t="s">
        <v>47</v>
      </c>
      <c r="O94" s="45"/>
      <c r="P94" s="228">
        <f>O94*H94</f>
        <v>0</v>
      </c>
      <c r="Q94" s="228">
        <v>0</v>
      </c>
      <c r="R94" s="228">
        <f>Q94*H94</f>
        <v>0</v>
      </c>
      <c r="S94" s="228">
        <v>0</v>
      </c>
      <c r="T94" s="229">
        <f>S94*H94</f>
        <v>0</v>
      </c>
      <c r="AR94" s="22" t="s">
        <v>142</v>
      </c>
      <c r="AT94" s="22" t="s">
        <v>137</v>
      </c>
      <c r="AU94" s="22" t="s">
        <v>85</v>
      </c>
      <c r="AY94" s="22" t="s">
        <v>135</v>
      </c>
      <c r="BE94" s="230">
        <f>IF(N94="základní",J94,0)</f>
        <v>0</v>
      </c>
      <c r="BF94" s="230">
        <f>IF(N94="snížená",J94,0)</f>
        <v>0</v>
      </c>
      <c r="BG94" s="230">
        <f>IF(N94="zákl. přenesená",J94,0)</f>
        <v>0</v>
      </c>
      <c r="BH94" s="230">
        <f>IF(N94="sníž. přenesená",J94,0)</f>
        <v>0</v>
      </c>
      <c r="BI94" s="230">
        <f>IF(N94="nulová",J94,0)</f>
        <v>0</v>
      </c>
      <c r="BJ94" s="22" t="s">
        <v>24</v>
      </c>
      <c r="BK94" s="230">
        <f>ROUND(I94*H94,2)</f>
        <v>0</v>
      </c>
      <c r="BL94" s="22" t="s">
        <v>142</v>
      </c>
      <c r="BM94" s="22" t="s">
        <v>172</v>
      </c>
    </row>
    <row r="95" s="1" customFormat="1" ht="16.5" customHeight="1">
      <c r="B95" s="44"/>
      <c r="C95" s="219" t="s">
        <v>173</v>
      </c>
      <c r="D95" s="219" t="s">
        <v>137</v>
      </c>
      <c r="E95" s="220" t="s">
        <v>174</v>
      </c>
      <c r="F95" s="221" t="s">
        <v>175</v>
      </c>
      <c r="G95" s="222" t="s">
        <v>176</v>
      </c>
      <c r="H95" s="223">
        <v>1415</v>
      </c>
      <c r="I95" s="224"/>
      <c r="J95" s="225">
        <f>ROUND(I95*H95,2)</f>
        <v>0</v>
      </c>
      <c r="K95" s="221" t="s">
        <v>141</v>
      </c>
      <c r="L95" s="70"/>
      <c r="M95" s="226" t="s">
        <v>22</v>
      </c>
      <c r="N95" s="227" t="s">
        <v>47</v>
      </c>
      <c r="O95" s="45"/>
      <c r="P95" s="228">
        <f>O95*H95</f>
        <v>0</v>
      </c>
      <c r="Q95" s="228">
        <v>0</v>
      </c>
      <c r="R95" s="228">
        <f>Q95*H95</f>
        <v>0</v>
      </c>
      <c r="S95" s="228">
        <v>0</v>
      </c>
      <c r="T95" s="229">
        <f>S95*H95</f>
        <v>0</v>
      </c>
      <c r="AR95" s="22" t="s">
        <v>142</v>
      </c>
      <c r="AT95" s="22" t="s">
        <v>137</v>
      </c>
      <c r="AU95" s="22" t="s">
        <v>85</v>
      </c>
      <c r="AY95" s="22" t="s">
        <v>135</v>
      </c>
      <c r="BE95" s="230">
        <f>IF(N95="základní",J95,0)</f>
        <v>0</v>
      </c>
      <c r="BF95" s="230">
        <f>IF(N95="snížená",J95,0)</f>
        <v>0</v>
      </c>
      <c r="BG95" s="230">
        <f>IF(N95="zákl. přenesená",J95,0)</f>
        <v>0</v>
      </c>
      <c r="BH95" s="230">
        <f>IF(N95="sníž. přenesená",J95,0)</f>
        <v>0</v>
      </c>
      <c r="BI95" s="230">
        <f>IF(N95="nulová",J95,0)</f>
        <v>0</v>
      </c>
      <c r="BJ95" s="22" t="s">
        <v>24</v>
      </c>
      <c r="BK95" s="230">
        <f>ROUND(I95*H95,2)</f>
        <v>0</v>
      </c>
      <c r="BL95" s="22" t="s">
        <v>142</v>
      </c>
      <c r="BM95" s="22" t="s">
        <v>177</v>
      </c>
    </row>
    <row r="96" s="10" customFormat="1" ht="29.88" customHeight="1">
      <c r="B96" s="203"/>
      <c r="C96" s="204"/>
      <c r="D96" s="205" t="s">
        <v>75</v>
      </c>
      <c r="E96" s="217" t="s">
        <v>160</v>
      </c>
      <c r="F96" s="217" t="s">
        <v>178</v>
      </c>
      <c r="G96" s="204"/>
      <c r="H96" s="204"/>
      <c r="I96" s="207"/>
      <c r="J96" s="218">
        <f>BK96</f>
        <v>0</v>
      </c>
      <c r="K96" s="204"/>
      <c r="L96" s="209"/>
      <c r="M96" s="210"/>
      <c r="N96" s="211"/>
      <c r="O96" s="211"/>
      <c r="P96" s="212">
        <f>SUM(P97:P105)</f>
        <v>0</v>
      </c>
      <c r="Q96" s="211"/>
      <c r="R96" s="212">
        <f>SUM(R97:R105)</f>
        <v>628.44349000000011</v>
      </c>
      <c r="S96" s="211"/>
      <c r="T96" s="213">
        <f>SUM(T97:T105)</f>
        <v>0</v>
      </c>
      <c r="AR96" s="214" t="s">
        <v>24</v>
      </c>
      <c r="AT96" s="215" t="s">
        <v>75</v>
      </c>
      <c r="AU96" s="215" t="s">
        <v>24</v>
      </c>
      <c r="AY96" s="214" t="s">
        <v>135</v>
      </c>
      <c r="BK96" s="216">
        <f>SUM(BK97:BK105)</f>
        <v>0</v>
      </c>
    </row>
    <row r="97" s="1" customFormat="1" ht="16.5" customHeight="1">
      <c r="B97" s="44"/>
      <c r="C97" s="219" t="s">
        <v>179</v>
      </c>
      <c r="D97" s="219" t="s">
        <v>137</v>
      </c>
      <c r="E97" s="220" t="s">
        <v>180</v>
      </c>
      <c r="F97" s="221" t="s">
        <v>181</v>
      </c>
      <c r="G97" s="222" t="s">
        <v>176</v>
      </c>
      <c r="H97" s="223">
        <v>73</v>
      </c>
      <c r="I97" s="224"/>
      <c r="J97" s="225">
        <f>ROUND(I97*H97,2)</f>
        <v>0</v>
      </c>
      <c r="K97" s="221" t="s">
        <v>22</v>
      </c>
      <c r="L97" s="70"/>
      <c r="M97" s="226" t="s">
        <v>22</v>
      </c>
      <c r="N97" s="227" t="s">
        <v>47</v>
      </c>
      <c r="O97" s="45"/>
      <c r="P97" s="228">
        <f>O97*H97</f>
        <v>0</v>
      </c>
      <c r="Q97" s="228">
        <v>0</v>
      </c>
      <c r="R97" s="228">
        <f>Q97*H97</f>
        <v>0</v>
      </c>
      <c r="S97" s="228">
        <v>0</v>
      </c>
      <c r="T97" s="229">
        <f>S97*H97</f>
        <v>0</v>
      </c>
      <c r="AR97" s="22" t="s">
        <v>142</v>
      </c>
      <c r="AT97" s="22" t="s">
        <v>137</v>
      </c>
      <c r="AU97" s="22" t="s">
        <v>85</v>
      </c>
      <c r="AY97" s="22" t="s">
        <v>135</v>
      </c>
      <c r="BE97" s="230">
        <f>IF(N97="základní",J97,0)</f>
        <v>0</v>
      </c>
      <c r="BF97" s="230">
        <f>IF(N97="snížená",J97,0)</f>
        <v>0</v>
      </c>
      <c r="BG97" s="230">
        <f>IF(N97="zákl. přenesená",J97,0)</f>
        <v>0</v>
      </c>
      <c r="BH97" s="230">
        <f>IF(N97="sníž. přenesená",J97,0)</f>
        <v>0</v>
      </c>
      <c r="BI97" s="230">
        <f>IF(N97="nulová",J97,0)</f>
        <v>0</v>
      </c>
      <c r="BJ97" s="22" t="s">
        <v>24</v>
      </c>
      <c r="BK97" s="230">
        <f>ROUND(I97*H97,2)</f>
        <v>0</v>
      </c>
      <c r="BL97" s="22" t="s">
        <v>142</v>
      </c>
      <c r="BM97" s="22" t="s">
        <v>182</v>
      </c>
    </row>
    <row r="98" s="1" customFormat="1" ht="16.5" customHeight="1">
      <c r="B98" s="44"/>
      <c r="C98" s="219" t="s">
        <v>183</v>
      </c>
      <c r="D98" s="219" t="s">
        <v>137</v>
      </c>
      <c r="E98" s="220" t="s">
        <v>184</v>
      </c>
      <c r="F98" s="221" t="s">
        <v>185</v>
      </c>
      <c r="G98" s="222" t="s">
        <v>176</v>
      </c>
      <c r="H98" s="223">
        <v>1278.4000000000001</v>
      </c>
      <c r="I98" s="224"/>
      <c r="J98" s="225">
        <f>ROUND(I98*H98,2)</f>
        <v>0</v>
      </c>
      <c r="K98" s="221" t="s">
        <v>141</v>
      </c>
      <c r="L98" s="70"/>
      <c r="M98" s="226" t="s">
        <v>22</v>
      </c>
      <c r="N98" s="227" t="s">
        <v>47</v>
      </c>
      <c r="O98" s="45"/>
      <c r="P98" s="228">
        <f>O98*H98</f>
        <v>0</v>
      </c>
      <c r="Q98" s="228">
        <v>0.378</v>
      </c>
      <c r="R98" s="228">
        <f>Q98*H98</f>
        <v>483.23520000000002</v>
      </c>
      <c r="S98" s="228">
        <v>0</v>
      </c>
      <c r="T98" s="229">
        <f>S98*H98</f>
        <v>0</v>
      </c>
      <c r="AR98" s="22" t="s">
        <v>142</v>
      </c>
      <c r="AT98" s="22" t="s">
        <v>137</v>
      </c>
      <c r="AU98" s="22" t="s">
        <v>85</v>
      </c>
      <c r="AY98" s="22" t="s">
        <v>135</v>
      </c>
      <c r="BE98" s="230">
        <f>IF(N98="základní",J98,0)</f>
        <v>0</v>
      </c>
      <c r="BF98" s="230">
        <f>IF(N98="snížená",J98,0)</f>
        <v>0</v>
      </c>
      <c r="BG98" s="230">
        <f>IF(N98="zákl. přenesená",J98,0)</f>
        <v>0</v>
      </c>
      <c r="BH98" s="230">
        <f>IF(N98="sníž. přenesená",J98,0)</f>
        <v>0</v>
      </c>
      <c r="BI98" s="230">
        <f>IF(N98="nulová",J98,0)</f>
        <v>0</v>
      </c>
      <c r="BJ98" s="22" t="s">
        <v>24</v>
      </c>
      <c r="BK98" s="230">
        <f>ROUND(I98*H98,2)</f>
        <v>0</v>
      </c>
      <c r="BL98" s="22" t="s">
        <v>142</v>
      </c>
      <c r="BM98" s="22" t="s">
        <v>186</v>
      </c>
    </row>
    <row r="99" s="1" customFormat="1" ht="16.5" customHeight="1">
      <c r="B99" s="44"/>
      <c r="C99" s="219" t="s">
        <v>29</v>
      </c>
      <c r="D99" s="219" t="s">
        <v>137</v>
      </c>
      <c r="E99" s="220" t="s">
        <v>187</v>
      </c>
      <c r="F99" s="221" t="s">
        <v>188</v>
      </c>
      <c r="G99" s="222" t="s">
        <v>176</v>
      </c>
      <c r="H99" s="223">
        <v>63.600000000000001</v>
      </c>
      <c r="I99" s="224"/>
      <c r="J99" s="225">
        <f>ROUND(I99*H99,2)</f>
        <v>0</v>
      </c>
      <c r="K99" s="221" t="s">
        <v>22</v>
      </c>
      <c r="L99" s="70"/>
      <c r="M99" s="226" t="s">
        <v>22</v>
      </c>
      <c r="N99" s="227" t="s">
        <v>47</v>
      </c>
      <c r="O99" s="45"/>
      <c r="P99" s="228">
        <f>O99*H99</f>
        <v>0</v>
      </c>
      <c r="Q99" s="228">
        <v>0</v>
      </c>
      <c r="R99" s="228">
        <f>Q99*H99</f>
        <v>0</v>
      </c>
      <c r="S99" s="228">
        <v>0</v>
      </c>
      <c r="T99" s="229">
        <f>S99*H99</f>
        <v>0</v>
      </c>
      <c r="AR99" s="22" t="s">
        <v>142</v>
      </c>
      <c r="AT99" s="22" t="s">
        <v>137</v>
      </c>
      <c r="AU99" s="22" t="s">
        <v>85</v>
      </c>
      <c r="AY99" s="22" t="s">
        <v>135</v>
      </c>
      <c r="BE99" s="230">
        <f>IF(N99="základní",J99,0)</f>
        <v>0</v>
      </c>
      <c r="BF99" s="230">
        <f>IF(N99="snížená",J99,0)</f>
        <v>0</v>
      </c>
      <c r="BG99" s="230">
        <f>IF(N99="zákl. přenesená",J99,0)</f>
        <v>0</v>
      </c>
      <c r="BH99" s="230">
        <f>IF(N99="sníž. přenesená",J99,0)</f>
        <v>0</v>
      </c>
      <c r="BI99" s="230">
        <f>IF(N99="nulová",J99,0)</f>
        <v>0</v>
      </c>
      <c r="BJ99" s="22" t="s">
        <v>24</v>
      </c>
      <c r="BK99" s="230">
        <f>ROUND(I99*H99,2)</f>
        <v>0</v>
      </c>
      <c r="BL99" s="22" t="s">
        <v>142</v>
      </c>
      <c r="BM99" s="22" t="s">
        <v>189</v>
      </c>
    </row>
    <row r="100" s="1" customFormat="1" ht="25.5" customHeight="1">
      <c r="B100" s="44"/>
      <c r="C100" s="219" t="s">
        <v>190</v>
      </c>
      <c r="D100" s="219" t="s">
        <v>137</v>
      </c>
      <c r="E100" s="220" t="s">
        <v>191</v>
      </c>
      <c r="F100" s="221" t="s">
        <v>192</v>
      </c>
      <c r="G100" s="222" t="s">
        <v>176</v>
      </c>
      <c r="H100" s="223">
        <v>73</v>
      </c>
      <c r="I100" s="224"/>
      <c r="J100" s="225">
        <f>ROUND(I100*H100,2)</f>
        <v>0</v>
      </c>
      <c r="K100" s="221" t="s">
        <v>141</v>
      </c>
      <c r="L100" s="70"/>
      <c r="M100" s="226" t="s">
        <v>22</v>
      </c>
      <c r="N100" s="227" t="s">
        <v>47</v>
      </c>
      <c r="O100" s="45"/>
      <c r="P100" s="228">
        <f>O100*H100</f>
        <v>0</v>
      </c>
      <c r="Q100" s="228">
        <v>0.084250000000000005</v>
      </c>
      <c r="R100" s="228">
        <f>Q100*H100</f>
        <v>6.1502500000000007</v>
      </c>
      <c r="S100" s="228">
        <v>0</v>
      </c>
      <c r="T100" s="229">
        <f>S100*H100</f>
        <v>0</v>
      </c>
      <c r="AR100" s="22" t="s">
        <v>142</v>
      </c>
      <c r="AT100" s="22" t="s">
        <v>137</v>
      </c>
      <c r="AU100" s="22" t="s">
        <v>85</v>
      </c>
      <c r="AY100" s="22" t="s">
        <v>135</v>
      </c>
      <c r="BE100" s="230">
        <f>IF(N100="základní",J100,0)</f>
        <v>0</v>
      </c>
      <c r="BF100" s="230">
        <f>IF(N100="snížená",J100,0)</f>
        <v>0</v>
      </c>
      <c r="BG100" s="230">
        <f>IF(N100="zákl. přenesená",J100,0)</f>
        <v>0</v>
      </c>
      <c r="BH100" s="230">
        <f>IF(N100="sníž. přenesená",J100,0)</f>
        <v>0</v>
      </c>
      <c r="BI100" s="230">
        <f>IF(N100="nulová",J100,0)</f>
        <v>0</v>
      </c>
      <c r="BJ100" s="22" t="s">
        <v>24</v>
      </c>
      <c r="BK100" s="230">
        <f>ROUND(I100*H100,2)</f>
        <v>0</v>
      </c>
      <c r="BL100" s="22" t="s">
        <v>142</v>
      </c>
      <c r="BM100" s="22" t="s">
        <v>193</v>
      </c>
    </row>
    <row r="101" s="1" customFormat="1" ht="16.5" customHeight="1">
      <c r="B101" s="44"/>
      <c r="C101" s="243" t="s">
        <v>194</v>
      </c>
      <c r="D101" s="243" t="s">
        <v>195</v>
      </c>
      <c r="E101" s="244" t="s">
        <v>196</v>
      </c>
      <c r="F101" s="245" t="s">
        <v>197</v>
      </c>
      <c r="G101" s="246" t="s">
        <v>176</v>
      </c>
      <c r="H101" s="247">
        <v>69.834000000000003</v>
      </c>
      <c r="I101" s="248"/>
      <c r="J101" s="249">
        <f>ROUND(I101*H101,2)</f>
        <v>0</v>
      </c>
      <c r="K101" s="245" t="s">
        <v>22</v>
      </c>
      <c r="L101" s="250"/>
      <c r="M101" s="251" t="s">
        <v>22</v>
      </c>
      <c r="N101" s="252" t="s">
        <v>47</v>
      </c>
      <c r="O101" s="45"/>
      <c r="P101" s="228">
        <f>O101*H101</f>
        <v>0</v>
      </c>
      <c r="Q101" s="228">
        <v>0</v>
      </c>
      <c r="R101" s="228">
        <f>Q101*H101</f>
        <v>0</v>
      </c>
      <c r="S101" s="228">
        <v>0</v>
      </c>
      <c r="T101" s="229">
        <f>S101*H101</f>
        <v>0</v>
      </c>
      <c r="AR101" s="22" t="s">
        <v>179</v>
      </c>
      <c r="AT101" s="22" t="s">
        <v>195</v>
      </c>
      <c r="AU101" s="22" t="s">
        <v>85</v>
      </c>
      <c r="AY101" s="22" t="s">
        <v>135</v>
      </c>
      <c r="BE101" s="230">
        <f>IF(N101="základní",J101,0)</f>
        <v>0</v>
      </c>
      <c r="BF101" s="230">
        <f>IF(N101="snížená",J101,0)</f>
        <v>0</v>
      </c>
      <c r="BG101" s="230">
        <f>IF(N101="zákl. přenesená",J101,0)</f>
        <v>0</v>
      </c>
      <c r="BH101" s="230">
        <f>IF(N101="sníž. přenesená",J101,0)</f>
        <v>0</v>
      </c>
      <c r="BI101" s="230">
        <f>IF(N101="nulová",J101,0)</f>
        <v>0</v>
      </c>
      <c r="BJ101" s="22" t="s">
        <v>24</v>
      </c>
      <c r="BK101" s="230">
        <f>ROUND(I101*H101,2)</f>
        <v>0</v>
      </c>
      <c r="BL101" s="22" t="s">
        <v>142</v>
      </c>
      <c r="BM101" s="22" t="s">
        <v>198</v>
      </c>
    </row>
    <row r="102" s="1" customFormat="1" ht="16.5" customHeight="1">
      <c r="B102" s="44"/>
      <c r="C102" s="243" t="s">
        <v>199</v>
      </c>
      <c r="D102" s="243" t="s">
        <v>195</v>
      </c>
      <c r="E102" s="244" t="s">
        <v>200</v>
      </c>
      <c r="F102" s="245" t="s">
        <v>201</v>
      </c>
      <c r="G102" s="246" t="s">
        <v>176</v>
      </c>
      <c r="H102" s="247">
        <v>5.3559999999999999</v>
      </c>
      <c r="I102" s="248"/>
      <c r="J102" s="249">
        <f>ROUND(I102*H102,2)</f>
        <v>0</v>
      </c>
      <c r="K102" s="245" t="s">
        <v>22</v>
      </c>
      <c r="L102" s="250"/>
      <c r="M102" s="251" t="s">
        <v>22</v>
      </c>
      <c r="N102" s="252" t="s">
        <v>47</v>
      </c>
      <c r="O102" s="45"/>
      <c r="P102" s="228">
        <f>O102*H102</f>
        <v>0</v>
      </c>
      <c r="Q102" s="228">
        <v>0</v>
      </c>
      <c r="R102" s="228">
        <f>Q102*H102</f>
        <v>0</v>
      </c>
      <c r="S102" s="228">
        <v>0</v>
      </c>
      <c r="T102" s="229">
        <f>S102*H102</f>
        <v>0</v>
      </c>
      <c r="AR102" s="22" t="s">
        <v>179</v>
      </c>
      <c r="AT102" s="22" t="s">
        <v>195</v>
      </c>
      <c r="AU102" s="22" t="s">
        <v>85</v>
      </c>
      <c r="AY102" s="22" t="s">
        <v>135</v>
      </c>
      <c r="BE102" s="230">
        <f>IF(N102="základní",J102,0)</f>
        <v>0</v>
      </c>
      <c r="BF102" s="230">
        <f>IF(N102="snížená",J102,0)</f>
        <v>0</v>
      </c>
      <c r="BG102" s="230">
        <f>IF(N102="zákl. přenesená",J102,0)</f>
        <v>0</v>
      </c>
      <c r="BH102" s="230">
        <f>IF(N102="sníž. přenesená",J102,0)</f>
        <v>0</v>
      </c>
      <c r="BI102" s="230">
        <f>IF(N102="nulová",J102,0)</f>
        <v>0</v>
      </c>
      <c r="BJ102" s="22" t="s">
        <v>24</v>
      </c>
      <c r="BK102" s="230">
        <f>ROUND(I102*H102,2)</f>
        <v>0</v>
      </c>
      <c r="BL102" s="22" t="s">
        <v>142</v>
      </c>
      <c r="BM102" s="22" t="s">
        <v>202</v>
      </c>
    </row>
    <row r="103" s="1" customFormat="1" ht="25.5" customHeight="1">
      <c r="B103" s="44"/>
      <c r="C103" s="219" t="s">
        <v>203</v>
      </c>
      <c r="D103" s="219" t="s">
        <v>137</v>
      </c>
      <c r="E103" s="220" t="s">
        <v>204</v>
      </c>
      <c r="F103" s="221" t="s">
        <v>205</v>
      </c>
      <c r="G103" s="222" t="s">
        <v>176</v>
      </c>
      <c r="H103" s="223">
        <v>1342</v>
      </c>
      <c r="I103" s="224"/>
      <c r="J103" s="225">
        <f>ROUND(I103*H103,2)</f>
        <v>0</v>
      </c>
      <c r="K103" s="221" t="s">
        <v>141</v>
      </c>
      <c r="L103" s="70"/>
      <c r="M103" s="226" t="s">
        <v>22</v>
      </c>
      <c r="N103" s="227" t="s">
        <v>47</v>
      </c>
      <c r="O103" s="45"/>
      <c r="P103" s="228">
        <f>O103*H103</f>
        <v>0</v>
      </c>
      <c r="Q103" s="228">
        <v>0.10362</v>
      </c>
      <c r="R103" s="228">
        <f>Q103*H103</f>
        <v>139.05804000000001</v>
      </c>
      <c r="S103" s="228">
        <v>0</v>
      </c>
      <c r="T103" s="229">
        <f>S103*H103</f>
        <v>0</v>
      </c>
      <c r="AR103" s="22" t="s">
        <v>142</v>
      </c>
      <c r="AT103" s="22" t="s">
        <v>137</v>
      </c>
      <c r="AU103" s="22" t="s">
        <v>85</v>
      </c>
      <c r="AY103" s="22" t="s">
        <v>135</v>
      </c>
      <c r="BE103" s="230">
        <f>IF(N103="základní",J103,0)</f>
        <v>0</v>
      </c>
      <c r="BF103" s="230">
        <f>IF(N103="snížená",J103,0)</f>
        <v>0</v>
      </c>
      <c r="BG103" s="230">
        <f>IF(N103="zákl. přenesená",J103,0)</f>
        <v>0</v>
      </c>
      <c r="BH103" s="230">
        <f>IF(N103="sníž. přenesená",J103,0)</f>
        <v>0</v>
      </c>
      <c r="BI103" s="230">
        <f>IF(N103="nulová",J103,0)</f>
        <v>0</v>
      </c>
      <c r="BJ103" s="22" t="s">
        <v>24</v>
      </c>
      <c r="BK103" s="230">
        <f>ROUND(I103*H103,2)</f>
        <v>0</v>
      </c>
      <c r="BL103" s="22" t="s">
        <v>142</v>
      </c>
      <c r="BM103" s="22" t="s">
        <v>206</v>
      </c>
    </row>
    <row r="104" s="1" customFormat="1" ht="16.5" customHeight="1">
      <c r="B104" s="44"/>
      <c r="C104" s="243" t="s">
        <v>10</v>
      </c>
      <c r="D104" s="243" t="s">
        <v>195</v>
      </c>
      <c r="E104" s="244" t="s">
        <v>207</v>
      </c>
      <c r="F104" s="245" t="s">
        <v>208</v>
      </c>
      <c r="G104" s="246" t="s">
        <v>176</v>
      </c>
      <c r="H104" s="247">
        <v>610.54499999999996</v>
      </c>
      <c r="I104" s="248"/>
      <c r="J104" s="249">
        <f>ROUND(I104*H104,2)</f>
        <v>0</v>
      </c>
      <c r="K104" s="245" t="s">
        <v>22</v>
      </c>
      <c r="L104" s="250"/>
      <c r="M104" s="251" t="s">
        <v>22</v>
      </c>
      <c r="N104" s="252" t="s">
        <v>47</v>
      </c>
      <c r="O104" s="45"/>
      <c r="P104" s="228">
        <f>O104*H104</f>
        <v>0</v>
      </c>
      <c r="Q104" s="228">
        <v>0</v>
      </c>
      <c r="R104" s="228">
        <f>Q104*H104</f>
        <v>0</v>
      </c>
      <c r="S104" s="228">
        <v>0</v>
      </c>
      <c r="T104" s="229">
        <f>S104*H104</f>
        <v>0</v>
      </c>
      <c r="AR104" s="22" t="s">
        <v>179</v>
      </c>
      <c r="AT104" s="22" t="s">
        <v>195</v>
      </c>
      <c r="AU104" s="22" t="s">
        <v>85</v>
      </c>
      <c r="AY104" s="22" t="s">
        <v>135</v>
      </c>
      <c r="BE104" s="230">
        <f>IF(N104="základní",J104,0)</f>
        <v>0</v>
      </c>
      <c r="BF104" s="230">
        <f>IF(N104="snížená",J104,0)</f>
        <v>0</v>
      </c>
      <c r="BG104" s="230">
        <f>IF(N104="zákl. přenesená",J104,0)</f>
        <v>0</v>
      </c>
      <c r="BH104" s="230">
        <f>IF(N104="sníž. přenesená",J104,0)</f>
        <v>0</v>
      </c>
      <c r="BI104" s="230">
        <f>IF(N104="nulová",J104,0)</f>
        <v>0</v>
      </c>
      <c r="BJ104" s="22" t="s">
        <v>24</v>
      </c>
      <c r="BK104" s="230">
        <f>ROUND(I104*H104,2)</f>
        <v>0</v>
      </c>
      <c r="BL104" s="22" t="s">
        <v>142</v>
      </c>
      <c r="BM104" s="22" t="s">
        <v>209</v>
      </c>
    </row>
    <row r="105" s="1" customFormat="1" ht="16.5" customHeight="1">
      <c r="B105" s="44"/>
      <c r="C105" s="243" t="s">
        <v>210</v>
      </c>
      <c r="D105" s="243" t="s">
        <v>195</v>
      </c>
      <c r="E105" s="244" t="s">
        <v>211</v>
      </c>
      <c r="F105" s="245" t="s">
        <v>212</v>
      </c>
      <c r="G105" s="246" t="s">
        <v>176</v>
      </c>
      <c r="H105" s="247">
        <v>680.63900000000001</v>
      </c>
      <c r="I105" s="248"/>
      <c r="J105" s="249">
        <f>ROUND(I105*H105,2)</f>
        <v>0</v>
      </c>
      <c r="K105" s="245" t="s">
        <v>22</v>
      </c>
      <c r="L105" s="250"/>
      <c r="M105" s="251" t="s">
        <v>22</v>
      </c>
      <c r="N105" s="252" t="s">
        <v>47</v>
      </c>
      <c r="O105" s="45"/>
      <c r="P105" s="228">
        <f>O105*H105</f>
        <v>0</v>
      </c>
      <c r="Q105" s="228">
        <v>0</v>
      </c>
      <c r="R105" s="228">
        <f>Q105*H105</f>
        <v>0</v>
      </c>
      <c r="S105" s="228">
        <v>0</v>
      </c>
      <c r="T105" s="229">
        <f>S105*H105</f>
        <v>0</v>
      </c>
      <c r="AR105" s="22" t="s">
        <v>179</v>
      </c>
      <c r="AT105" s="22" t="s">
        <v>195</v>
      </c>
      <c r="AU105" s="22" t="s">
        <v>85</v>
      </c>
      <c r="AY105" s="22" t="s">
        <v>135</v>
      </c>
      <c r="BE105" s="230">
        <f>IF(N105="základní",J105,0)</f>
        <v>0</v>
      </c>
      <c r="BF105" s="230">
        <f>IF(N105="snížená",J105,0)</f>
        <v>0</v>
      </c>
      <c r="BG105" s="230">
        <f>IF(N105="zákl. přenesená",J105,0)</f>
        <v>0</v>
      </c>
      <c r="BH105" s="230">
        <f>IF(N105="sníž. přenesená",J105,0)</f>
        <v>0</v>
      </c>
      <c r="BI105" s="230">
        <f>IF(N105="nulová",J105,0)</f>
        <v>0</v>
      </c>
      <c r="BJ105" s="22" t="s">
        <v>24</v>
      </c>
      <c r="BK105" s="230">
        <f>ROUND(I105*H105,2)</f>
        <v>0</v>
      </c>
      <c r="BL105" s="22" t="s">
        <v>142</v>
      </c>
      <c r="BM105" s="22" t="s">
        <v>213</v>
      </c>
    </row>
    <row r="106" s="10" customFormat="1" ht="29.88" customHeight="1">
      <c r="B106" s="203"/>
      <c r="C106" s="204"/>
      <c r="D106" s="205" t="s">
        <v>75</v>
      </c>
      <c r="E106" s="217" t="s">
        <v>183</v>
      </c>
      <c r="F106" s="217" t="s">
        <v>214</v>
      </c>
      <c r="G106" s="204"/>
      <c r="H106" s="204"/>
      <c r="I106" s="207"/>
      <c r="J106" s="218">
        <f>BK106</f>
        <v>0</v>
      </c>
      <c r="K106" s="204"/>
      <c r="L106" s="209"/>
      <c r="M106" s="210"/>
      <c r="N106" s="211"/>
      <c r="O106" s="211"/>
      <c r="P106" s="212">
        <f>SUM(P107:P124)</f>
        <v>0</v>
      </c>
      <c r="Q106" s="211"/>
      <c r="R106" s="212">
        <f>SUM(R107:R124)</f>
        <v>32.417229999999996</v>
      </c>
      <c r="S106" s="211"/>
      <c r="T106" s="213">
        <f>SUM(T107:T124)</f>
        <v>0.086000000000000007</v>
      </c>
      <c r="AR106" s="214" t="s">
        <v>24</v>
      </c>
      <c r="AT106" s="215" t="s">
        <v>75</v>
      </c>
      <c r="AU106" s="215" t="s">
        <v>24</v>
      </c>
      <c r="AY106" s="214" t="s">
        <v>135</v>
      </c>
      <c r="BK106" s="216">
        <f>SUM(BK107:BK124)</f>
        <v>0</v>
      </c>
    </row>
    <row r="107" s="1" customFormat="1" ht="16.5" customHeight="1">
      <c r="B107" s="44"/>
      <c r="C107" s="219" t="s">
        <v>215</v>
      </c>
      <c r="D107" s="219" t="s">
        <v>137</v>
      </c>
      <c r="E107" s="220" t="s">
        <v>216</v>
      </c>
      <c r="F107" s="221" t="s">
        <v>217</v>
      </c>
      <c r="G107" s="222" t="s">
        <v>218</v>
      </c>
      <c r="H107" s="223">
        <v>8</v>
      </c>
      <c r="I107" s="224"/>
      <c r="J107" s="225">
        <f>ROUND(I107*H107,2)</f>
        <v>0</v>
      </c>
      <c r="K107" s="221" t="s">
        <v>141</v>
      </c>
      <c r="L107" s="70"/>
      <c r="M107" s="226" t="s">
        <v>22</v>
      </c>
      <c r="N107" s="227" t="s">
        <v>47</v>
      </c>
      <c r="O107" s="45"/>
      <c r="P107" s="228">
        <f>O107*H107</f>
        <v>0</v>
      </c>
      <c r="Q107" s="228">
        <v>0.00087000000000000001</v>
      </c>
      <c r="R107" s="228">
        <f>Q107*H107</f>
        <v>0.00696</v>
      </c>
      <c r="S107" s="228">
        <v>0</v>
      </c>
      <c r="T107" s="229">
        <f>S107*H107</f>
        <v>0</v>
      </c>
      <c r="AR107" s="22" t="s">
        <v>142</v>
      </c>
      <c r="AT107" s="22" t="s">
        <v>137</v>
      </c>
      <c r="AU107" s="22" t="s">
        <v>85</v>
      </c>
      <c r="AY107" s="22" t="s">
        <v>135</v>
      </c>
      <c r="BE107" s="230">
        <f>IF(N107="základní",J107,0)</f>
        <v>0</v>
      </c>
      <c r="BF107" s="230">
        <f>IF(N107="snížená",J107,0)</f>
        <v>0</v>
      </c>
      <c r="BG107" s="230">
        <f>IF(N107="zákl. přenesená",J107,0)</f>
        <v>0</v>
      </c>
      <c r="BH107" s="230">
        <f>IF(N107="sníž. přenesená",J107,0)</f>
        <v>0</v>
      </c>
      <c r="BI107" s="230">
        <f>IF(N107="nulová",J107,0)</f>
        <v>0</v>
      </c>
      <c r="BJ107" s="22" t="s">
        <v>24</v>
      </c>
      <c r="BK107" s="230">
        <f>ROUND(I107*H107,2)</f>
        <v>0</v>
      </c>
      <c r="BL107" s="22" t="s">
        <v>142</v>
      </c>
      <c r="BM107" s="22" t="s">
        <v>219</v>
      </c>
    </row>
    <row r="108" s="1" customFormat="1" ht="16.5" customHeight="1">
      <c r="B108" s="44"/>
      <c r="C108" s="243" t="s">
        <v>220</v>
      </c>
      <c r="D108" s="243" t="s">
        <v>195</v>
      </c>
      <c r="E108" s="244" t="s">
        <v>221</v>
      </c>
      <c r="F108" s="245" t="s">
        <v>222</v>
      </c>
      <c r="G108" s="246" t="s">
        <v>218</v>
      </c>
      <c r="H108" s="247">
        <v>8</v>
      </c>
      <c r="I108" s="248"/>
      <c r="J108" s="249">
        <f>ROUND(I108*H108,2)</f>
        <v>0</v>
      </c>
      <c r="K108" s="245" t="s">
        <v>22</v>
      </c>
      <c r="L108" s="250"/>
      <c r="M108" s="251" t="s">
        <v>22</v>
      </c>
      <c r="N108" s="252" t="s">
        <v>47</v>
      </c>
      <c r="O108" s="45"/>
      <c r="P108" s="228">
        <f>O108*H108</f>
        <v>0</v>
      </c>
      <c r="Q108" s="228">
        <v>0</v>
      </c>
      <c r="R108" s="228">
        <f>Q108*H108</f>
        <v>0</v>
      </c>
      <c r="S108" s="228">
        <v>0</v>
      </c>
      <c r="T108" s="229">
        <f>S108*H108</f>
        <v>0</v>
      </c>
      <c r="AR108" s="22" t="s">
        <v>179</v>
      </c>
      <c r="AT108" s="22" t="s">
        <v>195</v>
      </c>
      <c r="AU108" s="22" t="s">
        <v>85</v>
      </c>
      <c r="AY108" s="22" t="s">
        <v>135</v>
      </c>
      <c r="BE108" s="230">
        <f>IF(N108="základní",J108,0)</f>
        <v>0</v>
      </c>
      <c r="BF108" s="230">
        <f>IF(N108="snížená",J108,0)</f>
        <v>0</v>
      </c>
      <c r="BG108" s="230">
        <f>IF(N108="zákl. přenesená",J108,0)</f>
        <v>0</v>
      </c>
      <c r="BH108" s="230">
        <f>IF(N108="sníž. přenesená",J108,0)</f>
        <v>0</v>
      </c>
      <c r="BI108" s="230">
        <f>IF(N108="nulová",J108,0)</f>
        <v>0</v>
      </c>
      <c r="BJ108" s="22" t="s">
        <v>24</v>
      </c>
      <c r="BK108" s="230">
        <f>ROUND(I108*H108,2)</f>
        <v>0</v>
      </c>
      <c r="BL108" s="22" t="s">
        <v>142</v>
      </c>
      <c r="BM108" s="22" t="s">
        <v>223</v>
      </c>
    </row>
    <row r="109" s="1" customFormat="1" ht="25.5" customHeight="1">
      <c r="B109" s="44"/>
      <c r="C109" s="219" t="s">
        <v>224</v>
      </c>
      <c r="D109" s="219" t="s">
        <v>137</v>
      </c>
      <c r="E109" s="220" t="s">
        <v>225</v>
      </c>
      <c r="F109" s="221" t="s">
        <v>226</v>
      </c>
      <c r="G109" s="222" t="s">
        <v>218</v>
      </c>
      <c r="H109" s="223">
        <v>3</v>
      </c>
      <c r="I109" s="224"/>
      <c r="J109" s="225">
        <f>ROUND(I109*H109,2)</f>
        <v>0</v>
      </c>
      <c r="K109" s="221" t="s">
        <v>141</v>
      </c>
      <c r="L109" s="70"/>
      <c r="M109" s="226" t="s">
        <v>22</v>
      </c>
      <c r="N109" s="227" t="s">
        <v>47</v>
      </c>
      <c r="O109" s="45"/>
      <c r="P109" s="228">
        <f>O109*H109</f>
        <v>0</v>
      </c>
      <c r="Q109" s="228">
        <v>0.00069999999999999999</v>
      </c>
      <c r="R109" s="228">
        <f>Q109*H109</f>
        <v>0.0020999999999999999</v>
      </c>
      <c r="S109" s="228">
        <v>0</v>
      </c>
      <c r="T109" s="229">
        <f>S109*H109</f>
        <v>0</v>
      </c>
      <c r="AR109" s="22" t="s">
        <v>142</v>
      </c>
      <c r="AT109" s="22" t="s">
        <v>137</v>
      </c>
      <c r="AU109" s="22" t="s">
        <v>85</v>
      </c>
      <c r="AY109" s="22" t="s">
        <v>135</v>
      </c>
      <c r="BE109" s="230">
        <f>IF(N109="základní",J109,0)</f>
        <v>0</v>
      </c>
      <c r="BF109" s="230">
        <f>IF(N109="snížená",J109,0)</f>
        <v>0</v>
      </c>
      <c r="BG109" s="230">
        <f>IF(N109="zákl. přenesená",J109,0)</f>
        <v>0</v>
      </c>
      <c r="BH109" s="230">
        <f>IF(N109="sníž. přenesená",J109,0)</f>
        <v>0</v>
      </c>
      <c r="BI109" s="230">
        <f>IF(N109="nulová",J109,0)</f>
        <v>0</v>
      </c>
      <c r="BJ109" s="22" t="s">
        <v>24</v>
      </c>
      <c r="BK109" s="230">
        <f>ROUND(I109*H109,2)</f>
        <v>0</v>
      </c>
      <c r="BL109" s="22" t="s">
        <v>142</v>
      </c>
      <c r="BM109" s="22" t="s">
        <v>227</v>
      </c>
    </row>
    <row r="110" s="1" customFormat="1" ht="16.5" customHeight="1">
      <c r="B110" s="44"/>
      <c r="C110" s="243" t="s">
        <v>228</v>
      </c>
      <c r="D110" s="243" t="s">
        <v>195</v>
      </c>
      <c r="E110" s="244" t="s">
        <v>229</v>
      </c>
      <c r="F110" s="245" t="s">
        <v>230</v>
      </c>
      <c r="G110" s="246" t="s">
        <v>218</v>
      </c>
      <c r="H110" s="247">
        <v>2</v>
      </c>
      <c r="I110" s="248"/>
      <c r="J110" s="249">
        <f>ROUND(I110*H110,2)</f>
        <v>0</v>
      </c>
      <c r="K110" s="245" t="s">
        <v>141</v>
      </c>
      <c r="L110" s="250"/>
      <c r="M110" s="251" t="s">
        <v>22</v>
      </c>
      <c r="N110" s="252" t="s">
        <v>47</v>
      </c>
      <c r="O110" s="45"/>
      <c r="P110" s="228">
        <f>O110*H110</f>
        <v>0</v>
      </c>
      <c r="Q110" s="228">
        <v>0.0030000000000000001</v>
      </c>
      <c r="R110" s="228">
        <f>Q110*H110</f>
        <v>0.0060000000000000001</v>
      </c>
      <c r="S110" s="228">
        <v>0</v>
      </c>
      <c r="T110" s="229">
        <f>S110*H110</f>
        <v>0</v>
      </c>
      <c r="AR110" s="22" t="s">
        <v>179</v>
      </c>
      <c r="AT110" s="22" t="s">
        <v>195</v>
      </c>
      <c r="AU110" s="22" t="s">
        <v>85</v>
      </c>
      <c r="AY110" s="22" t="s">
        <v>135</v>
      </c>
      <c r="BE110" s="230">
        <f>IF(N110="základní",J110,0)</f>
        <v>0</v>
      </c>
      <c r="BF110" s="230">
        <f>IF(N110="snížená",J110,0)</f>
        <v>0</v>
      </c>
      <c r="BG110" s="230">
        <f>IF(N110="zákl. přenesená",J110,0)</f>
        <v>0</v>
      </c>
      <c r="BH110" s="230">
        <f>IF(N110="sníž. přenesená",J110,0)</f>
        <v>0</v>
      </c>
      <c r="BI110" s="230">
        <f>IF(N110="nulová",J110,0)</f>
        <v>0</v>
      </c>
      <c r="BJ110" s="22" t="s">
        <v>24</v>
      </c>
      <c r="BK110" s="230">
        <f>ROUND(I110*H110,2)</f>
        <v>0</v>
      </c>
      <c r="BL110" s="22" t="s">
        <v>142</v>
      </c>
      <c r="BM110" s="22" t="s">
        <v>231</v>
      </c>
    </row>
    <row r="111" s="1" customFormat="1" ht="16.5" customHeight="1">
      <c r="B111" s="44"/>
      <c r="C111" s="219" t="s">
        <v>9</v>
      </c>
      <c r="D111" s="219" t="s">
        <v>137</v>
      </c>
      <c r="E111" s="220" t="s">
        <v>232</v>
      </c>
      <c r="F111" s="221" t="s">
        <v>233</v>
      </c>
      <c r="G111" s="222" t="s">
        <v>218</v>
      </c>
      <c r="H111" s="223">
        <v>3</v>
      </c>
      <c r="I111" s="224"/>
      <c r="J111" s="225">
        <f>ROUND(I111*H111,2)</f>
        <v>0</v>
      </c>
      <c r="K111" s="221" t="s">
        <v>141</v>
      </c>
      <c r="L111" s="70"/>
      <c r="M111" s="226" t="s">
        <v>22</v>
      </c>
      <c r="N111" s="227" t="s">
        <v>47</v>
      </c>
      <c r="O111" s="45"/>
      <c r="P111" s="228">
        <f>O111*H111</f>
        <v>0</v>
      </c>
      <c r="Q111" s="228">
        <v>0.10940999999999999</v>
      </c>
      <c r="R111" s="228">
        <f>Q111*H111</f>
        <v>0.32822999999999997</v>
      </c>
      <c r="S111" s="228">
        <v>0</v>
      </c>
      <c r="T111" s="229">
        <f>S111*H111</f>
        <v>0</v>
      </c>
      <c r="AR111" s="22" t="s">
        <v>142</v>
      </c>
      <c r="AT111" s="22" t="s">
        <v>137</v>
      </c>
      <c r="AU111" s="22" t="s">
        <v>85</v>
      </c>
      <c r="AY111" s="22" t="s">
        <v>135</v>
      </c>
      <c r="BE111" s="230">
        <f>IF(N111="základní",J111,0)</f>
        <v>0</v>
      </c>
      <c r="BF111" s="230">
        <f>IF(N111="snížená",J111,0)</f>
        <v>0</v>
      </c>
      <c r="BG111" s="230">
        <f>IF(N111="zákl. přenesená",J111,0)</f>
        <v>0</v>
      </c>
      <c r="BH111" s="230">
        <f>IF(N111="sníž. přenesená",J111,0)</f>
        <v>0</v>
      </c>
      <c r="BI111" s="230">
        <f>IF(N111="nulová",J111,0)</f>
        <v>0</v>
      </c>
      <c r="BJ111" s="22" t="s">
        <v>24</v>
      </c>
      <c r="BK111" s="230">
        <f>ROUND(I111*H111,2)</f>
        <v>0</v>
      </c>
      <c r="BL111" s="22" t="s">
        <v>142</v>
      </c>
      <c r="BM111" s="22" t="s">
        <v>234</v>
      </c>
    </row>
    <row r="112" s="1" customFormat="1" ht="16.5" customHeight="1">
      <c r="B112" s="44"/>
      <c r="C112" s="243" t="s">
        <v>235</v>
      </c>
      <c r="D112" s="243" t="s">
        <v>195</v>
      </c>
      <c r="E112" s="244" t="s">
        <v>236</v>
      </c>
      <c r="F112" s="245" t="s">
        <v>237</v>
      </c>
      <c r="G112" s="246" t="s">
        <v>218</v>
      </c>
      <c r="H112" s="247">
        <v>3</v>
      </c>
      <c r="I112" s="248"/>
      <c r="J112" s="249">
        <f>ROUND(I112*H112,2)</f>
        <v>0</v>
      </c>
      <c r="K112" s="245" t="s">
        <v>141</v>
      </c>
      <c r="L112" s="250"/>
      <c r="M112" s="251" t="s">
        <v>22</v>
      </c>
      <c r="N112" s="252" t="s">
        <v>47</v>
      </c>
      <c r="O112" s="45"/>
      <c r="P112" s="228">
        <f>O112*H112</f>
        <v>0</v>
      </c>
      <c r="Q112" s="228">
        <v>0.0061000000000000004</v>
      </c>
      <c r="R112" s="228">
        <f>Q112*H112</f>
        <v>0.0183</v>
      </c>
      <c r="S112" s="228">
        <v>0</v>
      </c>
      <c r="T112" s="229">
        <f>S112*H112</f>
        <v>0</v>
      </c>
      <c r="AR112" s="22" t="s">
        <v>179</v>
      </c>
      <c r="AT112" s="22" t="s">
        <v>195</v>
      </c>
      <c r="AU112" s="22" t="s">
        <v>85</v>
      </c>
      <c r="AY112" s="22" t="s">
        <v>135</v>
      </c>
      <c r="BE112" s="230">
        <f>IF(N112="základní",J112,0)</f>
        <v>0</v>
      </c>
      <c r="BF112" s="230">
        <f>IF(N112="snížená",J112,0)</f>
        <v>0</v>
      </c>
      <c r="BG112" s="230">
        <f>IF(N112="zákl. přenesená",J112,0)</f>
        <v>0</v>
      </c>
      <c r="BH112" s="230">
        <f>IF(N112="sníž. přenesená",J112,0)</f>
        <v>0</v>
      </c>
      <c r="BI112" s="230">
        <f>IF(N112="nulová",J112,0)</f>
        <v>0</v>
      </c>
      <c r="BJ112" s="22" t="s">
        <v>24</v>
      </c>
      <c r="BK112" s="230">
        <f>ROUND(I112*H112,2)</f>
        <v>0</v>
      </c>
      <c r="BL112" s="22" t="s">
        <v>142</v>
      </c>
      <c r="BM112" s="22" t="s">
        <v>238</v>
      </c>
    </row>
    <row r="113" s="1" customFormat="1" ht="16.5" customHeight="1">
      <c r="B113" s="44"/>
      <c r="C113" s="219" t="s">
        <v>239</v>
      </c>
      <c r="D113" s="219" t="s">
        <v>137</v>
      </c>
      <c r="E113" s="220" t="s">
        <v>240</v>
      </c>
      <c r="F113" s="221" t="s">
        <v>241</v>
      </c>
      <c r="G113" s="222" t="s">
        <v>242</v>
      </c>
      <c r="H113" s="223">
        <v>228</v>
      </c>
      <c r="I113" s="224"/>
      <c r="J113" s="225">
        <f>ROUND(I113*H113,2)</f>
        <v>0</v>
      </c>
      <c r="K113" s="221" t="s">
        <v>141</v>
      </c>
      <c r="L113" s="70"/>
      <c r="M113" s="226" t="s">
        <v>22</v>
      </c>
      <c r="N113" s="227" t="s">
        <v>47</v>
      </c>
      <c r="O113" s="45"/>
      <c r="P113" s="228">
        <f>O113*H113</f>
        <v>0</v>
      </c>
      <c r="Q113" s="228">
        <v>8.0000000000000007E-05</v>
      </c>
      <c r="R113" s="228">
        <f>Q113*H113</f>
        <v>0.018240000000000003</v>
      </c>
      <c r="S113" s="228">
        <v>0</v>
      </c>
      <c r="T113" s="229">
        <f>S113*H113</f>
        <v>0</v>
      </c>
      <c r="AR113" s="22" t="s">
        <v>142</v>
      </c>
      <c r="AT113" s="22" t="s">
        <v>137</v>
      </c>
      <c r="AU113" s="22" t="s">
        <v>85</v>
      </c>
      <c r="AY113" s="22" t="s">
        <v>135</v>
      </c>
      <c r="BE113" s="230">
        <f>IF(N113="základní",J113,0)</f>
        <v>0</v>
      </c>
      <c r="BF113" s="230">
        <f>IF(N113="snížená",J113,0)</f>
        <v>0</v>
      </c>
      <c r="BG113" s="230">
        <f>IF(N113="zákl. přenesená",J113,0)</f>
        <v>0</v>
      </c>
      <c r="BH113" s="230">
        <f>IF(N113="sníž. přenesená",J113,0)</f>
        <v>0</v>
      </c>
      <c r="BI113" s="230">
        <f>IF(N113="nulová",J113,0)</f>
        <v>0</v>
      </c>
      <c r="BJ113" s="22" t="s">
        <v>24</v>
      </c>
      <c r="BK113" s="230">
        <f>ROUND(I113*H113,2)</f>
        <v>0</v>
      </c>
      <c r="BL113" s="22" t="s">
        <v>142</v>
      </c>
      <c r="BM113" s="22" t="s">
        <v>243</v>
      </c>
    </row>
    <row r="114" s="1" customFormat="1" ht="16.5" customHeight="1">
      <c r="B114" s="44"/>
      <c r="C114" s="219" t="s">
        <v>244</v>
      </c>
      <c r="D114" s="219" t="s">
        <v>137</v>
      </c>
      <c r="E114" s="220" t="s">
        <v>245</v>
      </c>
      <c r="F114" s="221" t="s">
        <v>246</v>
      </c>
      <c r="G114" s="222" t="s">
        <v>218</v>
      </c>
      <c r="H114" s="223">
        <v>3</v>
      </c>
      <c r="I114" s="224"/>
      <c r="J114" s="225">
        <f>ROUND(I114*H114,2)</f>
        <v>0</v>
      </c>
      <c r="K114" s="221" t="s">
        <v>22</v>
      </c>
      <c r="L114" s="70"/>
      <c r="M114" s="226" t="s">
        <v>22</v>
      </c>
      <c r="N114" s="227" t="s">
        <v>47</v>
      </c>
      <c r="O114" s="45"/>
      <c r="P114" s="228">
        <f>O114*H114</f>
        <v>0</v>
      </c>
      <c r="Q114" s="228">
        <v>0</v>
      </c>
      <c r="R114" s="228">
        <f>Q114*H114</f>
        <v>0</v>
      </c>
      <c r="S114" s="228">
        <v>0</v>
      </c>
      <c r="T114" s="229">
        <f>S114*H114</f>
        <v>0</v>
      </c>
      <c r="AR114" s="22" t="s">
        <v>142</v>
      </c>
      <c r="AT114" s="22" t="s">
        <v>137</v>
      </c>
      <c r="AU114" s="22" t="s">
        <v>85</v>
      </c>
      <c r="AY114" s="22" t="s">
        <v>135</v>
      </c>
      <c r="BE114" s="230">
        <f>IF(N114="základní",J114,0)</f>
        <v>0</v>
      </c>
      <c r="BF114" s="230">
        <f>IF(N114="snížená",J114,0)</f>
        <v>0</v>
      </c>
      <c r="BG114" s="230">
        <f>IF(N114="zákl. přenesená",J114,0)</f>
        <v>0</v>
      </c>
      <c r="BH114" s="230">
        <f>IF(N114="sníž. přenesená",J114,0)</f>
        <v>0</v>
      </c>
      <c r="BI114" s="230">
        <f>IF(N114="nulová",J114,0)</f>
        <v>0</v>
      </c>
      <c r="BJ114" s="22" t="s">
        <v>24</v>
      </c>
      <c r="BK114" s="230">
        <f>ROUND(I114*H114,2)</f>
        <v>0</v>
      </c>
      <c r="BL114" s="22" t="s">
        <v>142</v>
      </c>
      <c r="BM114" s="22" t="s">
        <v>247</v>
      </c>
    </row>
    <row r="115" s="1" customFormat="1" ht="25.5" customHeight="1">
      <c r="B115" s="44"/>
      <c r="C115" s="219" t="s">
        <v>248</v>
      </c>
      <c r="D115" s="219" t="s">
        <v>137</v>
      </c>
      <c r="E115" s="220" t="s">
        <v>249</v>
      </c>
      <c r="F115" s="221" t="s">
        <v>250</v>
      </c>
      <c r="G115" s="222" t="s">
        <v>176</v>
      </c>
      <c r="H115" s="223">
        <v>32.799999999999997</v>
      </c>
      <c r="I115" s="224"/>
      <c r="J115" s="225">
        <f>ROUND(I115*H115,2)</f>
        <v>0</v>
      </c>
      <c r="K115" s="221" t="s">
        <v>141</v>
      </c>
      <c r="L115" s="70"/>
      <c r="M115" s="226" t="s">
        <v>22</v>
      </c>
      <c r="N115" s="227" t="s">
        <v>47</v>
      </c>
      <c r="O115" s="45"/>
      <c r="P115" s="228">
        <f>O115*H115</f>
        <v>0</v>
      </c>
      <c r="Q115" s="228">
        <v>0.00059999999999999995</v>
      </c>
      <c r="R115" s="228">
        <f>Q115*H115</f>
        <v>0.019679999999999996</v>
      </c>
      <c r="S115" s="228">
        <v>0</v>
      </c>
      <c r="T115" s="229">
        <f>S115*H115</f>
        <v>0</v>
      </c>
      <c r="AR115" s="22" t="s">
        <v>142</v>
      </c>
      <c r="AT115" s="22" t="s">
        <v>137</v>
      </c>
      <c r="AU115" s="22" t="s">
        <v>85</v>
      </c>
      <c r="AY115" s="22" t="s">
        <v>135</v>
      </c>
      <c r="BE115" s="230">
        <f>IF(N115="základní",J115,0)</f>
        <v>0</v>
      </c>
      <c r="BF115" s="230">
        <f>IF(N115="snížená",J115,0)</f>
        <v>0</v>
      </c>
      <c r="BG115" s="230">
        <f>IF(N115="zákl. přenesená",J115,0)</f>
        <v>0</v>
      </c>
      <c r="BH115" s="230">
        <f>IF(N115="sníž. přenesená",J115,0)</f>
        <v>0</v>
      </c>
      <c r="BI115" s="230">
        <f>IF(N115="nulová",J115,0)</f>
        <v>0</v>
      </c>
      <c r="BJ115" s="22" t="s">
        <v>24</v>
      </c>
      <c r="BK115" s="230">
        <f>ROUND(I115*H115,2)</f>
        <v>0</v>
      </c>
      <c r="BL115" s="22" t="s">
        <v>142</v>
      </c>
      <c r="BM115" s="22" t="s">
        <v>251</v>
      </c>
    </row>
    <row r="116" s="1" customFormat="1" ht="25.5" customHeight="1">
      <c r="B116" s="44"/>
      <c r="C116" s="219" t="s">
        <v>252</v>
      </c>
      <c r="D116" s="219" t="s">
        <v>137</v>
      </c>
      <c r="E116" s="220" t="s">
        <v>253</v>
      </c>
      <c r="F116" s="221" t="s">
        <v>254</v>
      </c>
      <c r="G116" s="222" t="s">
        <v>242</v>
      </c>
      <c r="H116" s="223">
        <v>178.19999999999999</v>
      </c>
      <c r="I116" s="224"/>
      <c r="J116" s="225">
        <f>ROUND(I116*H116,2)</f>
        <v>0</v>
      </c>
      <c r="K116" s="221" t="s">
        <v>141</v>
      </c>
      <c r="L116" s="70"/>
      <c r="M116" s="226" t="s">
        <v>22</v>
      </c>
      <c r="N116" s="227" t="s">
        <v>47</v>
      </c>
      <c r="O116" s="45"/>
      <c r="P116" s="228">
        <f>O116*H116</f>
        <v>0</v>
      </c>
      <c r="Q116" s="228">
        <v>0.15540000000000001</v>
      </c>
      <c r="R116" s="228">
        <f>Q116*H116</f>
        <v>27.69228</v>
      </c>
      <c r="S116" s="228">
        <v>0</v>
      </c>
      <c r="T116" s="229">
        <f>S116*H116</f>
        <v>0</v>
      </c>
      <c r="AR116" s="22" t="s">
        <v>142</v>
      </c>
      <c r="AT116" s="22" t="s">
        <v>137</v>
      </c>
      <c r="AU116" s="22" t="s">
        <v>85</v>
      </c>
      <c r="AY116" s="22" t="s">
        <v>135</v>
      </c>
      <c r="BE116" s="230">
        <f>IF(N116="základní",J116,0)</f>
        <v>0</v>
      </c>
      <c r="BF116" s="230">
        <f>IF(N116="snížená",J116,0)</f>
        <v>0</v>
      </c>
      <c r="BG116" s="230">
        <f>IF(N116="zákl. přenesená",J116,0)</f>
        <v>0</v>
      </c>
      <c r="BH116" s="230">
        <f>IF(N116="sníž. přenesená",J116,0)</f>
        <v>0</v>
      </c>
      <c r="BI116" s="230">
        <f>IF(N116="nulová",J116,0)</f>
        <v>0</v>
      </c>
      <c r="BJ116" s="22" t="s">
        <v>24</v>
      </c>
      <c r="BK116" s="230">
        <f>ROUND(I116*H116,2)</f>
        <v>0</v>
      </c>
      <c r="BL116" s="22" t="s">
        <v>142</v>
      </c>
      <c r="BM116" s="22" t="s">
        <v>255</v>
      </c>
    </row>
    <row r="117" s="1" customFormat="1" ht="16.5" customHeight="1">
      <c r="B117" s="44"/>
      <c r="C117" s="243" t="s">
        <v>256</v>
      </c>
      <c r="D117" s="243" t="s">
        <v>195</v>
      </c>
      <c r="E117" s="244" t="s">
        <v>257</v>
      </c>
      <c r="F117" s="245" t="s">
        <v>258</v>
      </c>
      <c r="G117" s="246" t="s">
        <v>218</v>
      </c>
      <c r="H117" s="247">
        <v>356.39999999999998</v>
      </c>
      <c r="I117" s="248"/>
      <c r="J117" s="249">
        <f>ROUND(I117*H117,2)</f>
        <v>0</v>
      </c>
      <c r="K117" s="245" t="s">
        <v>22</v>
      </c>
      <c r="L117" s="250"/>
      <c r="M117" s="251" t="s">
        <v>22</v>
      </c>
      <c r="N117" s="252" t="s">
        <v>47</v>
      </c>
      <c r="O117" s="45"/>
      <c r="P117" s="228">
        <f>O117*H117</f>
        <v>0</v>
      </c>
      <c r="Q117" s="228">
        <v>0</v>
      </c>
      <c r="R117" s="228">
        <f>Q117*H117</f>
        <v>0</v>
      </c>
      <c r="S117" s="228">
        <v>0</v>
      </c>
      <c r="T117" s="229">
        <f>S117*H117</f>
        <v>0</v>
      </c>
      <c r="AR117" s="22" t="s">
        <v>179</v>
      </c>
      <c r="AT117" s="22" t="s">
        <v>195</v>
      </c>
      <c r="AU117" s="22" t="s">
        <v>85</v>
      </c>
      <c r="AY117" s="22" t="s">
        <v>135</v>
      </c>
      <c r="BE117" s="230">
        <f>IF(N117="základní",J117,0)</f>
        <v>0</v>
      </c>
      <c r="BF117" s="230">
        <f>IF(N117="snížená",J117,0)</f>
        <v>0</v>
      </c>
      <c r="BG117" s="230">
        <f>IF(N117="zákl. přenesená",J117,0)</f>
        <v>0</v>
      </c>
      <c r="BH117" s="230">
        <f>IF(N117="sníž. přenesená",J117,0)</f>
        <v>0</v>
      </c>
      <c r="BI117" s="230">
        <f>IF(N117="nulová",J117,0)</f>
        <v>0</v>
      </c>
      <c r="BJ117" s="22" t="s">
        <v>24</v>
      </c>
      <c r="BK117" s="230">
        <f>ROUND(I117*H117,2)</f>
        <v>0</v>
      </c>
      <c r="BL117" s="22" t="s">
        <v>142</v>
      </c>
      <c r="BM117" s="22" t="s">
        <v>259</v>
      </c>
    </row>
    <row r="118" s="1" customFormat="1" ht="25.5" customHeight="1">
      <c r="B118" s="44"/>
      <c r="C118" s="219" t="s">
        <v>260</v>
      </c>
      <c r="D118" s="219" t="s">
        <v>137</v>
      </c>
      <c r="E118" s="220" t="s">
        <v>261</v>
      </c>
      <c r="F118" s="221" t="s">
        <v>262</v>
      </c>
      <c r="G118" s="222" t="s">
        <v>242</v>
      </c>
      <c r="H118" s="223">
        <v>33.299999999999997</v>
      </c>
      <c r="I118" s="224"/>
      <c r="J118" s="225">
        <f>ROUND(I118*H118,2)</f>
        <v>0</v>
      </c>
      <c r="K118" s="221" t="s">
        <v>141</v>
      </c>
      <c r="L118" s="70"/>
      <c r="M118" s="226" t="s">
        <v>22</v>
      </c>
      <c r="N118" s="227" t="s">
        <v>47</v>
      </c>
      <c r="O118" s="45"/>
      <c r="P118" s="228">
        <f>O118*H118</f>
        <v>0</v>
      </c>
      <c r="Q118" s="228">
        <v>0.1295</v>
      </c>
      <c r="R118" s="228">
        <f>Q118*H118</f>
        <v>4.3123499999999995</v>
      </c>
      <c r="S118" s="228">
        <v>0</v>
      </c>
      <c r="T118" s="229">
        <f>S118*H118</f>
        <v>0</v>
      </c>
      <c r="AR118" s="22" t="s">
        <v>142</v>
      </c>
      <c r="AT118" s="22" t="s">
        <v>137</v>
      </c>
      <c r="AU118" s="22" t="s">
        <v>85</v>
      </c>
      <c r="AY118" s="22" t="s">
        <v>135</v>
      </c>
      <c r="BE118" s="230">
        <f>IF(N118="základní",J118,0)</f>
        <v>0</v>
      </c>
      <c r="BF118" s="230">
        <f>IF(N118="snížená",J118,0)</f>
        <v>0</v>
      </c>
      <c r="BG118" s="230">
        <f>IF(N118="zákl. přenesená",J118,0)</f>
        <v>0</v>
      </c>
      <c r="BH118" s="230">
        <f>IF(N118="sníž. přenesená",J118,0)</f>
        <v>0</v>
      </c>
      <c r="BI118" s="230">
        <f>IF(N118="nulová",J118,0)</f>
        <v>0</v>
      </c>
      <c r="BJ118" s="22" t="s">
        <v>24</v>
      </c>
      <c r="BK118" s="230">
        <f>ROUND(I118*H118,2)</f>
        <v>0</v>
      </c>
      <c r="BL118" s="22" t="s">
        <v>142</v>
      </c>
      <c r="BM118" s="22" t="s">
        <v>263</v>
      </c>
    </row>
    <row r="119" s="1" customFormat="1" ht="16.5" customHeight="1">
      <c r="B119" s="44"/>
      <c r="C119" s="243" t="s">
        <v>264</v>
      </c>
      <c r="D119" s="243" t="s">
        <v>195</v>
      </c>
      <c r="E119" s="244" t="s">
        <v>265</v>
      </c>
      <c r="F119" s="245" t="s">
        <v>266</v>
      </c>
      <c r="G119" s="246" t="s">
        <v>218</v>
      </c>
      <c r="H119" s="247">
        <v>66.599999999999994</v>
      </c>
      <c r="I119" s="248"/>
      <c r="J119" s="249">
        <f>ROUND(I119*H119,2)</f>
        <v>0</v>
      </c>
      <c r="K119" s="245" t="s">
        <v>22</v>
      </c>
      <c r="L119" s="250"/>
      <c r="M119" s="251" t="s">
        <v>22</v>
      </c>
      <c r="N119" s="252" t="s">
        <v>47</v>
      </c>
      <c r="O119" s="45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AR119" s="22" t="s">
        <v>179</v>
      </c>
      <c r="AT119" s="22" t="s">
        <v>195</v>
      </c>
      <c r="AU119" s="22" t="s">
        <v>85</v>
      </c>
      <c r="AY119" s="22" t="s">
        <v>135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22" t="s">
        <v>24</v>
      </c>
      <c r="BK119" s="230">
        <f>ROUND(I119*H119,2)</f>
        <v>0</v>
      </c>
      <c r="BL119" s="22" t="s">
        <v>142</v>
      </c>
      <c r="BM119" s="22" t="s">
        <v>267</v>
      </c>
    </row>
    <row r="120" s="1" customFormat="1" ht="25.5" customHeight="1">
      <c r="B120" s="44"/>
      <c r="C120" s="219" t="s">
        <v>268</v>
      </c>
      <c r="D120" s="219" t="s">
        <v>137</v>
      </c>
      <c r="E120" s="220" t="s">
        <v>269</v>
      </c>
      <c r="F120" s="221" t="s">
        <v>270</v>
      </c>
      <c r="G120" s="222" t="s">
        <v>242</v>
      </c>
      <c r="H120" s="223">
        <v>38.5</v>
      </c>
      <c r="I120" s="224"/>
      <c r="J120" s="225">
        <f>ROUND(I120*H120,2)</f>
        <v>0</v>
      </c>
      <c r="K120" s="221" t="s">
        <v>141</v>
      </c>
      <c r="L120" s="70"/>
      <c r="M120" s="226" t="s">
        <v>22</v>
      </c>
      <c r="N120" s="227" t="s">
        <v>47</v>
      </c>
      <c r="O120" s="45"/>
      <c r="P120" s="228">
        <f>O120*H120</f>
        <v>0</v>
      </c>
      <c r="Q120" s="228">
        <v>0.00034000000000000002</v>
      </c>
      <c r="R120" s="228">
        <f>Q120*H120</f>
        <v>0.013090000000000001</v>
      </c>
      <c r="S120" s="228">
        <v>0</v>
      </c>
      <c r="T120" s="229">
        <f>S120*H120</f>
        <v>0</v>
      </c>
      <c r="AR120" s="22" t="s">
        <v>142</v>
      </c>
      <c r="AT120" s="22" t="s">
        <v>137</v>
      </c>
      <c r="AU120" s="22" t="s">
        <v>85</v>
      </c>
      <c r="AY120" s="22" t="s">
        <v>135</v>
      </c>
      <c r="BE120" s="230">
        <f>IF(N120="základní",J120,0)</f>
        <v>0</v>
      </c>
      <c r="BF120" s="230">
        <f>IF(N120="snížená",J120,0)</f>
        <v>0</v>
      </c>
      <c r="BG120" s="230">
        <f>IF(N120="zákl. přenesená",J120,0)</f>
        <v>0</v>
      </c>
      <c r="BH120" s="230">
        <f>IF(N120="sníž. přenesená",J120,0)</f>
        <v>0</v>
      </c>
      <c r="BI120" s="230">
        <f>IF(N120="nulová",J120,0)</f>
        <v>0</v>
      </c>
      <c r="BJ120" s="22" t="s">
        <v>24</v>
      </c>
      <c r="BK120" s="230">
        <f>ROUND(I120*H120,2)</f>
        <v>0</v>
      </c>
      <c r="BL120" s="22" t="s">
        <v>142</v>
      </c>
      <c r="BM120" s="22" t="s">
        <v>271</v>
      </c>
    </row>
    <row r="121" s="1" customFormat="1" ht="16.5" customHeight="1">
      <c r="B121" s="44"/>
      <c r="C121" s="219" t="s">
        <v>272</v>
      </c>
      <c r="D121" s="219" t="s">
        <v>137</v>
      </c>
      <c r="E121" s="220" t="s">
        <v>273</v>
      </c>
      <c r="F121" s="221" t="s">
        <v>274</v>
      </c>
      <c r="G121" s="222" t="s">
        <v>242</v>
      </c>
      <c r="H121" s="223">
        <v>38.5</v>
      </c>
      <c r="I121" s="224"/>
      <c r="J121" s="225">
        <f>ROUND(I121*H121,2)</f>
        <v>0</v>
      </c>
      <c r="K121" s="221" t="s">
        <v>141</v>
      </c>
      <c r="L121" s="70"/>
      <c r="M121" s="226" t="s">
        <v>22</v>
      </c>
      <c r="N121" s="227" t="s">
        <v>47</v>
      </c>
      <c r="O121" s="45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AR121" s="22" t="s">
        <v>142</v>
      </c>
      <c r="AT121" s="22" t="s">
        <v>137</v>
      </c>
      <c r="AU121" s="22" t="s">
        <v>85</v>
      </c>
      <c r="AY121" s="22" t="s">
        <v>135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22" t="s">
        <v>24</v>
      </c>
      <c r="BK121" s="230">
        <f>ROUND(I121*H121,2)</f>
        <v>0</v>
      </c>
      <c r="BL121" s="22" t="s">
        <v>142</v>
      </c>
      <c r="BM121" s="22" t="s">
        <v>275</v>
      </c>
    </row>
    <row r="122" s="1" customFormat="1" ht="16.5" customHeight="1">
      <c r="B122" s="44"/>
      <c r="C122" s="219" t="s">
        <v>276</v>
      </c>
      <c r="D122" s="219" t="s">
        <v>137</v>
      </c>
      <c r="E122" s="220" t="s">
        <v>277</v>
      </c>
      <c r="F122" s="221" t="s">
        <v>278</v>
      </c>
      <c r="G122" s="222" t="s">
        <v>242</v>
      </c>
      <c r="H122" s="223">
        <v>38.5</v>
      </c>
      <c r="I122" s="224"/>
      <c r="J122" s="225">
        <f>ROUND(I122*H122,2)</f>
        <v>0</v>
      </c>
      <c r="K122" s="221" t="s">
        <v>141</v>
      </c>
      <c r="L122" s="70"/>
      <c r="M122" s="226" t="s">
        <v>22</v>
      </c>
      <c r="N122" s="227" t="s">
        <v>47</v>
      </c>
      <c r="O122" s="45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AR122" s="22" t="s">
        <v>142</v>
      </c>
      <c r="AT122" s="22" t="s">
        <v>137</v>
      </c>
      <c r="AU122" s="22" t="s">
        <v>85</v>
      </c>
      <c r="AY122" s="22" t="s">
        <v>135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22" t="s">
        <v>24</v>
      </c>
      <c r="BK122" s="230">
        <f>ROUND(I122*H122,2)</f>
        <v>0</v>
      </c>
      <c r="BL122" s="22" t="s">
        <v>142</v>
      </c>
      <c r="BM122" s="22" t="s">
        <v>279</v>
      </c>
    </row>
    <row r="123" s="1" customFormat="1" ht="25.5" customHeight="1">
      <c r="B123" s="44"/>
      <c r="C123" s="219" t="s">
        <v>280</v>
      </c>
      <c r="D123" s="219" t="s">
        <v>137</v>
      </c>
      <c r="E123" s="220" t="s">
        <v>281</v>
      </c>
      <c r="F123" s="221" t="s">
        <v>282</v>
      </c>
      <c r="G123" s="222" t="s">
        <v>218</v>
      </c>
      <c r="H123" s="223">
        <v>1</v>
      </c>
      <c r="I123" s="224"/>
      <c r="J123" s="225">
        <f>ROUND(I123*H123,2)</f>
        <v>0</v>
      </c>
      <c r="K123" s="221" t="s">
        <v>141</v>
      </c>
      <c r="L123" s="70"/>
      <c r="M123" s="226" t="s">
        <v>22</v>
      </c>
      <c r="N123" s="227" t="s">
        <v>47</v>
      </c>
      <c r="O123" s="45"/>
      <c r="P123" s="228">
        <f>O123*H123</f>
        <v>0</v>
      </c>
      <c r="Q123" s="228">
        <v>0</v>
      </c>
      <c r="R123" s="228">
        <f>Q123*H123</f>
        <v>0</v>
      </c>
      <c r="S123" s="228">
        <v>0.082000000000000003</v>
      </c>
      <c r="T123" s="229">
        <f>S123*H123</f>
        <v>0.082000000000000003</v>
      </c>
      <c r="AR123" s="22" t="s">
        <v>142</v>
      </c>
      <c r="AT123" s="22" t="s">
        <v>137</v>
      </c>
      <c r="AU123" s="22" t="s">
        <v>85</v>
      </c>
      <c r="AY123" s="22" t="s">
        <v>135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22" t="s">
        <v>24</v>
      </c>
      <c r="BK123" s="230">
        <f>ROUND(I123*H123,2)</f>
        <v>0</v>
      </c>
      <c r="BL123" s="22" t="s">
        <v>142</v>
      </c>
      <c r="BM123" s="22" t="s">
        <v>283</v>
      </c>
    </row>
    <row r="124" s="1" customFormat="1" ht="16.5" customHeight="1">
      <c r="B124" s="44"/>
      <c r="C124" s="219" t="s">
        <v>284</v>
      </c>
      <c r="D124" s="219" t="s">
        <v>137</v>
      </c>
      <c r="E124" s="220" t="s">
        <v>285</v>
      </c>
      <c r="F124" s="221" t="s">
        <v>286</v>
      </c>
      <c r="G124" s="222" t="s">
        <v>218</v>
      </c>
      <c r="H124" s="223">
        <v>1</v>
      </c>
      <c r="I124" s="224"/>
      <c r="J124" s="225">
        <f>ROUND(I124*H124,2)</f>
        <v>0</v>
      </c>
      <c r="K124" s="221" t="s">
        <v>141</v>
      </c>
      <c r="L124" s="70"/>
      <c r="M124" s="226" t="s">
        <v>22</v>
      </c>
      <c r="N124" s="227" t="s">
        <v>47</v>
      </c>
      <c r="O124" s="45"/>
      <c r="P124" s="228">
        <f>O124*H124</f>
        <v>0</v>
      </c>
      <c r="Q124" s="228">
        <v>0</v>
      </c>
      <c r="R124" s="228">
        <f>Q124*H124</f>
        <v>0</v>
      </c>
      <c r="S124" s="228">
        <v>0.0040000000000000001</v>
      </c>
      <c r="T124" s="229">
        <f>S124*H124</f>
        <v>0.0040000000000000001</v>
      </c>
      <c r="AR124" s="22" t="s">
        <v>142</v>
      </c>
      <c r="AT124" s="22" t="s">
        <v>137</v>
      </c>
      <c r="AU124" s="22" t="s">
        <v>85</v>
      </c>
      <c r="AY124" s="22" t="s">
        <v>135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22" t="s">
        <v>24</v>
      </c>
      <c r="BK124" s="230">
        <f>ROUND(I124*H124,2)</f>
        <v>0</v>
      </c>
      <c r="BL124" s="22" t="s">
        <v>142</v>
      </c>
      <c r="BM124" s="22" t="s">
        <v>287</v>
      </c>
    </row>
    <row r="125" s="10" customFormat="1" ht="29.88" customHeight="1">
      <c r="B125" s="203"/>
      <c r="C125" s="204"/>
      <c r="D125" s="205" t="s">
        <v>75</v>
      </c>
      <c r="E125" s="217" t="s">
        <v>288</v>
      </c>
      <c r="F125" s="217" t="s">
        <v>289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P126</f>
        <v>0</v>
      </c>
      <c r="Q125" s="211"/>
      <c r="R125" s="212">
        <f>R126</f>
        <v>0</v>
      </c>
      <c r="S125" s="211"/>
      <c r="T125" s="213">
        <f>T126</f>
        <v>0</v>
      </c>
      <c r="AR125" s="214" t="s">
        <v>24</v>
      </c>
      <c r="AT125" s="215" t="s">
        <v>75</v>
      </c>
      <c r="AU125" s="215" t="s">
        <v>24</v>
      </c>
      <c r="AY125" s="214" t="s">
        <v>135</v>
      </c>
      <c r="BK125" s="216">
        <f>BK126</f>
        <v>0</v>
      </c>
    </row>
    <row r="126" s="1" customFormat="1" ht="16.5" customHeight="1">
      <c r="B126" s="44"/>
      <c r="C126" s="219" t="s">
        <v>290</v>
      </c>
      <c r="D126" s="219" t="s">
        <v>137</v>
      </c>
      <c r="E126" s="220" t="s">
        <v>291</v>
      </c>
      <c r="F126" s="221" t="s">
        <v>292</v>
      </c>
      <c r="G126" s="222" t="s">
        <v>171</v>
      </c>
      <c r="H126" s="223">
        <v>431.64699999999999</v>
      </c>
      <c r="I126" s="224"/>
      <c r="J126" s="225">
        <f>ROUND(I126*H126,2)</f>
        <v>0</v>
      </c>
      <c r="K126" s="221" t="s">
        <v>141</v>
      </c>
      <c r="L126" s="70"/>
      <c r="M126" s="226" t="s">
        <v>22</v>
      </c>
      <c r="N126" s="227" t="s">
        <v>47</v>
      </c>
      <c r="O126" s="45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AR126" s="22" t="s">
        <v>142</v>
      </c>
      <c r="AT126" s="22" t="s">
        <v>137</v>
      </c>
      <c r="AU126" s="22" t="s">
        <v>85</v>
      </c>
      <c r="AY126" s="22" t="s">
        <v>135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22" t="s">
        <v>24</v>
      </c>
      <c r="BK126" s="230">
        <f>ROUND(I126*H126,2)</f>
        <v>0</v>
      </c>
      <c r="BL126" s="22" t="s">
        <v>142</v>
      </c>
      <c r="BM126" s="22" t="s">
        <v>293</v>
      </c>
    </row>
    <row r="127" s="10" customFormat="1" ht="37.44" customHeight="1">
      <c r="B127" s="203"/>
      <c r="C127" s="204"/>
      <c r="D127" s="205" t="s">
        <v>75</v>
      </c>
      <c r="E127" s="206" t="s">
        <v>294</v>
      </c>
      <c r="F127" s="206" t="s">
        <v>295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</f>
        <v>0</v>
      </c>
      <c r="Q127" s="211"/>
      <c r="R127" s="212">
        <f>R128</f>
        <v>0</v>
      </c>
      <c r="S127" s="211"/>
      <c r="T127" s="213">
        <f>T128</f>
        <v>0</v>
      </c>
      <c r="AR127" s="214" t="s">
        <v>142</v>
      </c>
      <c r="AT127" s="215" t="s">
        <v>75</v>
      </c>
      <c r="AU127" s="215" t="s">
        <v>76</v>
      </c>
      <c r="AY127" s="214" t="s">
        <v>135</v>
      </c>
      <c r="BK127" s="216">
        <f>BK128</f>
        <v>0</v>
      </c>
    </row>
    <row r="128" s="10" customFormat="1" ht="19.92" customHeight="1">
      <c r="B128" s="203"/>
      <c r="C128" s="204"/>
      <c r="D128" s="205" t="s">
        <v>75</v>
      </c>
      <c r="E128" s="217" t="s">
        <v>296</v>
      </c>
      <c r="F128" s="217" t="s">
        <v>297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P129</f>
        <v>0</v>
      </c>
      <c r="Q128" s="211"/>
      <c r="R128" s="212">
        <f>R129</f>
        <v>0</v>
      </c>
      <c r="S128" s="211"/>
      <c r="T128" s="213">
        <f>T129</f>
        <v>0</v>
      </c>
      <c r="AR128" s="214" t="s">
        <v>142</v>
      </c>
      <c r="AT128" s="215" t="s">
        <v>75</v>
      </c>
      <c r="AU128" s="215" t="s">
        <v>24</v>
      </c>
      <c r="AY128" s="214" t="s">
        <v>135</v>
      </c>
      <c r="BK128" s="216">
        <f>BK129</f>
        <v>0</v>
      </c>
    </row>
    <row r="129" s="1" customFormat="1" ht="25.5" customHeight="1">
      <c r="B129" s="44"/>
      <c r="C129" s="219" t="s">
        <v>298</v>
      </c>
      <c r="D129" s="219" t="s">
        <v>137</v>
      </c>
      <c r="E129" s="220" t="s">
        <v>299</v>
      </c>
      <c r="F129" s="221" t="s">
        <v>300</v>
      </c>
      <c r="G129" s="222" t="s">
        <v>301</v>
      </c>
      <c r="H129" s="223">
        <v>150</v>
      </c>
      <c r="I129" s="224"/>
      <c r="J129" s="225">
        <f>ROUND(I129*H129,2)</f>
        <v>0</v>
      </c>
      <c r="K129" s="221" t="s">
        <v>22</v>
      </c>
      <c r="L129" s="70"/>
      <c r="M129" s="226" t="s">
        <v>22</v>
      </c>
      <c r="N129" s="253" t="s">
        <v>47</v>
      </c>
      <c r="O129" s="254"/>
      <c r="P129" s="255">
        <f>O129*H129</f>
        <v>0</v>
      </c>
      <c r="Q129" s="255">
        <v>0</v>
      </c>
      <c r="R129" s="255">
        <f>Q129*H129</f>
        <v>0</v>
      </c>
      <c r="S129" s="255">
        <v>0</v>
      </c>
      <c r="T129" s="256">
        <f>S129*H129</f>
        <v>0</v>
      </c>
      <c r="AR129" s="22" t="s">
        <v>302</v>
      </c>
      <c r="AT129" s="22" t="s">
        <v>137</v>
      </c>
      <c r="AU129" s="22" t="s">
        <v>85</v>
      </c>
      <c r="AY129" s="22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22" t="s">
        <v>24</v>
      </c>
      <c r="BK129" s="230">
        <f>ROUND(I129*H129,2)</f>
        <v>0</v>
      </c>
      <c r="BL129" s="22" t="s">
        <v>302</v>
      </c>
      <c r="BM129" s="22" t="s">
        <v>303</v>
      </c>
    </row>
    <row r="130" s="1" customFormat="1" ht="6.96" customHeight="1">
      <c r="B130" s="65"/>
      <c r="C130" s="66"/>
      <c r="D130" s="66"/>
      <c r="E130" s="66"/>
      <c r="F130" s="66"/>
      <c r="G130" s="66"/>
      <c r="H130" s="66"/>
      <c r="I130" s="164"/>
      <c r="J130" s="66"/>
      <c r="K130" s="66"/>
      <c r="L130" s="70"/>
    </row>
  </sheetData>
  <sheetProtection sheet="1" autoFilter="0" formatColumns="0" formatRows="0" objects="1" scenarios="1" spinCount="100000" saltValue="HPtvjIj1+WXUEfGiw7Y8iTUI0+7edcRx3DfUfvItyLmEnlJ654O2kb3IMuotolCOQICLSce2gnfLJ5JtimYP0g==" hashValue="YL8QVikcPPTs/xI8Ylt96pW7tRdyzqjNAELScRyuDyjwl2KW4CA5+TLz4eRcTX3wtg+X1/SI6Za1qZeuwLrgyQ==" algorithmName="SHA-512" password="CC35"/>
  <autoFilter ref="C82:K129"/>
  <mergeCells count="10">
    <mergeCell ref="E7:H7"/>
    <mergeCell ref="E9:H9"/>
    <mergeCell ref="E24:H24"/>
    <mergeCell ref="E45:H45"/>
    <mergeCell ref="E47:H47"/>
    <mergeCell ref="J51:J52"/>
    <mergeCell ref="E73:H73"/>
    <mergeCell ref="E75:H75"/>
    <mergeCell ref="G1:H1"/>
    <mergeCell ref="L2:V2"/>
  </mergeCells>
  <hyperlinks>
    <hyperlink ref="F1:G1" location="C2" display="1) Krycí list soupisu"/>
    <hyperlink ref="G1:H1" location="C54" display="2) Rekapitulace"/>
    <hyperlink ref="J1" location="C82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4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9"/>
      <c r="B1" s="135"/>
      <c r="C1" s="135"/>
      <c r="D1" s="136" t="s">
        <v>1</v>
      </c>
      <c r="E1" s="135"/>
      <c r="F1" s="137" t="s">
        <v>99</v>
      </c>
      <c r="G1" s="137" t="s">
        <v>100</v>
      </c>
      <c r="H1" s="137"/>
      <c r="I1" s="138"/>
      <c r="J1" s="137" t="s">
        <v>101</v>
      </c>
      <c r="K1" s="136" t="s">
        <v>102</v>
      </c>
      <c r="L1" s="137" t="s">
        <v>103</v>
      </c>
      <c r="M1" s="137"/>
      <c r="N1" s="137"/>
      <c r="O1" s="137"/>
      <c r="P1" s="137"/>
      <c r="Q1" s="137"/>
      <c r="R1" s="137"/>
      <c r="S1" s="137"/>
      <c r="T1" s="13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ht="36.96" customHeight="1">
      <c r="L2"/>
      <c r="AT2" s="22" t="s">
        <v>88</v>
      </c>
    </row>
    <row r="3" ht="6.96" customHeight="1">
      <c r="B3" s="23"/>
      <c r="C3" s="24"/>
      <c r="D3" s="24"/>
      <c r="E3" s="24"/>
      <c r="F3" s="24"/>
      <c r="G3" s="24"/>
      <c r="H3" s="24"/>
      <c r="I3" s="139"/>
      <c r="J3" s="24"/>
      <c r="K3" s="25"/>
      <c r="AT3" s="22" t="s">
        <v>85</v>
      </c>
    </row>
    <row r="4" ht="36.96" customHeight="1">
      <c r="B4" s="26"/>
      <c r="C4" s="27"/>
      <c r="D4" s="28" t="s">
        <v>104</v>
      </c>
      <c r="E4" s="27"/>
      <c r="F4" s="27"/>
      <c r="G4" s="27"/>
      <c r="H4" s="27"/>
      <c r="I4" s="140"/>
      <c r="J4" s="27"/>
      <c r="K4" s="29"/>
      <c r="M4" s="30" t="s">
        <v>12</v>
      </c>
      <c r="AT4" s="22" t="s">
        <v>6</v>
      </c>
    </row>
    <row r="5" ht="6.96" customHeight="1">
      <c r="B5" s="26"/>
      <c r="C5" s="27"/>
      <c r="D5" s="27"/>
      <c r="E5" s="27"/>
      <c r="F5" s="27"/>
      <c r="G5" s="27"/>
      <c r="H5" s="27"/>
      <c r="I5" s="140"/>
      <c r="J5" s="27"/>
      <c r="K5" s="29"/>
    </row>
    <row r="6">
      <c r="B6" s="26"/>
      <c r="C6" s="27"/>
      <c r="D6" s="38" t="s">
        <v>18</v>
      </c>
      <c r="E6" s="27"/>
      <c r="F6" s="27"/>
      <c r="G6" s="27"/>
      <c r="H6" s="27"/>
      <c r="I6" s="140"/>
      <c r="J6" s="27"/>
      <c r="K6" s="29"/>
    </row>
    <row r="7" ht="16.5" customHeight="1">
      <c r="B7" s="26"/>
      <c r="C7" s="27"/>
      <c r="D7" s="27"/>
      <c r="E7" s="141" t="str">
        <f>'Rekapitulace stavby'!K6</f>
        <v>Nová psychiatrie - Nemocnice Tábor (staveniště B)</v>
      </c>
      <c r="F7" s="38"/>
      <c r="G7" s="38"/>
      <c r="H7" s="38"/>
      <c r="I7" s="140"/>
      <c r="J7" s="27"/>
      <c r="K7" s="29"/>
    </row>
    <row r="8" s="1" customFormat="1">
      <c r="B8" s="44"/>
      <c r="C8" s="45"/>
      <c r="D8" s="38" t="s">
        <v>105</v>
      </c>
      <c r="E8" s="45"/>
      <c r="F8" s="45"/>
      <c r="G8" s="45"/>
      <c r="H8" s="45"/>
      <c r="I8" s="142"/>
      <c r="J8" s="45"/>
      <c r="K8" s="49"/>
    </row>
    <row r="9" s="1" customFormat="1" ht="36.96" customHeight="1">
      <c r="B9" s="44"/>
      <c r="C9" s="45"/>
      <c r="D9" s="45"/>
      <c r="E9" s="143" t="s">
        <v>304</v>
      </c>
      <c r="F9" s="45"/>
      <c r="G9" s="45"/>
      <c r="H9" s="45"/>
      <c r="I9" s="142"/>
      <c r="J9" s="45"/>
      <c r="K9" s="49"/>
    </row>
    <row r="10" s="1" customFormat="1">
      <c r="B10" s="44"/>
      <c r="C10" s="45"/>
      <c r="D10" s="45"/>
      <c r="E10" s="45"/>
      <c r="F10" s="45"/>
      <c r="G10" s="45"/>
      <c r="H10" s="45"/>
      <c r="I10" s="142"/>
      <c r="J10" s="45"/>
      <c r="K10" s="49"/>
    </row>
    <row r="11" s="1" customFormat="1" ht="14.4" customHeight="1">
      <c r="B11" s="44"/>
      <c r="C11" s="45"/>
      <c r="D11" s="38" t="s">
        <v>21</v>
      </c>
      <c r="E11" s="45"/>
      <c r="F11" s="33" t="s">
        <v>89</v>
      </c>
      <c r="G11" s="45"/>
      <c r="H11" s="45"/>
      <c r="I11" s="144" t="s">
        <v>23</v>
      </c>
      <c r="J11" s="33" t="s">
        <v>22</v>
      </c>
      <c r="K11" s="49"/>
    </row>
    <row r="12" s="1" customFormat="1" ht="14.4" customHeight="1">
      <c r="B12" s="44"/>
      <c r="C12" s="45"/>
      <c r="D12" s="38" t="s">
        <v>25</v>
      </c>
      <c r="E12" s="45"/>
      <c r="F12" s="33" t="s">
        <v>26</v>
      </c>
      <c r="G12" s="45"/>
      <c r="H12" s="45"/>
      <c r="I12" s="144" t="s">
        <v>27</v>
      </c>
      <c r="J12" s="145" t="str">
        <f>'Rekapitulace stavby'!AN8</f>
        <v>13. 9. 2017</v>
      </c>
      <c r="K12" s="49"/>
    </row>
    <row r="13" s="1" customFormat="1" ht="10.8" customHeight="1">
      <c r="B13" s="44"/>
      <c r="C13" s="45"/>
      <c r="D13" s="45"/>
      <c r="E13" s="45"/>
      <c r="F13" s="45"/>
      <c r="G13" s="45"/>
      <c r="H13" s="45"/>
      <c r="I13" s="142"/>
      <c r="J13" s="45"/>
      <c r="K13" s="49"/>
    </row>
    <row r="14" s="1" customFormat="1" ht="14.4" customHeight="1">
      <c r="B14" s="44"/>
      <c r="C14" s="45"/>
      <c r="D14" s="38" t="s">
        <v>31</v>
      </c>
      <c r="E14" s="45"/>
      <c r="F14" s="45"/>
      <c r="G14" s="45"/>
      <c r="H14" s="45"/>
      <c r="I14" s="144" t="s">
        <v>32</v>
      </c>
      <c r="J14" s="33" t="s">
        <v>22</v>
      </c>
      <c r="K14" s="49"/>
    </row>
    <row r="15" s="1" customFormat="1" ht="18" customHeight="1">
      <c r="B15" s="44"/>
      <c r="C15" s="45"/>
      <c r="D15" s="45"/>
      <c r="E15" s="33" t="s">
        <v>33</v>
      </c>
      <c r="F15" s="45"/>
      <c r="G15" s="45"/>
      <c r="H15" s="45"/>
      <c r="I15" s="144" t="s">
        <v>34</v>
      </c>
      <c r="J15" s="33" t="s">
        <v>22</v>
      </c>
      <c r="K15" s="49"/>
    </row>
    <row r="16" s="1" customFormat="1" ht="6.96" customHeight="1">
      <c r="B16" s="44"/>
      <c r="C16" s="45"/>
      <c r="D16" s="45"/>
      <c r="E16" s="45"/>
      <c r="F16" s="45"/>
      <c r="G16" s="45"/>
      <c r="H16" s="45"/>
      <c r="I16" s="142"/>
      <c r="J16" s="45"/>
      <c r="K16" s="49"/>
    </row>
    <row r="17" s="1" customFormat="1" ht="14.4" customHeight="1">
      <c r="B17" s="44"/>
      <c r="C17" s="45"/>
      <c r="D17" s="38" t="s">
        <v>35</v>
      </c>
      <c r="E17" s="45"/>
      <c r="F17" s="45"/>
      <c r="G17" s="45"/>
      <c r="H17" s="45"/>
      <c r="I17" s="144" t="s">
        <v>32</v>
      </c>
      <c r="J17" s="33" t="str">
        <f>IF('Rekapitulace stavby'!AN13="Vyplň údaj","",IF('Rekapitulace stavby'!AN13="","",'Rekapitulace stavby'!AN13))</f>
        <v/>
      </c>
      <c r="K17" s="49"/>
    </row>
    <row r="18" s="1" customFormat="1" ht="18" customHeight="1">
      <c r="B18" s="44"/>
      <c r="C18" s="45"/>
      <c r="D18" s="45"/>
      <c r="E18" s="33" t="str">
        <f>IF('Rekapitulace stavby'!E14="Vyplň údaj","",IF('Rekapitulace stavby'!E14="","",'Rekapitulace stavby'!E14))</f>
        <v/>
      </c>
      <c r="F18" s="45"/>
      <c r="G18" s="45"/>
      <c r="H18" s="45"/>
      <c r="I18" s="144" t="s">
        <v>34</v>
      </c>
      <c r="J18" s="33" t="str">
        <f>IF('Rekapitulace stavby'!AN14="Vyplň údaj","",IF('Rekapitulace stavby'!AN14="","",'Rekapitulace stavby'!AN14))</f>
        <v/>
      </c>
      <c r="K18" s="49"/>
    </row>
    <row r="19" s="1" customFormat="1" ht="6.96" customHeight="1">
      <c r="B19" s="44"/>
      <c r="C19" s="45"/>
      <c r="D19" s="45"/>
      <c r="E19" s="45"/>
      <c r="F19" s="45"/>
      <c r="G19" s="45"/>
      <c r="H19" s="45"/>
      <c r="I19" s="142"/>
      <c r="J19" s="45"/>
      <c r="K19" s="49"/>
    </row>
    <row r="20" s="1" customFormat="1" ht="14.4" customHeight="1">
      <c r="B20" s="44"/>
      <c r="C20" s="45"/>
      <c r="D20" s="38" t="s">
        <v>37</v>
      </c>
      <c r="E20" s="45"/>
      <c r="F20" s="45"/>
      <c r="G20" s="45"/>
      <c r="H20" s="45"/>
      <c r="I20" s="144" t="s">
        <v>32</v>
      </c>
      <c r="J20" s="33" t="s">
        <v>22</v>
      </c>
      <c r="K20" s="49"/>
    </row>
    <row r="21" s="1" customFormat="1" ht="18" customHeight="1">
      <c r="B21" s="44"/>
      <c r="C21" s="45"/>
      <c r="D21" s="45"/>
      <c r="E21" s="33" t="s">
        <v>38</v>
      </c>
      <c r="F21" s="45"/>
      <c r="G21" s="45"/>
      <c r="H21" s="45"/>
      <c r="I21" s="144" t="s">
        <v>34</v>
      </c>
      <c r="J21" s="33" t="s">
        <v>22</v>
      </c>
      <c r="K21" s="49"/>
    </row>
    <row r="22" s="1" customFormat="1" ht="6.96" customHeight="1">
      <c r="B22" s="44"/>
      <c r="C22" s="45"/>
      <c r="D22" s="45"/>
      <c r="E22" s="45"/>
      <c r="F22" s="45"/>
      <c r="G22" s="45"/>
      <c r="H22" s="45"/>
      <c r="I22" s="142"/>
      <c r="J22" s="45"/>
      <c r="K22" s="49"/>
    </row>
    <row r="23" s="1" customFormat="1" ht="14.4" customHeight="1">
      <c r="B23" s="44"/>
      <c r="C23" s="45"/>
      <c r="D23" s="38" t="s">
        <v>40</v>
      </c>
      <c r="E23" s="45"/>
      <c r="F23" s="45"/>
      <c r="G23" s="45"/>
      <c r="H23" s="45"/>
      <c r="I23" s="142"/>
      <c r="J23" s="45"/>
      <c r="K23" s="49"/>
    </row>
    <row r="24" s="6" customFormat="1" ht="16.5" customHeight="1">
      <c r="B24" s="146"/>
      <c r="C24" s="147"/>
      <c r="D24" s="147"/>
      <c r="E24" s="42" t="s">
        <v>22</v>
      </c>
      <c r="F24" s="42"/>
      <c r="G24" s="42"/>
      <c r="H24" s="42"/>
      <c r="I24" s="148"/>
      <c r="J24" s="147"/>
      <c r="K24" s="149"/>
    </row>
    <row r="25" s="1" customFormat="1" ht="6.96" customHeight="1">
      <c r="B25" s="44"/>
      <c r="C25" s="45"/>
      <c r="D25" s="45"/>
      <c r="E25" s="45"/>
      <c r="F25" s="45"/>
      <c r="G25" s="45"/>
      <c r="H25" s="45"/>
      <c r="I25" s="142"/>
      <c r="J25" s="45"/>
      <c r="K25" s="49"/>
    </row>
    <row r="26" s="1" customFormat="1" ht="6.96" customHeight="1">
      <c r="B26" s="44"/>
      <c r="C26" s="45"/>
      <c r="D26" s="104"/>
      <c r="E26" s="104"/>
      <c r="F26" s="104"/>
      <c r="G26" s="104"/>
      <c r="H26" s="104"/>
      <c r="I26" s="150"/>
      <c r="J26" s="104"/>
      <c r="K26" s="151"/>
    </row>
    <row r="27" s="1" customFormat="1" ht="25.44" customHeight="1">
      <c r="B27" s="44"/>
      <c r="C27" s="45"/>
      <c r="D27" s="152" t="s">
        <v>42</v>
      </c>
      <c r="E27" s="45"/>
      <c r="F27" s="45"/>
      <c r="G27" s="45"/>
      <c r="H27" s="45"/>
      <c r="I27" s="142"/>
      <c r="J27" s="153">
        <f>ROUND(J81,2)</f>
        <v>0</v>
      </c>
      <c r="K27" s="49"/>
    </row>
    <row r="28" s="1" customFormat="1" ht="6.96" customHeight="1">
      <c r="B28" s="44"/>
      <c r="C28" s="45"/>
      <c r="D28" s="104"/>
      <c r="E28" s="104"/>
      <c r="F28" s="104"/>
      <c r="G28" s="104"/>
      <c r="H28" s="104"/>
      <c r="I28" s="150"/>
      <c r="J28" s="104"/>
      <c r="K28" s="151"/>
    </row>
    <row r="29" s="1" customFormat="1" ht="14.4" customHeight="1">
      <c r="B29" s="44"/>
      <c r="C29" s="45"/>
      <c r="D29" s="45"/>
      <c r="E29" s="45"/>
      <c r="F29" s="50" t="s">
        <v>44</v>
      </c>
      <c r="G29" s="45"/>
      <c r="H29" s="45"/>
      <c r="I29" s="154" t="s">
        <v>43</v>
      </c>
      <c r="J29" s="50" t="s">
        <v>45</v>
      </c>
      <c r="K29" s="49"/>
    </row>
    <row r="30" s="1" customFormat="1" ht="14.4" customHeight="1">
      <c r="B30" s="44"/>
      <c r="C30" s="45"/>
      <c r="D30" s="53" t="s">
        <v>46</v>
      </c>
      <c r="E30" s="53" t="s">
        <v>47</v>
      </c>
      <c r="F30" s="155">
        <f>ROUND(SUM(BE81:BE436), 2)</f>
        <v>0</v>
      </c>
      <c r="G30" s="45"/>
      <c r="H30" s="45"/>
      <c r="I30" s="156">
        <v>0.20999999999999999</v>
      </c>
      <c r="J30" s="155">
        <f>ROUND(ROUND((SUM(BE81:BE436)), 2)*I30, 2)</f>
        <v>0</v>
      </c>
      <c r="K30" s="49"/>
    </row>
    <row r="31" s="1" customFormat="1" ht="14.4" customHeight="1">
      <c r="B31" s="44"/>
      <c r="C31" s="45"/>
      <c r="D31" s="45"/>
      <c r="E31" s="53" t="s">
        <v>48</v>
      </c>
      <c r="F31" s="155">
        <f>ROUND(SUM(BF81:BF436), 2)</f>
        <v>0</v>
      </c>
      <c r="G31" s="45"/>
      <c r="H31" s="45"/>
      <c r="I31" s="156">
        <v>0.14999999999999999</v>
      </c>
      <c r="J31" s="155">
        <f>ROUND(ROUND((SUM(BF81:BF436)), 2)*I31, 2)</f>
        <v>0</v>
      </c>
      <c r="K31" s="49"/>
    </row>
    <row r="32" hidden="1" s="1" customFormat="1" ht="14.4" customHeight="1">
      <c r="B32" s="44"/>
      <c r="C32" s="45"/>
      <c r="D32" s="45"/>
      <c r="E32" s="53" t="s">
        <v>49</v>
      </c>
      <c r="F32" s="155">
        <f>ROUND(SUM(BG81:BG436), 2)</f>
        <v>0</v>
      </c>
      <c r="G32" s="45"/>
      <c r="H32" s="45"/>
      <c r="I32" s="156">
        <v>0.20999999999999999</v>
      </c>
      <c r="J32" s="155">
        <v>0</v>
      </c>
      <c r="K32" s="49"/>
    </row>
    <row r="33" hidden="1" s="1" customFormat="1" ht="14.4" customHeight="1">
      <c r="B33" s="44"/>
      <c r="C33" s="45"/>
      <c r="D33" s="45"/>
      <c r="E33" s="53" t="s">
        <v>50</v>
      </c>
      <c r="F33" s="155">
        <f>ROUND(SUM(BH81:BH436), 2)</f>
        <v>0</v>
      </c>
      <c r="G33" s="45"/>
      <c r="H33" s="45"/>
      <c r="I33" s="156">
        <v>0.14999999999999999</v>
      </c>
      <c r="J33" s="155">
        <v>0</v>
      </c>
      <c r="K33" s="49"/>
    </row>
    <row r="34" hidden="1" s="1" customFormat="1" ht="14.4" customHeight="1">
      <c r="B34" s="44"/>
      <c r="C34" s="45"/>
      <c r="D34" s="45"/>
      <c r="E34" s="53" t="s">
        <v>51</v>
      </c>
      <c r="F34" s="155">
        <f>ROUND(SUM(BI81:BI436), 2)</f>
        <v>0</v>
      </c>
      <c r="G34" s="45"/>
      <c r="H34" s="45"/>
      <c r="I34" s="156">
        <v>0</v>
      </c>
      <c r="J34" s="155">
        <v>0</v>
      </c>
      <c r="K34" s="49"/>
    </row>
    <row r="35" s="1" customFormat="1" ht="6.96" customHeight="1">
      <c r="B35" s="44"/>
      <c r="C35" s="45"/>
      <c r="D35" s="45"/>
      <c r="E35" s="45"/>
      <c r="F35" s="45"/>
      <c r="G35" s="45"/>
      <c r="H35" s="45"/>
      <c r="I35" s="142"/>
      <c r="J35" s="45"/>
      <c r="K35" s="49"/>
    </row>
    <row r="36" s="1" customFormat="1" ht="25.44" customHeight="1">
      <c r="B36" s="44"/>
      <c r="C36" s="157"/>
      <c r="D36" s="158" t="s">
        <v>52</v>
      </c>
      <c r="E36" s="96"/>
      <c r="F36" s="96"/>
      <c r="G36" s="159" t="s">
        <v>53</v>
      </c>
      <c r="H36" s="160" t="s">
        <v>54</v>
      </c>
      <c r="I36" s="161"/>
      <c r="J36" s="162">
        <f>SUM(J27:J34)</f>
        <v>0</v>
      </c>
      <c r="K36" s="163"/>
    </row>
    <row r="37" s="1" customFormat="1" ht="14.4" customHeight="1">
      <c r="B37" s="65"/>
      <c r="C37" s="66"/>
      <c r="D37" s="66"/>
      <c r="E37" s="66"/>
      <c r="F37" s="66"/>
      <c r="G37" s="66"/>
      <c r="H37" s="66"/>
      <c r="I37" s="164"/>
      <c r="J37" s="66"/>
      <c r="K37" s="67"/>
    </row>
    <row r="41" s="1" customFormat="1" ht="6.96" customHeight="1">
      <c r="B41" s="165"/>
      <c r="C41" s="166"/>
      <c r="D41" s="166"/>
      <c r="E41" s="166"/>
      <c r="F41" s="166"/>
      <c r="G41" s="166"/>
      <c r="H41" s="166"/>
      <c r="I41" s="167"/>
      <c r="J41" s="166"/>
      <c r="K41" s="168"/>
    </row>
    <row r="42" s="1" customFormat="1" ht="36.96" customHeight="1">
      <c r="B42" s="44"/>
      <c r="C42" s="28" t="s">
        <v>108</v>
      </c>
      <c r="D42" s="45"/>
      <c r="E42" s="45"/>
      <c r="F42" s="45"/>
      <c r="G42" s="45"/>
      <c r="H42" s="45"/>
      <c r="I42" s="142"/>
      <c r="J42" s="45"/>
      <c r="K42" s="49"/>
    </row>
    <row r="43" s="1" customFormat="1" ht="6.96" customHeight="1">
      <c r="B43" s="44"/>
      <c r="C43" s="45"/>
      <c r="D43" s="45"/>
      <c r="E43" s="45"/>
      <c r="F43" s="45"/>
      <c r="G43" s="45"/>
      <c r="H43" s="45"/>
      <c r="I43" s="142"/>
      <c r="J43" s="45"/>
      <c r="K43" s="49"/>
    </row>
    <row r="44" s="1" customFormat="1" ht="14.4" customHeight="1">
      <c r="B44" s="44"/>
      <c r="C44" s="38" t="s">
        <v>18</v>
      </c>
      <c r="D44" s="45"/>
      <c r="E44" s="45"/>
      <c r="F44" s="45"/>
      <c r="G44" s="45"/>
      <c r="H44" s="45"/>
      <c r="I44" s="142"/>
      <c r="J44" s="45"/>
      <c r="K44" s="49"/>
    </row>
    <row r="45" s="1" customFormat="1" ht="16.5" customHeight="1">
      <c r="B45" s="44"/>
      <c r="C45" s="45"/>
      <c r="D45" s="45"/>
      <c r="E45" s="141" t="str">
        <f>E7</f>
        <v>Nová psychiatrie - Nemocnice Tábor (staveniště B)</v>
      </c>
      <c r="F45" s="38"/>
      <c r="G45" s="38"/>
      <c r="H45" s="38"/>
      <c r="I45" s="142"/>
      <c r="J45" s="45"/>
      <c r="K45" s="49"/>
    </row>
    <row r="46" s="1" customFormat="1" ht="14.4" customHeight="1">
      <c r="B46" s="44"/>
      <c r="C46" s="38" t="s">
        <v>105</v>
      </c>
      <c r="D46" s="45"/>
      <c r="E46" s="45"/>
      <c r="F46" s="45"/>
      <c r="G46" s="45"/>
      <c r="H46" s="45"/>
      <c r="I46" s="142"/>
      <c r="J46" s="45"/>
      <c r="K46" s="49"/>
    </row>
    <row r="47" s="1" customFormat="1" ht="17.25" customHeight="1">
      <c r="B47" s="44"/>
      <c r="C47" s="45"/>
      <c r="D47" s="45"/>
      <c r="E47" s="143" t="str">
        <f>E9</f>
        <v xml:space="preserve">SO13 - SO 13 - Odvodnění parkoviště </v>
      </c>
      <c r="F47" s="45"/>
      <c r="G47" s="45"/>
      <c r="H47" s="45"/>
      <c r="I47" s="142"/>
      <c r="J47" s="45"/>
      <c r="K47" s="49"/>
    </row>
    <row r="48" s="1" customFormat="1" ht="6.96" customHeight="1">
      <c r="B48" s="44"/>
      <c r="C48" s="45"/>
      <c r="D48" s="45"/>
      <c r="E48" s="45"/>
      <c r="F48" s="45"/>
      <c r="G48" s="45"/>
      <c r="H48" s="45"/>
      <c r="I48" s="142"/>
      <c r="J48" s="45"/>
      <c r="K48" s="49"/>
    </row>
    <row r="49" s="1" customFormat="1" ht="18" customHeight="1">
      <c r="B49" s="44"/>
      <c r="C49" s="38" t="s">
        <v>25</v>
      </c>
      <c r="D49" s="45"/>
      <c r="E49" s="45"/>
      <c r="F49" s="33" t="str">
        <f>F12</f>
        <v>Tábor</v>
      </c>
      <c r="G49" s="45"/>
      <c r="H49" s="45"/>
      <c r="I49" s="144" t="s">
        <v>27</v>
      </c>
      <c r="J49" s="145" t="str">
        <f>IF(J12="","",J12)</f>
        <v>13. 9. 2017</v>
      </c>
      <c r="K49" s="49"/>
    </row>
    <row r="50" s="1" customFormat="1" ht="6.96" customHeight="1">
      <c r="B50" s="44"/>
      <c r="C50" s="45"/>
      <c r="D50" s="45"/>
      <c r="E50" s="45"/>
      <c r="F50" s="45"/>
      <c r="G50" s="45"/>
      <c r="H50" s="45"/>
      <c r="I50" s="142"/>
      <c r="J50" s="45"/>
      <c r="K50" s="49"/>
    </row>
    <row r="51" s="1" customFormat="1">
      <c r="B51" s="44"/>
      <c r="C51" s="38" t="s">
        <v>31</v>
      </c>
      <c r="D51" s="45"/>
      <c r="E51" s="45"/>
      <c r="F51" s="33" t="str">
        <f>E15</f>
        <v>Nemocnice Tábor a.s.</v>
      </c>
      <c r="G51" s="45"/>
      <c r="H51" s="45"/>
      <c r="I51" s="144" t="s">
        <v>37</v>
      </c>
      <c r="J51" s="42" t="str">
        <f>E21</f>
        <v>Ing.arch. Jan Hochman</v>
      </c>
      <c r="K51" s="49"/>
    </row>
    <row r="52" s="1" customFormat="1" ht="14.4" customHeight="1">
      <c r="B52" s="44"/>
      <c r="C52" s="38" t="s">
        <v>35</v>
      </c>
      <c r="D52" s="45"/>
      <c r="E52" s="45"/>
      <c r="F52" s="33" t="str">
        <f>IF(E18="","",E18)</f>
        <v/>
      </c>
      <c r="G52" s="45"/>
      <c r="H52" s="45"/>
      <c r="I52" s="142"/>
      <c r="J52" s="169"/>
      <c r="K52" s="49"/>
    </row>
    <row r="53" s="1" customFormat="1" ht="10.32" customHeight="1">
      <c r="B53" s="44"/>
      <c r="C53" s="45"/>
      <c r="D53" s="45"/>
      <c r="E53" s="45"/>
      <c r="F53" s="45"/>
      <c r="G53" s="45"/>
      <c r="H53" s="45"/>
      <c r="I53" s="142"/>
      <c r="J53" s="45"/>
      <c r="K53" s="49"/>
    </row>
    <row r="54" s="1" customFormat="1" ht="29.28" customHeight="1">
      <c r="B54" s="44"/>
      <c r="C54" s="170" t="s">
        <v>109</v>
      </c>
      <c r="D54" s="157"/>
      <c r="E54" s="157"/>
      <c r="F54" s="157"/>
      <c r="G54" s="157"/>
      <c r="H54" s="157"/>
      <c r="I54" s="171"/>
      <c r="J54" s="172" t="s">
        <v>110</v>
      </c>
      <c r="K54" s="173"/>
    </row>
    <row r="55" s="1" customFormat="1" ht="10.32" customHeight="1">
      <c r="B55" s="44"/>
      <c r="C55" s="45"/>
      <c r="D55" s="45"/>
      <c r="E55" s="45"/>
      <c r="F55" s="45"/>
      <c r="G55" s="45"/>
      <c r="H55" s="45"/>
      <c r="I55" s="142"/>
      <c r="J55" s="45"/>
      <c r="K55" s="49"/>
    </row>
    <row r="56" s="1" customFormat="1" ht="29.28" customHeight="1">
      <c r="B56" s="44"/>
      <c r="C56" s="174" t="s">
        <v>111</v>
      </c>
      <c r="D56" s="45"/>
      <c r="E56" s="45"/>
      <c r="F56" s="45"/>
      <c r="G56" s="45"/>
      <c r="H56" s="45"/>
      <c r="I56" s="142"/>
      <c r="J56" s="153">
        <f>J81</f>
        <v>0</v>
      </c>
      <c r="K56" s="49"/>
      <c r="AU56" s="22" t="s">
        <v>112</v>
      </c>
    </row>
    <row r="57" s="7" customFormat="1" ht="24.96" customHeight="1">
      <c r="B57" s="175"/>
      <c r="C57" s="176"/>
      <c r="D57" s="177" t="s">
        <v>305</v>
      </c>
      <c r="E57" s="178"/>
      <c r="F57" s="178"/>
      <c r="G57" s="178"/>
      <c r="H57" s="178"/>
      <c r="I57" s="179"/>
      <c r="J57" s="180">
        <f>J82</f>
        <v>0</v>
      </c>
      <c r="K57" s="181"/>
    </row>
    <row r="58" s="8" customFormat="1" ht="19.92" customHeight="1">
      <c r="B58" s="182"/>
      <c r="C58" s="183"/>
      <c r="D58" s="184" t="s">
        <v>114</v>
      </c>
      <c r="E58" s="185"/>
      <c r="F58" s="185"/>
      <c r="G58" s="185"/>
      <c r="H58" s="185"/>
      <c r="I58" s="186"/>
      <c r="J58" s="187">
        <f>J83</f>
        <v>0</v>
      </c>
      <c r="K58" s="188"/>
    </row>
    <row r="59" s="8" customFormat="1" ht="19.92" customHeight="1">
      <c r="B59" s="182"/>
      <c r="C59" s="183"/>
      <c r="D59" s="184" t="s">
        <v>306</v>
      </c>
      <c r="E59" s="185"/>
      <c r="F59" s="185"/>
      <c r="G59" s="185"/>
      <c r="H59" s="185"/>
      <c r="I59" s="186"/>
      <c r="J59" s="187">
        <f>J246</f>
        <v>0</v>
      </c>
      <c r="K59" s="188"/>
    </row>
    <row r="60" s="8" customFormat="1" ht="19.92" customHeight="1">
      <c r="B60" s="182"/>
      <c r="C60" s="183"/>
      <c r="D60" s="184" t="s">
        <v>307</v>
      </c>
      <c r="E60" s="185"/>
      <c r="F60" s="185"/>
      <c r="G60" s="185"/>
      <c r="H60" s="185"/>
      <c r="I60" s="186"/>
      <c r="J60" s="187">
        <f>J273</f>
        <v>0</v>
      </c>
      <c r="K60" s="188"/>
    </row>
    <row r="61" s="8" customFormat="1" ht="19.92" customHeight="1">
      <c r="B61" s="182"/>
      <c r="C61" s="183"/>
      <c r="D61" s="184" t="s">
        <v>117</v>
      </c>
      <c r="E61" s="185"/>
      <c r="F61" s="185"/>
      <c r="G61" s="185"/>
      <c r="H61" s="185"/>
      <c r="I61" s="186"/>
      <c r="J61" s="187">
        <f>J435</f>
        <v>0</v>
      </c>
      <c r="K61" s="188"/>
    </row>
    <row r="62" s="1" customFormat="1" ht="21.84" customHeight="1">
      <c r="B62" s="44"/>
      <c r="C62" s="45"/>
      <c r="D62" s="45"/>
      <c r="E62" s="45"/>
      <c r="F62" s="45"/>
      <c r="G62" s="45"/>
      <c r="H62" s="45"/>
      <c r="I62" s="142"/>
      <c r="J62" s="45"/>
      <c r="K62" s="49"/>
    </row>
    <row r="63" s="1" customFormat="1" ht="6.96" customHeight="1">
      <c r="B63" s="65"/>
      <c r="C63" s="66"/>
      <c r="D63" s="66"/>
      <c r="E63" s="66"/>
      <c r="F63" s="66"/>
      <c r="G63" s="66"/>
      <c r="H63" s="66"/>
      <c r="I63" s="164"/>
      <c r="J63" s="66"/>
      <c r="K63" s="67"/>
    </row>
    <row r="67" s="1" customFormat="1" ht="6.96" customHeight="1">
      <c r="B67" s="68"/>
      <c r="C67" s="69"/>
      <c r="D67" s="69"/>
      <c r="E67" s="69"/>
      <c r="F67" s="69"/>
      <c r="G67" s="69"/>
      <c r="H67" s="69"/>
      <c r="I67" s="167"/>
      <c r="J67" s="69"/>
      <c r="K67" s="69"/>
      <c r="L67" s="70"/>
    </row>
    <row r="68" s="1" customFormat="1" ht="36.96" customHeight="1">
      <c r="B68" s="44"/>
      <c r="C68" s="71" t="s">
        <v>120</v>
      </c>
      <c r="D68" s="72"/>
      <c r="E68" s="72"/>
      <c r="F68" s="72"/>
      <c r="G68" s="72"/>
      <c r="H68" s="72"/>
      <c r="I68" s="189"/>
      <c r="J68" s="72"/>
      <c r="K68" s="72"/>
      <c r="L68" s="70"/>
    </row>
    <row r="69" s="1" customFormat="1" ht="6.96" customHeight="1">
      <c r="B69" s="44"/>
      <c r="C69" s="72"/>
      <c r="D69" s="72"/>
      <c r="E69" s="72"/>
      <c r="F69" s="72"/>
      <c r="G69" s="72"/>
      <c r="H69" s="72"/>
      <c r="I69" s="189"/>
      <c r="J69" s="72"/>
      <c r="K69" s="72"/>
      <c r="L69" s="70"/>
    </row>
    <row r="70" s="1" customFormat="1" ht="14.4" customHeight="1">
      <c r="B70" s="44"/>
      <c r="C70" s="74" t="s">
        <v>18</v>
      </c>
      <c r="D70" s="72"/>
      <c r="E70" s="72"/>
      <c r="F70" s="72"/>
      <c r="G70" s="72"/>
      <c r="H70" s="72"/>
      <c r="I70" s="189"/>
      <c r="J70" s="72"/>
      <c r="K70" s="72"/>
      <c r="L70" s="70"/>
    </row>
    <row r="71" s="1" customFormat="1" ht="16.5" customHeight="1">
      <c r="B71" s="44"/>
      <c r="C71" s="72"/>
      <c r="D71" s="72"/>
      <c r="E71" s="190" t="str">
        <f>E7</f>
        <v>Nová psychiatrie - Nemocnice Tábor (staveniště B)</v>
      </c>
      <c r="F71" s="74"/>
      <c r="G71" s="74"/>
      <c r="H71" s="74"/>
      <c r="I71" s="189"/>
      <c r="J71" s="72"/>
      <c r="K71" s="72"/>
      <c r="L71" s="70"/>
    </row>
    <row r="72" s="1" customFormat="1" ht="14.4" customHeight="1">
      <c r="B72" s="44"/>
      <c r="C72" s="74" t="s">
        <v>105</v>
      </c>
      <c r="D72" s="72"/>
      <c r="E72" s="72"/>
      <c r="F72" s="72"/>
      <c r="G72" s="72"/>
      <c r="H72" s="72"/>
      <c r="I72" s="189"/>
      <c r="J72" s="72"/>
      <c r="K72" s="72"/>
      <c r="L72" s="70"/>
    </row>
    <row r="73" s="1" customFormat="1" ht="17.25" customHeight="1">
      <c r="B73" s="44"/>
      <c r="C73" s="72"/>
      <c r="D73" s="72"/>
      <c r="E73" s="80" t="str">
        <f>E9</f>
        <v xml:space="preserve">SO13 - SO 13 - Odvodnění parkoviště </v>
      </c>
      <c r="F73" s="72"/>
      <c r="G73" s="72"/>
      <c r="H73" s="72"/>
      <c r="I73" s="189"/>
      <c r="J73" s="72"/>
      <c r="K73" s="72"/>
      <c r="L73" s="70"/>
    </row>
    <row r="74" s="1" customFormat="1" ht="6.96" customHeight="1">
      <c r="B74" s="44"/>
      <c r="C74" s="72"/>
      <c r="D74" s="72"/>
      <c r="E74" s="72"/>
      <c r="F74" s="72"/>
      <c r="G74" s="72"/>
      <c r="H74" s="72"/>
      <c r="I74" s="189"/>
      <c r="J74" s="72"/>
      <c r="K74" s="72"/>
      <c r="L74" s="70"/>
    </row>
    <row r="75" s="1" customFormat="1" ht="18" customHeight="1">
      <c r="B75" s="44"/>
      <c r="C75" s="74" t="s">
        <v>25</v>
      </c>
      <c r="D75" s="72"/>
      <c r="E75" s="72"/>
      <c r="F75" s="191" t="str">
        <f>F12</f>
        <v>Tábor</v>
      </c>
      <c r="G75" s="72"/>
      <c r="H75" s="72"/>
      <c r="I75" s="192" t="s">
        <v>27</v>
      </c>
      <c r="J75" s="83" t="str">
        <f>IF(J12="","",J12)</f>
        <v>13. 9. 2017</v>
      </c>
      <c r="K75" s="72"/>
      <c r="L75" s="70"/>
    </row>
    <row r="76" s="1" customFormat="1" ht="6.96" customHeight="1">
      <c r="B76" s="44"/>
      <c r="C76" s="72"/>
      <c r="D76" s="72"/>
      <c r="E76" s="72"/>
      <c r="F76" s="72"/>
      <c r="G76" s="72"/>
      <c r="H76" s="72"/>
      <c r="I76" s="189"/>
      <c r="J76" s="72"/>
      <c r="K76" s="72"/>
      <c r="L76" s="70"/>
    </row>
    <row r="77" s="1" customFormat="1">
      <c r="B77" s="44"/>
      <c r="C77" s="74" t="s">
        <v>31</v>
      </c>
      <c r="D77" s="72"/>
      <c r="E77" s="72"/>
      <c r="F77" s="191" t="str">
        <f>E15</f>
        <v>Nemocnice Tábor a.s.</v>
      </c>
      <c r="G77" s="72"/>
      <c r="H77" s="72"/>
      <c r="I77" s="192" t="s">
        <v>37</v>
      </c>
      <c r="J77" s="191" t="str">
        <f>E21</f>
        <v>Ing.arch. Jan Hochman</v>
      </c>
      <c r="K77" s="72"/>
      <c r="L77" s="70"/>
    </row>
    <row r="78" s="1" customFormat="1" ht="14.4" customHeight="1">
      <c r="B78" s="44"/>
      <c r="C78" s="74" t="s">
        <v>35</v>
      </c>
      <c r="D78" s="72"/>
      <c r="E78" s="72"/>
      <c r="F78" s="191" t="str">
        <f>IF(E18="","",E18)</f>
        <v/>
      </c>
      <c r="G78" s="72"/>
      <c r="H78" s="72"/>
      <c r="I78" s="189"/>
      <c r="J78" s="72"/>
      <c r="K78" s="72"/>
      <c r="L78" s="70"/>
    </row>
    <row r="79" s="1" customFormat="1" ht="10.32" customHeight="1">
      <c r="B79" s="44"/>
      <c r="C79" s="72"/>
      <c r="D79" s="72"/>
      <c r="E79" s="72"/>
      <c r="F79" s="72"/>
      <c r="G79" s="72"/>
      <c r="H79" s="72"/>
      <c r="I79" s="189"/>
      <c r="J79" s="72"/>
      <c r="K79" s="72"/>
      <c r="L79" s="70"/>
    </row>
    <row r="80" s="9" customFormat="1" ht="29.28" customHeight="1">
      <c r="B80" s="193"/>
      <c r="C80" s="194" t="s">
        <v>121</v>
      </c>
      <c r="D80" s="195" t="s">
        <v>61</v>
      </c>
      <c r="E80" s="195" t="s">
        <v>57</v>
      </c>
      <c r="F80" s="195" t="s">
        <v>122</v>
      </c>
      <c r="G80" s="195" t="s">
        <v>123</v>
      </c>
      <c r="H80" s="195" t="s">
        <v>124</v>
      </c>
      <c r="I80" s="196" t="s">
        <v>125</v>
      </c>
      <c r="J80" s="195" t="s">
        <v>110</v>
      </c>
      <c r="K80" s="197" t="s">
        <v>126</v>
      </c>
      <c r="L80" s="198"/>
      <c r="M80" s="100" t="s">
        <v>127</v>
      </c>
      <c r="N80" s="101" t="s">
        <v>46</v>
      </c>
      <c r="O80" s="101" t="s">
        <v>128</v>
      </c>
      <c r="P80" s="101" t="s">
        <v>129</v>
      </c>
      <c r="Q80" s="101" t="s">
        <v>130</v>
      </c>
      <c r="R80" s="101" t="s">
        <v>131</v>
      </c>
      <c r="S80" s="101" t="s">
        <v>132</v>
      </c>
      <c r="T80" s="102" t="s">
        <v>133</v>
      </c>
    </row>
    <row r="81" s="1" customFormat="1" ht="29.28" customHeight="1">
      <c r="B81" s="44"/>
      <c r="C81" s="106" t="s">
        <v>111</v>
      </c>
      <c r="D81" s="72"/>
      <c r="E81" s="72"/>
      <c r="F81" s="72"/>
      <c r="G81" s="72"/>
      <c r="H81" s="72"/>
      <c r="I81" s="189"/>
      <c r="J81" s="199">
        <f>BK81</f>
        <v>0</v>
      </c>
      <c r="K81" s="72"/>
      <c r="L81" s="70"/>
      <c r="M81" s="103"/>
      <c r="N81" s="104"/>
      <c r="O81" s="104"/>
      <c r="P81" s="200">
        <f>P82</f>
        <v>0</v>
      </c>
      <c r="Q81" s="104"/>
      <c r="R81" s="200">
        <f>R82</f>
        <v>211.63363120999998</v>
      </c>
      <c r="S81" s="104"/>
      <c r="T81" s="201">
        <f>T82</f>
        <v>0</v>
      </c>
      <c r="AT81" s="22" t="s">
        <v>75</v>
      </c>
      <c r="AU81" s="22" t="s">
        <v>112</v>
      </c>
      <c r="BK81" s="202">
        <f>BK82</f>
        <v>0</v>
      </c>
    </row>
    <row r="82" s="10" customFormat="1" ht="37.44" customHeight="1">
      <c r="B82" s="203"/>
      <c r="C82" s="204"/>
      <c r="D82" s="205" t="s">
        <v>75</v>
      </c>
      <c r="E82" s="206" t="s">
        <v>134</v>
      </c>
      <c r="F82" s="206" t="s">
        <v>308</v>
      </c>
      <c r="G82" s="204"/>
      <c r="H82" s="204"/>
      <c r="I82" s="207"/>
      <c r="J82" s="208">
        <f>BK82</f>
        <v>0</v>
      </c>
      <c r="K82" s="204"/>
      <c r="L82" s="209"/>
      <c r="M82" s="210"/>
      <c r="N82" s="211"/>
      <c r="O82" s="211"/>
      <c r="P82" s="212">
        <f>P83+P246+P273+P435</f>
        <v>0</v>
      </c>
      <c r="Q82" s="211"/>
      <c r="R82" s="212">
        <f>R83+R246+R273+R435</f>
        <v>211.63363120999998</v>
      </c>
      <c r="S82" s="211"/>
      <c r="T82" s="213">
        <f>T83+T246+T273+T435</f>
        <v>0</v>
      </c>
      <c r="AR82" s="214" t="s">
        <v>24</v>
      </c>
      <c r="AT82" s="215" t="s">
        <v>75</v>
      </c>
      <c r="AU82" s="215" t="s">
        <v>76</v>
      </c>
      <c r="AY82" s="214" t="s">
        <v>135</v>
      </c>
      <c r="BK82" s="216">
        <f>BK83+BK246+BK273+BK435</f>
        <v>0</v>
      </c>
    </row>
    <row r="83" s="10" customFormat="1" ht="19.92" customHeight="1">
      <c r="B83" s="203"/>
      <c r="C83" s="204"/>
      <c r="D83" s="205" t="s">
        <v>75</v>
      </c>
      <c r="E83" s="217" t="s">
        <v>24</v>
      </c>
      <c r="F83" s="217" t="s">
        <v>136</v>
      </c>
      <c r="G83" s="204"/>
      <c r="H83" s="204"/>
      <c r="I83" s="207"/>
      <c r="J83" s="218">
        <f>BK83</f>
        <v>0</v>
      </c>
      <c r="K83" s="204"/>
      <c r="L83" s="209"/>
      <c r="M83" s="210"/>
      <c r="N83" s="211"/>
      <c r="O83" s="211"/>
      <c r="P83" s="212">
        <f>SUM(P84:P245)</f>
        <v>0</v>
      </c>
      <c r="Q83" s="211"/>
      <c r="R83" s="212">
        <f>SUM(R84:R245)</f>
        <v>131.10995917</v>
      </c>
      <c r="S83" s="211"/>
      <c r="T83" s="213">
        <f>SUM(T84:T245)</f>
        <v>0</v>
      </c>
      <c r="AR83" s="214" t="s">
        <v>24</v>
      </c>
      <c r="AT83" s="215" t="s">
        <v>75</v>
      </c>
      <c r="AU83" s="215" t="s">
        <v>24</v>
      </c>
      <c r="AY83" s="214" t="s">
        <v>135</v>
      </c>
      <c r="BK83" s="216">
        <f>SUM(BK84:BK245)</f>
        <v>0</v>
      </c>
    </row>
    <row r="84" s="1" customFormat="1" ht="16.5" customHeight="1">
      <c r="B84" s="44"/>
      <c r="C84" s="219" t="s">
        <v>24</v>
      </c>
      <c r="D84" s="219" t="s">
        <v>137</v>
      </c>
      <c r="E84" s="220" t="s">
        <v>309</v>
      </c>
      <c r="F84" s="221" t="s">
        <v>310</v>
      </c>
      <c r="G84" s="222" t="s">
        <v>242</v>
      </c>
      <c r="H84" s="223">
        <v>2</v>
      </c>
      <c r="I84" s="224"/>
      <c r="J84" s="225">
        <f>ROUND(I84*H84,2)</f>
        <v>0</v>
      </c>
      <c r="K84" s="221" t="s">
        <v>141</v>
      </c>
      <c r="L84" s="70"/>
      <c r="M84" s="226" t="s">
        <v>22</v>
      </c>
      <c r="N84" s="227" t="s">
        <v>47</v>
      </c>
      <c r="O84" s="45"/>
      <c r="P84" s="228">
        <f>O84*H84</f>
        <v>0</v>
      </c>
      <c r="Q84" s="228">
        <v>0.0086800000000000002</v>
      </c>
      <c r="R84" s="228">
        <f>Q84*H84</f>
        <v>0.01736</v>
      </c>
      <c r="S84" s="228">
        <v>0</v>
      </c>
      <c r="T84" s="229">
        <f>S84*H84</f>
        <v>0</v>
      </c>
      <c r="AR84" s="22" t="s">
        <v>142</v>
      </c>
      <c r="AT84" s="22" t="s">
        <v>137</v>
      </c>
      <c r="AU84" s="22" t="s">
        <v>85</v>
      </c>
      <c r="AY84" s="22" t="s">
        <v>135</v>
      </c>
      <c r="BE84" s="230">
        <f>IF(N84="základní",J84,0)</f>
        <v>0</v>
      </c>
      <c r="BF84" s="230">
        <f>IF(N84="snížená",J84,0)</f>
        <v>0</v>
      </c>
      <c r="BG84" s="230">
        <f>IF(N84="zákl. přenesená",J84,0)</f>
        <v>0</v>
      </c>
      <c r="BH84" s="230">
        <f>IF(N84="sníž. přenesená",J84,0)</f>
        <v>0</v>
      </c>
      <c r="BI84" s="230">
        <f>IF(N84="nulová",J84,0)</f>
        <v>0</v>
      </c>
      <c r="BJ84" s="22" t="s">
        <v>24</v>
      </c>
      <c r="BK84" s="230">
        <f>ROUND(I84*H84,2)</f>
        <v>0</v>
      </c>
      <c r="BL84" s="22" t="s">
        <v>142</v>
      </c>
      <c r="BM84" s="22" t="s">
        <v>311</v>
      </c>
    </row>
    <row r="85" s="1" customFormat="1">
      <c r="B85" s="44"/>
      <c r="C85" s="72"/>
      <c r="D85" s="233" t="s">
        <v>312</v>
      </c>
      <c r="E85" s="72"/>
      <c r="F85" s="257" t="s">
        <v>313</v>
      </c>
      <c r="G85" s="72"/>
      <c r="H85" s="72"/>
      <c r="I85" s="189"/>
      <c r="J85" s="72"/>
      <c r="K85" s="72"/>
      <c r="L85" s="70"/>
      <c r="M85" s="258"/>
      <c r="N85" s="45"/>
      <c r="O85" s="45"/>
      <c r="P85" s="45"/>
      <c r="Q85" s="45"/>
      <c r="R85" s="45"/>
      <c r="S85" s="45"/>
      <c r="T85" s="93"/>
      <c r="AT85" s="22" t="s">
        <v>312</v>
      </c>
      <c r="AU85" s="22" t="s">
        <v>85</v>
      </c>
    </row>
    <row r="86" s="11" customFormat="1">
      <c r="B86" s="231"/>
      <c r="C86" s="232"/>
      <c r="D86" s="233" t="s">
        <v>158</v>
      </c>
      <c r="E86" s="234" t="s">
        <v>22</v>
      </c>
      <c r="F86" s="235" t="s">
        <v>314</v>
      </c>
      <c r="G86" s="232"/>
      <c r="H86" s="236">
        <v>2</v>
      </c>
      <c r="I86" s="237"/>
      <c r="J86" s="232"/>
      <c r="K86" s="232"/>
      <c r="L86" s="238"/>
      <c r="M86" s="239"/>
      <c r="N86" s="240"/>
      <c r="O86" s="240"/>
      <c r="P86" s="240"/>
      <c r="Q86" s="240"/>
      <c r="R86" s="240"/>
      <c r="S86" s="240"/>
      <c r="T86" s="241"/>
      <c r="AT86" s="242" t="s">
        <v>158</v>
      </c>
      <c r="AU86" s="242" t="s">
        <v>85</v>
      </c>
      <c r="AV86" s="11" t="s">
        <v>85</v>
      </c>
      <c r="AW86" s="11" t="s">
        <v>39</v>
      </c>
      <c r="AX86" s="11" t="s">
        <v>76</v>
      </c>
      <c r="AY86" s="242" t="s">
        <v>135</v>
      </c>
    </row>
    <row r="87" s="12" customFormat="1">
      <c r="B87" s="259"/>
      <c r="C87" s="260"/>
      <c r="D87" s="233" t="s">
        <v>158</v>
      </c>
      <c r="E87" s="261" t="s">
        <v>22</v>
      </c>
      <c r="F87" s="262" t="s">
        <v>315</v>
      </c>
      <c r="G87" s="260"/>
      <c r="H87" s="263">
        <v>2</v>
      </c>
      <c r="I87" s="264"/>
      <c r="J87" s="260"/>
      <c r="K87" s="260"/>
      <c r="L87" s="265"/>
      <c r="M87" s="266"/>
      <c r="N87" s="267"/>
      <c r="O87" s="267"/>
      <c r="P87" s="267"/>
      <c r="Q87" s="267"/>
      <c r="R87" s="267"/>
      <c r="S87" s="267"/>
      <c r="T87" s="268"/>
      <c r="AT87" s="269" t="s">
        <v>158</v>
      </c>
      <c r="AU87" s="269" t="s">
        <v>85</v>
      </c>
      <c r="AV87" s="12" t="s">
        <v>142</v>
      </c>
      <c r="AW87" s="12" t="s">
        <v>39</v>
      </c>
      <c r="AX87" s="12" t="s">
        <v>24</v>
      </c>
      <c r="AY87" s="269" t="s">
        <v>135</v>
      </c>
    </row>
    <row r="88" s="1" customFormat="1" ht="16.5" customHeight="1">
      <c r="B88" s="44"/>
      <c r="C88" s="219" t="s">
        <v>85</v>
      </c>
      <c r="D88" s="219" t="s">
        <v>137</v>
      </c>
      <c r="E88" s="220" t="s">
        <v>316</v>
      </c>
      <c r="F88" s="221" t="s">
        <v>317</v>
      </c>
      <c r="G88" s="222" t="s">
        <v>242</v>
      </c>
      <c r="H88" s="223">
        <v>4</v>
      </c>
      <c r="I88" s="224"/>
      <c r="J88" s="225">
        <f>ROUND(I88*H88,2)</f>
        <v>0</v>
      </c>
      <c r="K88" s="221" t="s">
        <v>141</v>
      </c>
      <c r="L88" s="70"/>
      <c r="M88" s="226" t="s">
        <v>22</v>
      </c>
      <c r="N88" s="227" t="s">
        <v>47</v>
      </c>
      <c r="O88" s="45"/>
      <c r="P88" s="228">
        <f>O88*H88</f>
        <v>0</v>
      </c>
      <c r="Q88" s="228">
        <v>0.036900000000000002</v>
      </c>
      <c r="R88" s="228">
        <f>Q88*H88</f>
        <v>0.14760000000000001</v>
      </c>
      <c r="S88" s="228">
        <v>0</v>
      </c>
      <c r="T88" s="229">
        <f>S88*H88</f>
        <v>0</v>
      </c>
      <c r="AR88" s="22" t="s">
        <v>142</v>
      </c>
      <c r="AT88" s="22" t="s">
        <v>137</v>
      </c>
      <c r="AU88" s="22" t="s">
        <v>85</v>
      </c>
      <c r="AY88" s="22" t="s">
        <v>135</v>
      </c>
      <c r="BE88" s="230">
        <f>IF(N88="základní",J88,0)</f>
        <v>0</v>
      </c>
      <c r="BF88" s="230">
        <f>IF(N88="snížená",J88,0)</f>
        <v>0</v>
      </c>
      <c r="BG88" s="230">
        <f>IF(N88="zákl. přenesená",J88,0)</f>
        <v>0</v>
      </c>
      <c r="BH88" s="230">
        <f>IF(N88="sníž. přenesená",J88,0)</f>
        <v>0</v>
      </c>
      <c r="BI88" s="230">
        <f>IF(N88="nulová",J88,0)</f>
        <v>0</v>
      </c>
      <c r="BJ88" s="22" t="s">
        <v>24</v>
      </c>
      <c r="BK88" s="230">
        <f>ROUND(I88*H88,2)</f>
        <v>0</v>
      </c>
      <c r="BL88" s="22" t="s">
        <v>142</v>
      </c>
      <c r="BM88" s="22" t="s">
        <v>318</v>
      </c>
    </row>
    <row r="89" s="1" customFormat="1">
      <c r="B89" s="44"/>
      <c r="C89" s="72"/>
      <c r="D89" s="233" t="s">
        <v>312</v>
      </c>
      <c r="E89" s="72"/>
      <c r="F89" s="257" t="s">
        <v>319</v>
      </c>
      <c r="G89" s="72"/>
      <c r="H89" s="72"/>
      <c r="I89" s="189"/>
      <c r="J89" s="72"/>
      <c r="K89" s="72"/>
      <c r="L89" s="70"/>
      <c r="M89" s="258"/>
      <c r="N89" s="45"/>
      <c r="O89" s="45"/>
      <c r="P89" s="45"/>
      <c r="Q89" s="45"/>
      <c r="R89" s="45"/>
      <c r="S89" s="45"/>
      <c r="T89" s="93"/>
      <c r="AT89" s="22" t="s">
        <v>312</v>
      </c>
      <c r="AU89" s="22" t="s">
        <v>85</v>
      </c>
    </row>
    <row r="90" s="11" customFormat="1">
      <c r="B90" s="231"/>
      <c r="C90" s="232"/>
      <c r="D90" s="233" t="s">
        <v>158</v>
      </c>
      <c r="E90" s="234" t="s">
        <v>22</v>
      </c>
      <c r="F90" s="235" t="s">
        <v>320</v>
      </c>
      <c r="G90" s="232"/>
      <c r="H90" s="236">
        <v>4</v>
      </c>
      <c r="I90" s="237"/>
      <c r="J90" s="232"/>
      <c r="K90" s="232"/>
      <c r="L90" s="238"/>
      <c r="M90" s="239"/>
      <c r="N90" s="240"/>
      <c r="O90" s="240"/>
      <c r="P90" s="240"/>
      <c r="Q90" s="240"/>
      <c r="R90" s="240"/>
      <c r="S90" s="240"/>
      <c r="T90" s="241"/>
      <c r="AT90" s="242" t="s">
        <v>158</v>
      </c>
      <c r="AU90" s="242" t="s">
        <v>85</v>
      </c>
      <c r="AV90" s="11" t="s">
        <v>85</v>
      </c>
      <c r="AW90" s="11" t="s">
        <v>39</v>
      </c>
      <c r="AX90" s="11" t="s">
        <v>76</v>
      </c>
      <c r="AY90" s="242" t="s">
        <v>135</v>
      </c>
    </row>
    <row r="91" s="12" customFormat="1">
      <c r="B91" s="259"/>
      <c r="C91" s="260"/>
      <c r="D91" s="233" t="s">
        <v>158</v>
      </c>
      <c r="E91" s="261" t="s">
        <v>22</v>
      </c>
      <c r="F91" s="262" t="s">
        <v>315</v>
      </c>
      <c r="G91" s="260"/>
      <c r="H91" s="263">
        <v>4</v>
      </c>
      <c r="I91" s="264"/>
      <c r="J91" s="260"/>
      <c r="K91" s="260"/>
      <c r="L91" s="265"/>
      <c r="M91" s="266"/>
      <c r="N91" s="267"/>
      <c r="O91" s="267"/>
      <c r="P91" s="267"/>
      <c r="Q91" s="267"/>
      <c r="R91" s="267"/>
      <c r="S91" s="267"/>
      <c r="T91" s="268"/>
      <c r="AT91" s="269" t="s">
        <v>158</v>
      </c>
      <c r="AU91" s="269" t="s">
        <v>85</v>
      </c>
      <c r="AV91" s="12" t="s">
        <v>142</v>
      </c>
      <c r="AW91" s="12" t="s">
        <v>39</v>
      </c>
      <c r="AX91" s="12" t="s">
        <v>24</v>
      </c>
      <c r="AY91" s="269" t="s">
        <v>135</v>
      </c>
    </row>
    <row r="92" s="1" customFormat="1" ht="16.5" customHeight="1">
      <c r="B92" s="44"/>
      <c r="C92" s="219" t="s">
        <v>147</v>
      </c>
      <c r="D92" s="219" t="s">
        <v>137</v>
      </c>
      <c r="E92" s="220" t="s">
        <v>321</v>
      </c>
      <c r="F92" s="221" t="s">
        <v>322</v>
      </c>
      <c r="G92" s="222" t="s">
        <v>140</v>
      </c>
      <c r="H92" s="223">
        <v>13.622</v>
      </c>
      <c r="I92" s="224"/>
      <c r="J92" s="225">
        <f>ROUND(I92*H92,2)</f>
        <v>0</v>
      </c>
      <c r="K92" s="221" t="s">
        <v>141</v>
      </c>
      <c r="L92" s="70"/>
      <c r="M92" s="226" t="s">
        <v>22</v>
      </c>
      <c r="N92" s="227" t="s">
        <v>47</v>
      </c>
      <c r="O92" s="45"/>
      <c r="P92" s="228">
        <f>O92*H92</f>
        <v>0</v>
      </c>
      <c r="Q92" s="228">
        <v>0</v>
      </c>
      <c r="R92" s="228">
        <f>Q92*H92</f>
        <v>0</v>
      </c>
      <c r="S92" s="228">
        <v>0</v>
      </c>
      <c r="T92" s="229">
        <f>S92*H92</f>
        <v>0</v>
      </c>
      <c r="AR92" s="22" t="s">
        <v>142</v>
      </c>
      <c r="AT92" s="22" t="s">
        <v>137</v>
      </c>
      <c r="AU92" s="22" t="s">
        <v>85</v>
      </c>
      <c r="AY92" s="22" t="s">
        <v>135</v>
      </c>
      <c r="BE92" s="230">
        <f>IF(N92="základní",J92,0)</f>
        <v>0</v>
      </c>
      <c r="BF92" s="230">
        <f>IF(N92="snížená",J92,0)</f>
        <v>0</v>
      </c>
      <c r="BG92" s="230">
        <f>IF(N92="zákl. přenesená",J92,0)</f>
        <v>0</v>
      </c>
      <c r="BH92" s="230">
        <f>IF(N92="sníž. přenesená",J92,0)</f>
        <v>0</v>
      </c>
      <c r="BI92" s="230">
        <f>IF(N92="nulová",J92,0)</f>
        <v>0</v>
      </c>
      <c r="BJ92" s="22" t="s">
        <v>24</v>
      </c>
      <c r="BK92" s="230">
        <f>ROUND(I92*H92,2)</f>
        <v>0</v>
      </c>
      <c r="BL92" s="22" t="s">
        <v>142</v>
      </c>
      <c r="BM92" s="22" t="s">
        <v>323</v>
      </c>
    </row>
    <row r="93" s="1" customFormat="1">
      <c r="B93" s="44"/>
      <c r="C93" s="72"/>
      <c r="D93" s="233" t="s">
        <v>312</v>
      </c>
      <c r="E93" s="72"/>
      <c r="F93" s="257" t="s">
        <v>324</v>
      </c>
      <c r="G93" s="72"/>
      <c r="H93" s="72"/>
      <c r="I93" s="189"/>
      <c r="J93" s="72"/>
      <c r="K93" s="72"/>
      <c r="L93" s="70"/>
      <c r="M93" s="258"/>
      <c r="N93" s="45"/>
      <c r="O93" s="45"/>
      <c r="P93" s="45"/>
      <c r="Q93" s="45"/>
      <c r="R93" s="45"/>
      <c r="S93" s="45"/>
      <c r="T93" s="93"/>
      <c r="AT93" s="22" t="s">
        <v>312</v>
      </c>
      <c r="AU93" s="22" t="s">
        <v>85</v>
      </c>
    </row>
    <row r="94" s="11" customFormat="1">
      <c r="B94" s="231"/>
      <c r="C94" s="232"/>
      <c r="D94" s="233" t="s">
        <v>158</v>
      </c>
      <c r="E94" s="234" t="s">
        <v>22</v>
      </c>
      <c r="F94" s="235" t="s">
        <v>325</v>
      </c>
      <c r="G94" s="232"/>
      <c r="H94" s="236">
        <v>13.622</v>
      </c>
      <c r="I94" s="237"/>
      <c r="J94" s="232"/>
      <c r="K94" s="232"/>
      <c r="L94" s="238"/>
      <c r="M94" s="239"/>
      <c r="N94" s="240"/>
      <c r="O94" s="240"/>
      <c r="P94" s="240"/>
      <c r="Q94" s="240"/>
      <c r="R94" s="240"/>
      <c r="S94" s="240"/>
      <c r="T94" s="241"/>
      <c r="AT94" s="242" t="s">
        <v>158</v>
      </c>
      <c r="AU94" s="242" t="s">
        <v>85</v>
      </c>
      <c r="AV94" s="11" t="s">
        <v>85</v>
      </c>
      <c r="AW94" s="11" t="s">
        <v>39</v>
      </c>
      <c r="AX94" s="11" t="s">
        <v>76</v>
      </c>
      <c r="AY94" s="242" t="s">
        <v>135</v>
      </c>
    </row>
    <row r="95" s="12" customFormat="1">
      <c r="B95" s="259"/>
      <c r="C95" s="260"/>
      <c r="D95" s="233" t="s">
        <v>158</v>
      </c>
      <c r="E95" s="261" t="s">
        <v>22</v>
      </c>
      <c r="F95" s="262" t="s">
        <v>315</v>
      </c>
      <c r="G95" s="260"/>
      <c r="H95" s="263">
        <v>13.622</v>
      </c>
      <c r="I95" s="264"/>
      <c r="J95" s="260"/>
      <c r="K95" s="260"/>
      <c r="L95" s="265"/>
      <c r="M95" s="266"/>
      <c r="N95" s="267"/>
      <c r="O95" s="267"/>
      <c r="P95" s="267"/>
      <c r="Q95" s="267"/>
      <c r="R95" s="267"/>
      <c r="S95" s="267"/>
      <c r="T95" s="268"/>
      <c r="AT95" s="269" t="s">
        <v>158</v>
      </c>
      <c r="AU95" s="269" t="s">
        <v>85</v>
      </c>
      <c r="AV95" s="12" t="s">
        <v>142</v>
      </c>
      <c r="AW95" s="12" t="s">
        <v>39</v>
      </c>
      <c r="AX95" s="12" t="s">
        <v>24</v>
      </c>
      <c r="AY95" s="269" t="s">
        <v>135</v>
      </c>
    </row>
    <row r="96" s="1" customFormat="1" ht="16.5" customHeight="1">
      <c r="B96" s="44"/>
      <c r="C96" s="219" t="s">
        <v>142</v>
      </c>
      <c r="D96" s="219" t="s">
        <v>137</v>
      </c>
      <c r="E96" s="220" t="s">
        <v>148</v>
      </c>
      <c r="F96" s="221" t="s">
        <v>149</v>
      </c>
      <c r="G96" s="222" t="s">
        <v>140</v>
      </c>
      <c r="H96" s="223">
        <v>14.340999999999999</v>
      </c>
      <c r="I96" s="224"/>
      <c r="J96" s="225">
        <f>ROUND(I96*H96,2)</f>
        <v>0</v>
      </c>
      <c r="K96" s="221" t="s">
        <v>141</v>
      </c>
      <c r="L96" s="70"/>
      <c r="M96" s="226" t="s">
        <v>22</v>
      </c>
      <c r="N96" s="227" t="s">
        <v>47</v>
      </c>
      <c r="O96" s="45"/>
      <c r="P96" s="228">
        <f>O96*H96</f>
        <v>0</v>
      </c>
      <c r="Q96" s="228">
        <v>0</v>
      </c>
      <c r="R96" s="228">
        <f>Q96*H96</f>
        <v>0</v>
      </c>
      <c r="S96" s="228">
        <v>0</v>
      </c>
      <c r="T96" s="229">
        <f>S96*H96</f>
        <v>0</v>
      </c>
      <c r="AR96" s="22" t="s">
        <v>142</v>
      </c>
      <c r="AT96" s="22" t="s">
        <v>137</v>
      </c>
      <c r="AU96" s="22" t="s">
        <v>85</v>
      </c>
      <c r="AY96" s="22" t="s">
        <v>135</v>
      </c>
      <c r="BE96" s="230">
        <f>IF(N96="základní",J96,0)</f>
        <v>0</v>
      </c>
      <c r="BF96" s="230">
        <f>IF(N96="snížená",J96,0)</f>
        <v>0</v>
      </c>
      <c r="BG96" s="230">
        <f>IF(N96="zákl. přenesená",J96,0)</f>
        <v>0</v>
      </c>
      <c r="BH96" s="230">
        <f>IF(N96="sníž. přenesená",J96,0)</f>
        <v>0</v>
      </c>
      <c r="BI96" s="230">
        <f>IF(N96="nulová",J96,0)</f>
        <v>0</v>
      </c>
      <c r="BJ96" s="22" t="s">
        <v>24</v>
      </c>
      <c r="BK96" s="230">
        <f>ROUND(I96*H96,2)</f>
        <v>0</v>
      </c>
      <c r="BL96" s="22" t="s">
        <v>142</v>
      </c>
      <c r="BM96" s="22" t="s">
        <v>326</v>
      </c>
    </row>
    <row r="97" s="1" customFormat="1">
      <c r="B97" s="44"/>
      <c r="C97" s="72"/>
      <c r="D97" s="233" t="s">
        <v>312</v>
      </c>
      <c r="E97" s="72"/>
      <c r="F97" s="257" t="s">
        <v>327</v>
      </c>
      <c r="G97" s="72"/>
      <c r="H97" s="72"/>
      <c r="I97" s="189"/>
      <c r="J97" s="72"/>
      <c r="K97" s="72"/>
      <c r="L97" s="70"/>
      <c r="M97" s="258"/>
      <c r="N97" s="45"/>
      <c r="O97" s="45"/>
      <c r="P97" s="45"/>
      <c r="Q97" s="45"/>
      <c r="R97" s="45"/>
      <c r="S97" s="45"/>
      <c r="T97" s="93"/>
      <c r="AT97" s="22" t="s">
        <v>312</v>
      </c>
      <c r="AU97" s="22" t="s">
        <v>85</v>
      </c>
    </row>
    <row r="98" s="11" customFormat="1">
      <c r="B98" s="231"/>
      <c r="C98" s="232"/>
      <c r="D98" s="233" t="s">
        <v>158</v>
      </c>
      <c r="E98" s="234" t="s">
        <v>22</v>
      </c>
      <c r="F98" s="235" t="s">
        <v>328</v>
      </c>
      <c r="G98" s="232"/>
      <c r="H98" s="236">
        <v>10.560000000000001</v>
      </c>
      <c r="I98" s="237"/>
      <c r="J98" s="232"/>
      <c r="K98" s="232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158</v>
      </c>
      <c r="AU98" s="242" t="s">
        <v>85</v>
      </c>
      <c r="AV98" s="11" t="s">
        <v>85</v>
      </c>
      <c r="AW98" s="11" t="s">
        <v>39</v>
      </c>
      <c r="AX98" s="11" t="s">
        <v>76</v>
      </c>
      <c r="AY98" s="242" t="s">
        <v>135</v>
      </c>
    </row>
    <row r="99" s="11" customFormat="1">
      <c r="B99" s="231"/>
      <c r="C99" s="232"/>
      <c r="D99" s="233" t="s">
        <v>158</v>
      </c>
      <c r="E99" s="234" t="s">
        <v>22</v>
      </c>
      <c r="F99" s="235" t="s">
        <v>329</v>
      </c>
      <c r="G99" s="232"/>
      <c r="H99" s="236">
        <v>1.3500000000000001</v>
      </c>
      <c r="I99" s="237"/>
      <c r="J99" s="232"/>
      <c r="K99" s="232"/>
      <c r="L99" s="238"/>
      <c r="M99" s="239"/>
      <c r="N99" s="240"/>
      <c r="O99" s="240"/>
      <c r="P99" s="240"/>
      <c r="Q99" s="240"/>
      <c r="R99" s="240"/>
      <c r="S99" s="240"/>
      <c r="T99" s="241"/>
      <c r="AT99" s="242" t="s">
        <v>158</v>
      </c>
      <c r="AU99" s="242" t="s">
        <v>85</v>
      </c>
      <c r="AV99" s="11" t="s">
        <v>85</v>
      </c>
      <c r="AW99" s="11" t="s">
        <v>39</v>
      </c>
      <c r="AX99" s="11" t="s">
        <v>76</v>
      </c>
      <c r="AY99" s="242" t="s">
        <v>135</v>
      </c>
    </row>
    <row r="100" s="11" customFormat="1">
      <c r="B100" s="231"/>
      <c r="C100" s="232"/>
      <c r="D100" s="233" t="s">
        <v>158</v>
      </c>
      <c r="E100" s="234" t="s">
        <v>22</v>
      </c>
      <c r="F100" s="235" t="s">
        <v>330</v>
      </c>
      <c r="G100" s="232"/>
      <c r="H100" s="236">
        <v>2.431</v>
      </c>
      <c r="I100" s="237"/>
      <c r="J100" s="232"/>
      <c r="K100" s="232"/>
      <c r="L100" s="238"/>
      <c r="M100" s="239"/>
      <c r="N100" s="240"/>
      <c r="O100" s="240"/>
      <c r="P100" s="240"/>
      <c r="Q100" s="240"/>
      <c r="R100" s="240"/>
      <c r="S100" s="240"/>
      <c r="T100" s="241"/>
      <c r="AT100" s="242" t="s">
        <v>158</v>
      </c>
      <c r="AU100" s="242" t="s">
        <v>85</v>
      </c>
      <c r="AV100" s="11" t="s">
        <v>85</v>
      </c>
      <c r="AW100" s="11" t="s">
        <v>39</v>
      </c>
      <c r="AX100" s="11" t="s">
        <v>76</v>
      </c>
      <c r="AY100" s="242" t="s">
        <v>135</v>
      </c>
    </row>
    <row r="101" s="12" customFormat="1">
      <c r="B101" s="259"/>
      <c r="C101" s="260"/>
      <c r="D101" s="233" t="s">
        <v>158</v>
      </c>
      <c r="E101" s="261" t="s">
        <v>22</v>
      </c>
      <c r="F101" s="262" t="s">
        <v>315</v>
      </c>
      <c r="G101" s="260"/>
      <c r="H101" s="263">
        <v>14.340999999999999</v>
      </c>
      <c r="I101" s="264"/>
      <c r="J101" s="260"/>
      <c r="K101" s="260"/>
      <c r="L101" s="265"/>
      <c r="M101" s="266"/>
      <c r="N101" s="267"/>
      <c r="O101" s="267"/>
      <c r="P101" s="267"/>
      <c r="Q101" s="267"/>
      <c r="R101" s="267"/>
      <c r="S101" s="267"/>
      <c r="T101" s="268"/>
      <c r="AT101" s="269" t="s">
        <v>158</v>
      </c>
      <c r="AU101" s="269" t="s">
        <v>85</v>
      </c>
      <c r="AV101" s="12" t="s">
        <v>142</v>
      </c>
      <c r="AW101" s="12" t="s">
        <v>39</v>
      </c>
      <c r="AX101" s="12" t="s">
        <v>24</v>
      </c>
      <c r="AY101" s="269" t="s">
        <v>135</v>
      </c>
    </row>
    <row r="102" s="1" customFormat="1" ht="16.5" customHeight="1">
      <c r="B102" s="44"/>
      <c r="C102" s="219" t="s">
        <v>160</v>
      </c>
      <c r="D102" s="219" t="s">
        <v>137</v>
      </c>
      <c r="E102" s="220" t="s">
        <v>331</v>
      </c>
      <c r="F102" s="221" t="s">
        <v>332</v>
      </c>
      <c r="G102" s="222" t="s">
        <v>140</v>
      </c>
      <c r="H102" s="223">
        <v>1</v>
      </c>
      <c r="I102" s="224"/>
      <c r="J102" s="225">
        <f>ROUND(I102*H102,2)</f>
        <v>0</v>
      </c>
      <c r="K102" s="221" t="s">
        <v>141</v>
      </c>
      <c r="L102" s="70"/>
      <c r="M102" s="226" t="s">
        <v>22</v>
      </c>
      <c r="N102" s="227" t="s">
        <v>47</v>
      </c>
      <c r="O102" s="45"/>
      <c r="P102" s="228">
        <f>O102*H102</f>
        <v>0</v>
      </c>
      <c r="Q102" s="228">
        <v>0</v>
      </c>
      <c r="R102" s="228">
        <f>Q102*H102</f>
        <v>0</v>
      </c>
      <c r="S102" s="228">
        <v>0</v>
      </c>
      <c r="T102" s="229">
        <f>S102*H102</f>
        <v>0</v>
      </c>
      <c r="AR102" s="22" t="s">
        <v>142</v>
      </c>
      <c r="AT102" s="22" t="s">
        <v>137</v>
      </c>
      <c r="AU102" s="22" t="s">
        <v>85</v>
      </c>
      <c r="AY102" s="22" t="s">
        <v>135</v>
      </c>
      <c r="BE102" s="230">
        <f>IF(N102="základní",J102,0)</f>
        <v>0</v>
      </c>
      <c r="BF102" s="230">
        <f>IF(N102="snížená",J102,0)</f>
        <v>0</v>
      </c>
      <c r="BG102" s="230">
        <f>IF(N102="zákl. přenesená",J102,0)</f>
        <v>0</v>
      </c>
      <c r="BH102" s="230">
        <f>IF(N102="sníž. přenesená",J102,0)</f>
        <v>0</v>
      </c>
      <c r="BI102" s="230">
        <f>IF(N102="nulová",J102,0)</f>
        <v>0</v>
      </c>
      <c r="BJ102" s="22" t="s">
        <v>24</v>
      </c>
      <c r="BK102" s="230">
        <f>ROUND(I102*H102,2)</f>
        <v>0</v>
      </c>
      <c r="BL102" s="22" t="s">
        <v>142</v>
      </c>
      <c r="BM102" s="22" t="s">
        <v>333</v>
      </c>
    </row>
    <row r="103" s="1" customFormat="1">
      <c r="B103" s="44"/>
      <c r="C103" s="72"/>
      <c r="D103" s="233" t="s">
        <v>312</v>
      </c>
      <c r="E103" s="72"/>
      <c r="F103" s="257" t="s">
        <v>334</v>
      </c>
      <c r="G103" s="72"/>
      <c r="H103" s="72"/>
      <c r="I103" s="189"/>
      <c r="J103" s="72"/>
      <c r="K103" s="72"/>
      <c r="L103" s="70"/>
      <c r="M103" s="258"/>
      <c r="N103" s="45"/>
      <c r="O103" s="45"/>
      <c r="P103" s="45"/>
      <c r="Q103" s="45"/>
      <c r="R103" s="45"/>
      <c r="S103" s="45"/>
      <c r="T103" s="93"/>
      <c r="AT103" s="22" t="s">
        <v>312</v>
      </c>
      <c r="AU103" s="22" t="s">
        <v>85</v>
      </c>
    </row>
    <row r="104" s="11" customFormat="1">
      <c r="B104" s="231"/>
      <c r="C104" s="232"/>
      <c r="D104" s="233" t="s">
        <v>158</v>
      </c>
      <c r="E104" s="234" t="s">
        <v>22</v>
      </c>
      <c r="F104" s="235" t="s">
        <v>335</v>
      </c>
      <c r="G104" s="232"/>
      <c r="H104" s="236">
        <v>1</v>
      </c>
      <c r="I104" s="237"/>
      <c r="J104" s="232"/>
      <c r="K104" s="232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158</v>
      </c>
      <c r="AU104" s="242" t="s">
        <v>85</v>
      </c>
      <c r="AV104" s="11" t="s">
        <v>85</v>
      </c>
      <c r="AW104" s="11" t="s">
        <v>39</v>
      </c>
      <c r="AX104" s="11" t="s">
        <v>76</v>
      </c>
      <c r="AY104" s="242" t="s">
        <v>135</v>
      </c>
    </row>
    <row r="105" s="12" customFormat="1">
      <c r="B105" s="259"/>
      <c r="C105" s="260"/>
      <c r="D105" s="233" t="s">
        <v>158</v>
      </c>
      <c r="E105" s="261" t="s">
        <v>22</v>
      </c>
      <c r="F105" s="262" t="s">
        <v>315</v>
      </c>
      <c r="G105" s="260"/>
      <c r="H105" s="263">
        <v>1</v>
      </c>
      <c r="I105" s="264"/>
      <c r="J105" s="260"/>
      <c r="K105" s="260"/>
      <c r="L105" s="265"/>
      <c r="M105" s="266"/>
      <c r="N105" s="267"/>
      <c r="O105" s="267"/>
      <c r="P105" s="267"/>
      <c r="Q105" s="267"/>
      <c r="R105" s="267"/>
      <c r="S105" s="267"/>
      <c r="T105" s="268"/>
      <c r="AT105" s="269" t="s">
        <v>158</v>
      </c>
      <c r="AU105" s="269" t="s">
        <v>85</v>
      </c>
      <c r="AV105" s="12" t="s">
        <v>142</v>
      </c>
      <c r="AW105" s="12" t="s">
        <v>39</v>
      </c>
      <c r="AX105" s="12" t="s">
        <v>24</v>
      </c>
      <c r="AY105" s="269" t="s">
        <v>135</v>
      </c>
    </row>
    <row r="106" s="1" customFormat="1" ht="16.5" customHeight="1">
      <c r="B106" s="44"/>
      <c r="C106" s="219" t="s">
        <v>164</v>
      </c>
      <c r="D106" s="219" t="s">
        <v>137</v>
      </c>
      <c r="E106" s="220" t="s">
        <v>336</v>
      </c>
      <c r="F106" s="221" t="s">
        <v>337</v>
      </c>
      <c r="G106" s="222" t="s">
        <v>140</v>
      </c>
      <c r="H106" s="223">
        <v>108.27500000000001</v>
      </c>
      <c r="I106" s="224"/>
      <c r="J106" s="225">
        <f>ROUND(I106*H106,2)</f>
        <v>0</v>
      </c>
      <c r="K106" s="221" t="s">
        <v>141</v>
      </c>
      <c r="L106" s="70"/>
      <c r="M106" s="226" t="s">
        <v>22</v>
      </c>
      <c r="N106" s="227" t="s">
        <v>47</v>
      </c>
      <c r="O106" s="45"/>
      <c r="P106" s="228">
        <f>O106*H106</f>
        <v>0</v>
      </c>
      <c r="Q106" s="228">
        <v>0</v>
      </c>
      <c r="R106" s="228">
        <f>Q106*H106</f>
        <v>0</v>
      </c>
      <c r="S106" s="228">
        <v>0</v>
      </c>
      <c r="T106" s="229">
        <f>S106*H106</f>
        <v>0</v>
      </c>
      <c r="AR106" s="22" t="s">
        <v>142</v>
      </c>
      <c r="AT106" s="22" t="s">
        <v>137</v>
      </c>
      <c r="AU106" s="22" t="s">
        <v>85</v>
      </c>
      <c r="AY106" s="22" t="s">
        <v>135</v>
      </c>
      <c r="BE106" s="230">
        <f>IF(N106="základní",J106,0)</f>
        <v>0</v>
      </c>
      <c r="BF106" s="230">
        <f>IF(N106="snížená",J106,0)</f>
        <v>0</v>
      </c>
      <c r="BG106" s="230">
        <f>IF(N106="zákl. přenesená",J106,0)</f>
        <v>0</v>
      </c>
      <c r="BH106" s="230">
        <f>IF(N106="sníž. přenesená",J106,0)</f>
        <v>0</v>
      </c>
      <c r="BI106" s="230">
        <f>IF(N106="nulová",J106,0)</f>
        <v>0</v>
      </c>
      <c r="BJ106" s="22" t="s">
        <v>24</v>
      </c>
      <c r="BK106" s="230">
        <f>ROUND(I106*H106,2)</f>
        <v>0</v>
      </c>
      <c r="BL106" s="22" t="s">
        <v>142</v>
      </c>
      <c r="BM106" s="22" t="s">
        <v>338</v>
      </c>
    </row>
    <row r="107" s="1" customFormat="1">
      <c r="B107" s="44"/>
      <c r="C107" s="72"/>
      <c r="D107" s="233" t="s">
        <v>312</v>
      </c>
      <c r="E107" s="72"/>
      <c r="F107" s="257" t="s">
        <v>339</v>
      </c>
      <c r="G107" s="72"/>
      <c r="H107" s="72"/>
      <c r="I107" s="189"/>
      <c r="J107" s="72"/>
      <c r="K107" s="72"/>
      <c r="L107" s="70"/>
      <c r="M107" s="258"/>
      <c r="N107" s="45"/>
      <c r="O107" s="45"/>
      <c r="P107" s="45"/>
      <c r="Q107" s="45"/>
      <c r="R107" s="45"/>
      <c r="S107" s="45"/>
      <c r="T107" s="93"/>
      <c r="AT107" s="22" t="s">
        <v>312</v>
      </c>
      <c r="AU107" s="22" t="s">
        <v>85</v>
      </c>
    </row>
    <row r="108" s="11" customFormat="1">
      <c r="B108" s="231"/>
      <c r="C108" s="232"/>
      <c r="D108" s="233" t="s">
        <v>158</v>
      </c>
      <c r="E108" s="234" t="s">
        <v>22</v>
      </c>
      <c r="F108" s="235" t="s">
        <v>340</v>
      </c>
      <c r="G108" s="232"/>
      <c r="H108" s="236">
        <v>108.27500000000001</v>
      </c>
      <c r="I108" s="237"/>
      <c r="J108" s="232"/>
      <c r="K108" s="232"/>
      <c r="L108" s="238"/>
      <c r="M108" s="239"/>
      <c r="N108" s="240"/>
      <c r="O108" s="240"/>
      <c r="P108" s="240"/>
      <c r="Q108" s="240"/>
      <c r="R108" s="240"/>
      <c r="S108" s="240"/>
      <c r="T108" s="241"/>
      <c r="AT108" s="242" t="s">
        <v>158</v>
      </c>
      <c r="AU108" s="242" t="s">
        <v>85</v>
      </c>
      <c r="AV108" s="11" t="s">
        <v>85</v>
      </c>
      <c r="AW108" s="11" t="s">
        <v>39</v>
      </c>
      <c r="AX108" s="11" t="s">
        <v>76</v>
      </c>
      <c r="AY108" s="242" t="s">
        <v>135</v>
      </c>
    </row>
    <row r="109" s="12" customFormat="1">
      <c r="B109" s="259"/>
      <c r="C109" s="260"/>
      <c r="D109" s="233" t="s">
        <v>158</v>
      </c>
      <c r="E109" s="261" t="s">
        <v>22</v>
      </c>
      <c r="F109" s="262" t="s">
        <v>315</v>
      </c>
      <c r="G109" s="260"/>
      <c r="H109" s="263">
        <v>108.27500000000001</v>
      </c>
      <c r="I109" s="264"/>
      <c r="J109" s="260"/>
      <c r="K109" s="260"/>
      <c r="L109" s="265"/>
      <c r="M109" s="266"/>
      <c r="N109" s="267"/>
      <c r="O109" s="267"/>
      <c r="P109" s="267"/>
      <c r="Q109" s="267"/>
      <c r="R109" s="267"/>
      <c r="S109" s="267"/>
      <c r="T109" s="268"/>
      <c r="AT109" s="269" t="s">
        <v>158</v>
      </c>
      <c r="AU109" s="269" t="s">
        <v>85</v>
      </c>
      <c r="AV109" s="12" t="s">
        <v>142</v>
      </c>
      <c r="AW109" s="12" t="s">
        <v>39</v>
      </c>
      <c r="AX109" s="12" t="s">
        <v>24</v>
      </c>
      <c r="AY109" s="269" t="s">
        <v>135</v>
      </c>
    </row>
    <row r="110" s="1" customFormat="1" ht="16.5" customHeight="1">
      <c r="B110" s="44"/>
      <c r="C110" s="219" t="s">
        <v>173</v>
      </c>
      <c r="D110" s="219" t="s">
        <v>137</v>
      </c>
      <c r="E110" s="220" t="s">
        <v>341</v>
      </c>
      <c r="F110" s="221" t="s">
        <v>342</v>
      </c>
      <c r="G110" s="222" t="s">
        <v>140</v>
      </c>
      <c r="H110" s="223">
        <v>90.823999999999998</v>
      </c>
      <c r="I110" s="224"/>
      <c r="J110" s="225">
        <f>ROUND(I110*H110,2)</f>
        <v>0</v>
      </c>
      <c r="K110" s="221" t="s">
        <v>141</v>
      </c>
      <c r="L110" s="70"/>
      <c r="M110" s="226" t="s">
        <v>22</v>
      </c>
      <c r="N110" s="227" t="s">
        <v>47</v>
      </c>
      <c r="O110" s="45"/>
      <c r="P110" s="228">
        <f>O110*H110</f>
        <v>0</v>
      </c>
      <c r="Q110" s="228">
        <v>0</v>
      </c>
      <c r="R110" s="228">
        <f>Q110*H110</f>
        <v>0</v>
      </c>
      <c r="S110" s="228">
        <v>0</v>
      </c>
      <c r="T110" s="229">
        <f>S110*H110</f>
        <v>0</v>
      </c>
      <c r="AR110" s="22" t="s">
        <v>142</v>
      </c>
      <c r="AT110" s="22" t="s">
        <v>137</v>
      </c>
      <c r="AU110" s="22" t="s">
        <v>85</v>
      </c>
      <c r="AY110" s="22" t="s">
        <v>135</v>
      </c>
      <c r="BE110" s="230">
        <f>IF(N110="základní",J110,0)</f>
        <v>0</v>
      </c>
      <c r="BF110" s="230">
        <f>IF(N110="snížená",J110,0)</f>
        <v>0</v>
      </c>
      <c r="BG110" s="230">
        <f>IF(N110="zákl. přenesená",J110,0)</f>
        <v>0</v>
      </c>
      <c r="BH110" s="230">
        <f>IF(N110="sníž. přenesená",J110,0)</f>
        <v>0</v>
      </c>
      <c r="BI110" s="230">
        <f>IF(N110="nulová",J110,0)</f>
        <v>0</v>
      </c>
      <c r="BJ110" s="22" t="s">
        <v>24</v>
      </c>
      <c r="BK110" s="230">
        <f>ROUND(I110*H110,2)</f>
        <v>0</v>
      </c>
      <c r="BL110" s="22" t="s">
        <v>142</v>
      </c>
      <c r="BM110" s="22" t="s">
        <v>343</v>
      </c>
    </row>
    <row r="111" s="1" customFormat="1">
      <c r="B111" s="44"/>
      <c r="C111" s="72"/>
      <c r="D111" s="233" t="s">
        <v>312</v>
      </c>
      <c r="E111" s="72"/>
      <c r="F111" s="257" t="s">
        <v>344</v>
      </c>
      <c r="G111" s="72"/>
      <c r="H111" s="72"/>
      <c r="I111" s="189"/>
      <c r="J111" s="72"/>
      <c r="K111" s="72"/>
      <c r="L111" s="70"/>
      <c r="M111" s="258"/>
      <c r="N111" s="45"/>
      <c r="O111" s="45"/>
      <c r="P111" s="45"/>
      <c r="Q111" s="45"/>
      <c r="R111" s="45"/>
      <c r="S111" s="45"/>
      <c r="T111" s="93"/>
      <c r="AT111" s="22" t="s">
        <v>312</v>
      </c>
      <c r="AU111" s="22" t="s">
        <v>85</v>
      </c>
    </row>
    <row r="112" s="11" customFormat="1">
      <c r="B112" s="231"/>
      <c r="C112" s="232"/>
      <c r="D112" s="233" t="s">
        <v>158</v>
      </c>
      <c r="E112" s="234" t="s">
        <v>22</v>
      </c>
      <c r="F112" s="235" t="s">
        <v>345</v>
      </c>
      <c r="G112" s="232"/>
      <c r="H112" s="236">
        <v>22.23</v>
      </c>
      <c r="I112" s="237"/>
      <c r="J112" s="232"/>
      <c r="K112" s="232"/>
      <c r="L112" s="238"/>
      <c r="M112" s="239"/>
      <c r="N112" s="240"/>
      <c r="O112" s="240"/>
      <c r="P112" s="240"/>
      <c r="Q112" s="240"/>
      <c r="R112" s="240"/>
      <c r="S112" s="240"/>
      <c r="T112" s="241"/>
      <c r="AT112" s="242" t="s">
        <v>158</v>
      </c>
      <c r="AU112" s="242" t="s">
        <v>85</v>
      </c>
      <c r="AV112" s="11" t="s">
        <v>85</v>
      </c>
      <c r="AW112" s="11" t="s">
        <v>39</v>
      </c>
      <c r="AX112" s="11" t="s">
        <v>76</v>
      </c>
      <c r="AY112" s="242" t="s">
        <v>135</v>
      </c>
    </row>
    <row r="113" s="11" customFormat="1">
      <c r="B113" s="231"/>
      <c r="C113" s="232"/>
      <c r="D113" s="233" t="s">
        <v>158</v>
      </c>
      <c r="E113" s="234" t="s">
        <v>22</v>
      </c>
      <c r="F113" s="235" t="s">
        <v>346</v>
      </c>
      <c r="G113" s="232"/>
      <c r="H113" s="236">
        <v>20.501999999999999</v>
      </c>
      <c r="I113" s="237"/>
      <c r="J113" s="232"/>
      <c r="K113" s="232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158</v>
      </c>
      <c r="AU113" s="242" t="s">
        <v>85</v>
      </c>
      <c r="AV113" s="11" t="s">
        <v>85</v>
      </c>
      <c r="AW113" s="11" t="s">
        <v>39</v>
      </c>
      <c r="AX113" s="11" t="s">
        <v>76</v>
      </c>
      <c r="AY113" s="242" t="s">
        <v>135</v>
      </c>
    </row>
    <row r="114" s="11" customFormat="1">
      <c r="B114" s="231"/>
      <c r="C114" s="232"/>
      <c r="D114" s="233" t="s">
        <v>158</v>
      </c>
      <c r="E114" s="234" t="s">
        <v>22</v>
      </c>
      <c r="F114" s="235" t="s">
        <v>347</v>
      </c>
      <c r="G114" s="232"/>
      <c r="H114" s="236">
        <v>17.609000000000002</v>
      </c>
      <c r="I114" s="237"/>
      <c r="J114" s="232"/>
      <c r="K114" s="232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158</v>
      </c>
      <c r="AU114" s="242" t="s">
        <v>85</v>
      </c>
      <c r="AV114" s="11" t="s">
        <v>85</v>
      </c>
      <c r="AW114" s="11" t="s">
        <v>39</v>
      </c>
      <c r="AX114" s="11" t="s">
        <v>76</v>
      </c>
      <c r="AY114" s="242" t="s">
        <v>135</v>
      </c>
    </row>
    <row r="115" s="11" customFormat="1">
      <c r="B115" s="231"/>
      <c r="C115" s="232"/>
      <c r="D115" s="233" t="s">
        <v>158</v>
      </c>
      <c r="E115" s="234" t="s">
        <v>22</v>
      </c>
      <c r="F115" s="235" t="s">
        <v>348</v>
      </c>
      <c r="G115" s="232"/>
      <c r="H115" s="236">
        <v>2.3399999999999999</v>
      </c>
      <c r="I115" s="237"/>
      <c r="J115" s="232"/>
      <c r="K115" s="232"/>
      <c r="L115" s="238"/>
      <c r="M115" s="239"/>
      <c r="N115" s="240"/>
      <c r="O115" s="240"/>
      <c r="P115" s="240"/>
      <c r="Q115" s="240"/>
      <c r="R115" s="240"/>
      <c r="S115" s="240"/>
      <c r="T115" s="241"/>
      <c r="AT115" s="242" t="s">
        <v>158</v>
      </c>
      <c r="AU115" s="242" t="s">
        <v>85</v>
      </c>
      <c r="AV115" s="11" t="s">
        <v>85</v>
      </c>
      <c r="AW115" s="11" t="s">
        <v>39</v>
      </c>
      <c r="AX115" s="11" t="s">
        <v>76</v>
      </c>
      <c r="AY115" s="242" t="s">
        <v>135</v>
      </c>
    </row>
    <row r="116" s="11" customFormat="1">
      <c r="B116" s="231"/>
      <c r="C116" s="232"/>
      <c r="D116" s="233" t="s">
        <v>158</v>
      </c>
      <c r="E116" s="234" t="s">
        <v>22</v>
      </c>
      <c r="F116" s="235" t="s">
        <v>349</v>
      </c>
      <c r="G116" s="232"/>
      <c r="H116" s="236">
        <v>3.8879999999999999</v>
      </c>
      <c r="I116" s="237"/>
      <c r="J116" s="232"/>
      <c r="K116" s="232"/>
      <c r="L116" s="238"/>
      <c r="M116" s="239"/>
      <c r="N116" s="240"/>
      <c r="O116" s="240"/>
      <c r="P116" s="240"/>
      <c r="Q116" s="240"/>
      <c r="R116" s="240"/>
      <c r="S116" s="240"/>
      <c r="T116" s="241"/>
      <c r="AT116" s="242" t="s">
        <v>158</v>
      </c>
      <c r="AU116" s="242" t="s">
        <v>85</v>
      </c>
      <c r="AV116" s="11" t="s">
        <v>85</v>
      </c>
      <c r="AW116" s="11" t="s">
        <v>39</v>
      </c>
      <c r="AX116" s="11" t="s">
        <v>76</v>
      </c>
      <c r="AY116" s="242" t="s">
        <v>135</v>
      </c>
    </row>
    <row r="117" s="11" customFormat="1">
      <c r="B117" s="231"/>
      <c r="C117" s="232"/>
      <c r="D117" s="233" t="s">
        <v>158</v>
      </c>
      <c r="E117" s="234" t="s">
        <v>22</v>
      </c>
      <c r="F117" s="235" t="s">
        <v>350</v>
      </c>
      <c r="G117" s="232"/>
      <c r="H117" s="236">
        <v>14.787000000000001</v>
      </c>
      <c r="I117" s="237"/>
      <c r="J117" s="232"/>
      <c r="K117" s="232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158</v>
      </c>
      <c r="AU117" s="242" t="s">
        <v>85</v>
      </c>
      <c r="AV117" s="11" t="s">
        <v>85</v>
      </c>
      <c r="AW117" s="11" t="s">
        <v>39</v>
      </c>
      <c r="AX117" s="11" t="s">
        <v>76</v>
      </c>
      <c r="AY117" s="242" t="s">
        <v>135</v>
      </c>
    </row>
    <row r="118" s="11" customFormat="1">
      <c r="B118" s="231"/>
      <c r="C118" s="232"/>
      <c r="D118" s="233" t="s">
        <v>158</v>
      </c>
      <c r="E118" s="234" t="s">
        <v>22</v>
      </c>
      <c r="F118" s="235" t="s">
        <v>351</v>
      </c>
      <c r="G118" s="232"/>
      <c r="H118" s="236">
        <v>5.1840000000000002</v>
      </c>
      <c r="I118" s="237"/>
      <c r="J118" s="232"/>
      <c r="K118" s="232"/>
      <c r="L118" s="238"/>
      <c r="M118" s="239"/>
      <c r="N118" s="240"/>
      <c r="O118" s="240"/>
      <c r="P118" s="240"/>
      <c r="Q118" s="240"/>
      <c r="R118" s="240"/>
      <c r="S118" s="240"/>
      <c r="T118" s="241"/>
      <c r="AT118" s="242" t="s">
        <v>158</v>
      </c>
      <c r="AU118" s="242" t="s">
        <v>85</v>
      </c>
      <c r="AV118" s="11" t="s">
        <v>85</v>
      </c>
      <c r="AW118" s="11" t="s">
        <v>39</v>
      </c>
      <c r="AX118" s="11" t="s">
        <v>76</v>
      </c>
      <c r="AY118" s="242" t="s">
        <v>135</v>
      </c>
    </row>
    <row r="119" s="11" customFormat="1">
      <c r="B119" s="231"/>
      <c r="C119" s="232"/>
      <c r="D119" s="233" t="s">
        <v>158</v>
      </c>
      <c r="E119" s="234" t="s">
        <v>22</v>
      </c>
      <c r="F119" s="235" t="s">
        <v>352</v>
      </c>
      <c r="G119" s="232"/>
      <c r="H119" s="236">
        <v>4.2839999999999998</v>
      </c>
      <c r="I119" s="237"/>
      <c r="J119" s="232"/>
      <c r="K119" s="232"/>
      <c r="L119" s="238"/>
      <c r="M119" s="239"/>
      <c r="N119" s="240"/>
      <c r="O119" s="240"/>
      <c r="P119" s="240"/>
      <c r="Q119" s="240"/>
      <c r="R119" s="240"/>
      <c r="S119" s="240"/>
      <c r="T119" s="241"/>
      <c r="AT119" s="242" t="s">
        <v>158</v>
      </c>
      <c r="AU119" s="242" t="s">
        <v>85</v>
      </c>
      <c r="AV119" s="11" t="s">
        <v>85</v>
      </c>
      <c r="AW119" s="11" t="s">
        <v>39</v>
      </c>
      <c r="AX119" s="11" t="s">
        <v>76</v>
      </c>
      <c r="AY119" s="242" t="s">
        <v>135</v>
      </c>
    </row>
    <row r="120" s="12" customFormat="1">
      <c r="B120" s="259"/>
      <c r="C120" s="260"/>
      <c r="D120" s="233" t="s">
        <v>158</v>
      </c>
      <c r="E120" s="261" t="s">
        <v>22</v>
      </c>
      <c r="F120" s="262" t="s">
        <v>315</v>
      </c>
      <c r="G120" s="260"/>
      <c r="H120" s="263">
        <v>90.823999999999998</v>
      </c>
      <c r="I120" s="264"/>
      <c r="J120" s="260"/>
      <c r="K120" s="260"/>
      <c r="L120" s="265"/>
      <c r="M120" s="266"/>
      <c r="N120" s="267"/>
      <c r="O120" s="267"/>
      <c r="P120" s="267"/>
      <c r="Q120" s="267"/>
      <c r="R120" s="267"/>
      <c r="S120" s="267"/>
      <c r="T120" s="268"/>
      <c r="AT120" s="269" t="s">
        <v>158</v>
      </c>
      <c r="AU120" s="269" t="s">
        <v>85</v>
      </c>
      <c r="AV120" s="12" t="s">
        <v>142</v>
      </c>
      <c r="AW120" s="12" t="s">
        <v>39</v>
      </c>
      <c r="AX120" s="12" t="s">
        <v>24</v>
      </c>
      <c r="AY120" s="269" t="s">
        <v>135</v>
      </c>
    </row>
    <row r="121" s="1" customFormat="1" ht="16.5" customHeight="1">
      <c r="B121" s="44"/>
      <c r="C121" s="219" t="s">
        <v>179</v>
      </c>
      <c r="D121" s="219" t="s">
        <v>137</v>
      </c>
      <c r="E121" s="220" t="s">
        <v>353</v>
      </c>
      <c r="F121" s="221" t="s">
        <v>354</v>
      </c>
      <c r="G121" s="222" t="s">
        <v>140</v>
      </c>
      <c r="H121" s="223">
        <v>36.616999999999997</v>
      </c>
      <c r="I121" s="224"/>
      <c r="J121" s="225">
        <f>ROUND(I121*H121,2)</f>
        <v>0</v>
      </c>
      <c r="K121" s="221" t="s">
        <v>141</v>
      </c>
      <c r="L121" s="70"/>
      <c r="M121" s="226" t="s">
        <v>22</v>
      </c>
      <c r="N121" s="227" t="s">
        <v>47</v>
      </c>
      <c r="O121" s="45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AR121" s="22" t="s">
        <v>142</v>
      </c>
      <c r="AT121" s="22" t="s">
        <v>137</v>
      </c>
      <c r="AU121" s="22" t="s">
        <v>85</v>
      </c>
      <c r="AY121" s="22" t="s">
        <v>135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22" t="s">
        <v>24</v>
      </c>
      <c r="BK121" s="230">
        <f>ROUND(I121*H121,2)</f>
        <v>0</v>
      </c>
      <c r="BL121" s="22" t="s">
        <v>142</v>
      </c>
      <c r="BM121" s="22" t="s">
        <v>355</v>
      </c>
    </row>
    <row r="122" s="1" customFormat="1">
      <c r="B122" s="44"/>
      <c r="C122" s="72"/>
      <c r="D122" s="233" t="s">
        <v>312</v>
      </c>
      <c r="E122" s="72"/>
      <c r="F122" s="257" t="s">
        <v>356</v>
      </c>
      <c r="G122" s="72"/>
      <c r="H122" s="72"/>
      <c r="I122" s="189"/>
      <c r="J122" s="72"/>
      <c r="K122" s="72"/>
      <c r="L122" s="70"/>
      <c r="M122" s="258"/>
      <c r="N122" s="45"/>
      <c r="O122" s="45"/>
      <c r="P122" s="45"/>
      <c r="Q122" s="45"/>
      <c r="R122" s="45"/>
      <c r="S122" s="45"/>
      <c r="T122" s="93"/>
      <c r="AT122" s="22" t="s">
        <v>312</v>
      </c>
      <c r="AU122" s="22" t="s">
        <v>85</v>
      </c>
    </row>
    <row r="123" s="11" customFormat="1">
      <c r="B123" s="231"/>
      <c r="C123" s="232"/>
      <c r="D123" s="233" t="s">
        <v>158</v>
      </c>
      <c r="E123" s="234" t="s">
        <v>22</v>
      </c>
      <c r="F123" s="235" t="s">
        <v>357</v>
      </c>
      <c r="G123" s="232"/>
      <c r="H123" s="236">
        <v>4.4119999999999999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158</v>
      </c>
      <c r="AU123" s="242" t="s">
        <v>85</v>
      </c>
      <c r="AV123" s="11" t="s">
        <v>85</v>
      </c>
      <c r="AW123" s="11" t="s">
        <v>39</v>
      </c>
      <c r="AX123" s="11" t="s">
        <v>76</v>
      </c>
      <c r="AY123" s="242" t="s">
        <v>135</v>
      </c>
    </row>
    <row r="124" s="11" customFormat="1">
      <c r="B124" s="231"/>
      <c r="C124" s="232"/>
      <c r="D124" s="233" t="s">
        <v>158</v>
      </c>
      <c r="E124" s="234" t="s">
        <v>22</v>
      </c>
      <c r="F124" s="235" t="s">
        <v>358</v>
      </c>
      <c r="G124" s="232"/>
      <c r="H124" s="236">
        <v>5.7030000000000003</v>
      </c>
      <c r="I124" s="237"/>
      <c r="J124" s="232"/>
      <c r="K124" s="232"/>
      <c r="L124" s="238"/>
      <c r="M124" s="239"/>
      <c r="N124" s="240"/>
      <c r="O124" s="240"/>
      <c r="P124" s="240"/>
      <c r="Q124" s="240"/>
      <c r="R124" s="240"/>
      <c r="S124" s="240"/>
      <c r="T124" s="241"/>
      <c r="AT124" s="242" t="s">
        <v>158</v>
      </c>
      <c r="AU124" s="242" t="s">
        <v>85</v>
      </c>
      <c r="AV124" s="11" t="s">
        <v>85</v>
      </c>
      <c r="AW124" s="11" t="s">
        <v>39</v>
      </c>
      <c r="AX124" s="11" t="s">
        <v>76</v>
      </c>
      <c r="AY124" s="242" t="s">
        <v>135</v>
      </c>
    </row>
    <row r="125" s="11" customFormat="1">
      <c r="B125" s="231"/>
      <c r="C125" s="232"/>
      <c r="D125" s="233" t="s">
        <v>158</v>
      </c>
      <c r="E125" s="234" t="s">
        <v>22</v>
      </c>
      <c r="F125" s="235" t="s">
        <v>359</v>
      </c>
      <c r="G125" s="232"/>
      <c r="H125" s="236">
        <v>7.4740000000000002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158</v>
      </c>
      <c r="AU125" s="242" t="s">
        <v>85</v>
      </c>
      <c r="AV125" s="11" t="s">
        <v>85</v>
      </c>
      <c r="AW125" s="11" t="s">
        <v>39</v>
      </c>
      <c r="AX125" s="11" t="s">
        <v>76</v>
      </c>
      <c r="AY125" s="242" t="s">
        <v>135</v>
      </c>
    </row>
    <row r="126" s="11" customFormat="1">
      <c r="B126" s="231"/>
      <c r="C126" s="232"/>
      <c r="D126" s="233" t="s">
        <v>158</v>
      </c>
      <c r="E126" s="234" t="s">
        <v>22</v>
      </c>
      <c r="F126" s="235" t="s">
        <v>360</v>
      </c>
      <c r="G126" s="232"/>
      <c r="H126" s="236">
        <v>19.027999999999999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158</v>
      </c>
      <c r="AU126" s="242" t="s">
        <v>85</v>
      </c>
      <c r="AV126" s="11" t="s">
        <v>85</v>
      </c>
      <c r="AW126" s="11" t="s">
        <v>39</v>
      </c>
      <c r="AX126" s="11" t="s">
        <v>76</v>
      </c>
      <c r="AY126" s="242" t="s">
        <v>135</v>
      </c>
    </row>
    <row r="127" s="12" customFormat="1">
      <c r="B127" s="259"/>
      <c r="C127" s="260"/>
      <c r="D127" s="233" t="s">
        <v>158</v>
      </c>
      <c r="E127" s="261" t="s">
        <v>22</v>
      </c>
      <c r="F127" s="262" t="s">
        <v>315</v>
      </c>
      <c r="G127" s="260"/>
      <c r="H127" s="263">
        <v>36.616999999999997</v>
      </c>
      <c r="I127" s="264"/>
      <c r="J127" s="260"/>
      <c r="K127" s="260"/>
      <c r="L127" s="265"/>
      <c r="M127" s="266"/>
      <c r="N127" s="267"/>
      <c r="O127" s="267"/>
      <c r="P127" s="267"/>
      <c r="Q127" s="267"/>
      <c r="R127" s="267"/>
      <c r="S127" s="267"/>
      <c r="T127" s="268"/>
      <c r="AT127" s="269" t="s">
        <v>158</v>
      </c>
      <c r="AU127" s="269" t="s">
        <v>85</v>
      </c>
      <c r="AV127" s="12" t="s">
        <v>142</v>
      </c>
      <c r="AW127" s="12" t="s">
        <v>39</v>
      </c>
      <c r="AX127" s="12" t="s">
        <v>24</v>
      </c>
      <c r="AY127" s="269" t="s">
        <v>135</v>
      </c>
    </row>
    <row r="128" s="1" customFormat="1" ht="16.5" customHeight="1">
      <c r="B128" s="44"/>
      <c r="C128" s="219" t="s">
        <v>183</v>
      </c>
      <c r="D128" s="219" t="s">
        <v>137</v>
      </c>
      <c r="E128" s="220" t="s">
        <v>361</v>
      </c>
      <c r="F128" s="221" t="s">
        <v>362</v>
      </c>
      <c r="G128" s="222" t="s">
        <v>176</v>
      </c>
      <c r="H128" s="223">
        <v>209.316</v>
      </c>
      <c r="I128" s="224"/>
      <c r="J128" s="225">
        <f>ROUND(I128*H128,2)</f>
        <v>0</v>
      </c>
      <c r="K128" s="221" t="s">
        <v>141</v>
      </c>
      <c r="L128" s="70"/>
      <c r="M128" s="226" t="s">
        <v>22</v>
      </c>
      <c r="N128" s="227" t="s">
        <v>47</v>
      </c>
      <c r="O128" s="45"/>
      <c r="P128" s="228">
        <f>O128*H128</f>
        <v>0</v>
      </c>
      <c r="Q128" s="228">
        <v>0.00199</v>
      </c>
      <c r="R128" s="228">
        <f>Q128*H128</f>
        <v>0.41653884000000002</v>
      </c>
      <c r="S128" s="228">
        <v>0</v>
      </c>
      <c r="T128" s="229">
        <f>S128*H128</f>
        <v>0</v>
      </c>
      <c r="AR128" s="22" t="s">
        <v>142</v>
      </c>
      <c r="AT128" s="22" t="s">
        <v>137</v>
      </c>
      <c r="AU128" s="22" t="s">
        <v>85</v>
      </c>
      <c r="AY128" s="22" t="s">
        <v>135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22" t="s">
        <v>24</v>
      </c>
      <c r="BK128" s="230">
        <f>ROUND(I128*H128,2)</f>
        <v>0</v>
      </c>
      <c r="BL128" s="22" t="s">
        <v>142</v>
      </c>
      <c r="BM128" s="22" t="s">
        <v>363</v>
      </c>
    </row>
    <row r="129" s="1" customFormat="1">
      <c r="B129" s="44"/>
      <c r="C129" s="72"/>
      <c r="D129" s="233" t="s">
        <v>312</v>
      </c>
      <c r="E129" s="72"/>
      <c r="F129" s="257" t="s">
        <v>364</v>
      </c>
      <c r="G129" s="72"/>
      <c r="H129" s="72"/>
      <c r="I129" s="189"/>
      <c r="J129" s="72"/>
      <c r="K129" s="72"/>
      <c r="L129" s="70"/>
      <c r="M129" s="258"/>
      <c r="N129" s="45"/>
      <c r="O129" s="45"/>
      <c r="P129" s="45"/>
      <c r="Q129" s="45"/>
      <c r="R129" s="45"/>
      <c r="S129" s="45"/>
      <c r="T129" s="93"/>
      <c r="AT129" s="22" t="s">
        <v>312</v>
      </c>
      <c r="AU129" s="22" t="s">
        <v>85</v>
      </c>
    </row>
    <row r="130" s="11" customFormat="1">
      <c r="B130" s="231"/>
      <c r="C130" s="232"/>
      <c r="D130" s="233" t="s">
        <v>158</v>
      </c>
      <c r="E130" s="234" t="s">
        <v>22</v>
      </c>
      <c r="F130" s="235" t="s">
        <v>365</v>
      </c>
      <c r="G130" s="232"/>
      <c r="H130" s="236">
        <v>49.399999999999999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158</v>
      </c>
      <c r="AU130" s="242" t="s">
        <v>85</v>
      </c>
      <c r="AV130" s="11" t="s">
        <v>85</v>
      </c>
      <c r="AW130" s="11" t="s">
        <v>39</v>
      </c>
      <c r="AX130" s="11" t="s">
        <v>76</v>
      </c>
      <c r="AY130" s="242" t="s">
        <v>135</v>
      </c>
    </row>
    <row r="131" s="11" customFormat="1">
      <c r="B131" s="231"/>
      <c r="C131" s="232"/>
      <c r="D131" s="233" t="s">
        <v>158</v>
      </c>
      <c r="E131" s="234" t="s">
        <v>22</v>
      </c>
      <c r="F131" s="235" t="s">
        <v>366</v>
      </c>
      <c r="G131" s="232"/>
      <c r="H131" s="236">
        <v>45.560000000000002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158</v>
      </c>
      <c r="AU131" s="242" t="s">
        <v>85</v>
      </c>
      <c r="AV131" s="11" t="s">
        <v>85</v>
      </c>
      <c r="AW131" s="11" t="s">
        <v>39</v>
      </c>
      <c r="AX131" s="11" t="s">
        <v>76</v>
      </c>
      <c r="AY131" s="242" t="s">
        <v>135</v>
      </c>
    </row>
    <row r="132" s="11" customFormat="1">
      <c r="B132" s="231"/>
      <c r="C132" s="232"/>
      <c r="D132" s="233" t="s">
        <v>158</v>
      </c>
      <c r="E132" s="234" t="s">
        <v>22</v>
      </c>
      <c r="F132" s="235" t="s">
        <v>367</v>
      </c>
      <c r="G132" s="232"/>
      <c r="H132" s="236">
        <v>5.2000000000000002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AT132" s="242" t="s">
        <v>158</v>
      </c>
      <c r="AU132" s="242" t="s">
        <v>85</v>
      </c>
      <c r="AV132" s="11" t="s">
        <v>85</v>
      </c>
      <c r="AW132" s="11" t="s">
        <v>39</v>
      </c>
      <c r="AX132" s="11" t="s">
        <v>76</v>
      </c>
      <c r="AY132" s="242" t="s">
        <v>135</v>
      </c>
    </row>
    <row r="133" s="11" customFormat="1">
      <c r="B133" s="231"/>
      <c r="C133" s="232"/>
      <c r="D133" s="233" t="s">
        <v>158</v>
      </c>
      <c r="E133" s="234" t="s">
        <v>22</v>
      </c>
      <c r="F133" s="235" t="s">
        <v>368</v>
      </c>
      <c r="G133" s="232"/>
      <c r="H133" s="236">
        <v>8.6400000000000006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158</v>
      </c>
      <c r="AU133" s="242" t="s">
        <v>85</v>
      </c>
      <c r="AV133" s="11" t="s">
        <v>85</v>
      </c>
      <c r="AW133" s="11" t="s">
        <v>39</v>
      </c>
      <c r="AX133" s="11" t="s">
        <v>76</v>
      </c>
      <c r="AY133" s="242" t="s">
        <v>135</v>
      </c>
    </row>
    <row r="134" s="11" customFormat="1">
      <c r="B134" s="231"/>
      <c r="C134" s="232"/>
      <c r="D134" s="233" t="s">
        <v>158</v>
      </c>
      <c r="E134" s="234" t="s">
        <v>22</v>
      </c>
      <c r="F134" s="235" t="s">
        <v>369</v>
      </c>
      <c r="G134" s="232"/>
      <c r="H134" s="236">
        <v>32.859999999999999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158</v>
      </c>
      <c r="AU134" s="242" t="s">
        <v>85</v>
      </c>
      <c r="AV134" s="11" t="s">
        <v>85</v>
      </c>
      <c r="AW134" s="11" t="s">
        <v>39</v>
      </c>
      <c r="AX134" s="11" t="s">
        <v>76</v>
      </c>
      <c r="AY134" s="242" t="s">
        <v>135</v>
      </c>
    </row>
    <row r="135" s="11" customFormat="1">
      <c r="B135" s="231"/>
      <c r="C135" s="232"/>
      <c r="D135" s="233" t="s">
        <v>158</v>
      </c>
      <c r="E135" s="234" t="s">
        <v>22</v>
      </c>
      <c r="F135" s="235" t="s">
        <v>370</v>
      </c>
      <c r="G135" s="232"/>
      <c r="H135" s="236">
        <v>9.5199999999999996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158</v>
      </c>
      <c r="AU135" s="242" t="s">
        <v>85</v>
      </c>
      <c r="AV135" s="11" t="s">
        <v>85</v>
      </c>
      <c r="AW135" s="11" t="s">
        <v>39</v>
      </c>
      <c r="AX135" s="11" t="s">
        <v>76</v>
      </c>
      <c r="AY135" s="242" t="s">
        <v>135</v>
      </c>
    </row>
    <row r="136" s="11" customFormat="1">
      <c r="B136" s="231"/>
      <c r="C136" s="232"/>
      <c r="D136" s="233" t="s">
        <v>158</v>
      </c>
      <c r="E136" s="234" t="s">
        <v>22</v>
      </c>
      <c r="F136" s="235" t="s">
        <v>371</v>
      </c>
      <c r="G136" s="232"/>
      <c r="H136" s="236">
        <v>3.9399999999999999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158</v>
      </c>
      <c r="AU136" s="242" t="s">
        <v>85</v>
      </c>
      <c r="AV136" s="11" t="s">
        <v>85</v>
      </c>
      <c r="AW136" s="11" t="s">
        <v>39</v>
      </c>
      <c r="AX136" s="11" t="s">
        <v>76</v>
      </c>
      <c r="AY136" s="242" t="s">
        <v>135</v>
      </c>
    </row>
    <row r="137" s="11" customFormat="1">
      <c r="B137" s="231"/>
      <c r="C137" s="232"/>
      <c r="D137" s="233" t="s">
        <v>158</v>
      </c>
      <c r="E137" s="234" t="s">
        <v>22</v>
      </c>
      <c r="F137" s="235" t="s">
        <v>372</v>
      </c>
      <c r="G137" s="232"/>
      <c r="H137" s="236">
        <v>5.0919999999999996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158</v>
      </c>
      <c r="AU137" s="242" t="s">
        <v>85</v>
      </c>
      <c r="AV137" s="11" t="s">
        <v>85</v>
      </c>
      <c r="AW137" s="11" t="s">
        <v>39</v>
      </c>
      <c r="AX137" s="11" t="s">
        <v>76</v>
      </c>
      <c r="AY137" s="242" t="s">
        <v>135</v>
      </c>
    </row>
    <row r="138" s="11" customFormat="1">
      <c r="B138" s="231"/>
      <c r="C138" s="232"/>
      <c r="D138" s="233" t="s">
        <v>158</v>
      </c>
      <c r="E138" s="234" t="s">
        <v>22</v>
      </c>
      <c r="F138" s="235" t="s">
        <v>373</v>
      </c>
      <c r="G138" s="232"/>
      <c r="H138" s="236">
        <v>49.103999999999999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158</v>
      </c>
      <c r="AU138" s="242" t="s">
        <v>85</v>
      </c>
      <c r="AV138" s="11" t="s">
        <v>85</v>
      </c>
      <c r="AW138" s="11" t="s">
        <v>39</v>
      </c>
      <c r="AX138" s="11" t="s">
        <v>76</v>
      </c>
      <c r="AY138" s="242" t="s">
        <v>135</v>
      </c>
    </row>
    <row r="139" s="12" customFormat="1">
      <c r="B139" s="259"/>
      <c r="C139" s="260"/>
      <c r="D139" s="233" t="s">
        <v>158</v>
      </c>
      <c r="E139" s="261" t="s">
        <v>22</v>
      </c>
      <c r="F139" s="262" t="s">
        <v>315</v>
      </c>
      <c r="G139" s="260"/>
      <c r="H139" s="263">
        <v>209.316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AT139" s="269" t="s">
        <v>158</v>
      </c>
      <c r="AU139" s="269" t="s">
        <v>85</v>
      </c>
      <c r="AV139" s="12" t="s">
        <v>142</v>
      </c>
      <c r="AW139" s="12" t="s">
        <v>39</v>
      </c>
      <c r="AX139" s="12" t="s">
        <v>24</v>
      </c>
      <c r="AY139" s="269" t="s">
        <v>135</v>
      </c>
    </row>
    <row r="140" s="1" customFormat="1" ht="16.5" customHeight="1">
      <c r="B140" s="44"/>
      <c r="C140" s="219" t="s">
        <v>29</v>
      </c>
      <c r="D140" s="219" t="s">
        <v>137</v>
      </c>
      <c r="E140" s="220" t="s">
        <v>374</v>
      </c>
      <c r="F140" s="221" t="s">
        <v>375</v>
      </c>
      <c r="G140" s="222" t="s">
        <v>176</v>
      </c>
      <c r="H140" s="223">
        <v>6.673</v>
      </c>
      <c r="I140" s="224"/>
      <c r="J140" s="225">
        <f>ROUND(I140*H140,2)</f>
        <v>0</v>
      </c>
      <c r="K140" s="221" t="s">
        <v>141</v>
      </c>
      <c r="L140" s="70"/>
      <c r="M140" s="226" t="s">
        <v>22</v>
      </c>
      <c r="N140" s="227" t="s">
        <v>47</v>
      </c>
      <c r="O140" s="45"/>
      <c r="P140" s="228">
        <f>O140*H140</f>
        <v>0</v>
      </c>
      <c r="Q140" s="228">
        <v>0.0020100000000000001</v>
      </c>
      <c r="R140" s="228">
        <f>Q140*H140</f>
        <v>0.013412730000000001</v>
      </c>
      <c r="S140" s="228">
        <v>0</v>
      </c>
      <c r="T140" s="229">
        <f>S140*H140</f>
        <v>0</v>
      </c>
      <c r="AR140" s="22" t="s">
        <v>142</v>
      </c>
      <c r="AT140" s="22" t="s">
        <v>137</v>
      </c>
      <c r="AU140" s="22" t="s">
        <v>85</v>
      </c>
      <c r="AY140" s="22" t="s">
        <v>135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22" t="s">
        <v>24</v>
      </c>
      <c r="BK140" s="230">
        <f>ROUND(I140*H140,2)</f>
        <v>0</v>
      </c>
      <c r="BL140" s="22" t="s">
        <v>142</v>
      </c>
      <c r="BM140" s="22" t="s">
        <v>376</v>
      </c>
    </row>
    <row r="141" s="1" customFormat="1">
      <c r="B141" s="44"/>
      <c r="C141" s="72"/>
      <c r="D141" s="233" t="s">
        <v>312</v>
      </c>
      <c r="E141" s="72"/>
      <c r="F141" s="257" t="s">
        <v>377</v>
      </c>
      <c r="G141" s="72"/>
      <c r="H141" s="72"/>
      <c r="I141" s="189"/>
      <c r="J141" s="72"/>
      <c r="K141" s="72"/>
      <c r="L141" s="70"/>
      <c r="M141" s="258"/>
      <c r="N141" s="45"/>
      <c r="O141" s="45"/>
      <c r="P141" s="45"/>
      <c r="Q141" s="45"/>
      <c r="R141" s="45"/>
      <c r="S141" s="45"/>
      <c r="T141" s="93"/>
      <c r="AT141" s="22" t="s">
        <v>312</v>
      </c>
      <c r="AU141" s="22" t="s">
        <v>85</v>
      </c>
    </row>
    <row r="142" s="11" customFormat="1">
      <c r="B142" s="231"/>
      <c r="C142" s="232"/>
      <c r="D142" s="233" t="s">
        <v>158</v>
      </c>
      <c r="E142" s="234" t="s">
        <v>22</v>
      </c>
      <c r="F142" s="235" t="s">
        <v>378</v>
      </c>
      <c r="G142" s="232"/>
      <c r="H142" s="236">
        <v>6.673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158</v>
      </c>
      <c r="AU142" s="242" t="s">
        <v>85</v>
      </c>
      <c r="AV142" s="11" t="s">
        <v>85</v>
      </c>
      <c r="AW142" s="11" t="s">
        <v>39</v>
      </c>
      <c r="AX142" s="11" t="s">
        <v>76</v>
      </c>
      <c r="AY142" s="242" t="s">
        <v>135</v>
      </c>
    </row>
    <row r="143" s="12" customFormat="1">
      <c r="B143" s="259"/>
      <c r="C143" s="260"/>
      <c r="D143" s="233" t="s">
        <v>158</v>
      </c>
      <c r="E143" s="261" t="s">
        <v>22</v>
      </c>
      <c r="F143" s="262" t="s">
        <v>315</v>
      </c>
      <c r="G143" s="260"/>
      <c r="H143" s="263">
        <v>6.673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AT143" s="269" t="s">
        <v>158</v>
      </c>
      <c r="AU143" s="269" t="s">
        <v>85</v>
      </c>
      <c r="AV143" s="12" t="s">
        <v>142</v>
      </c>
      <c r="AW143" s="12" t="s">
        <v>39</v>
      </c>
      <c r="AX143" s="12" t="s">
        <v>24</v>
      </c>
      <c r="AY143" s="269" t="s">
        <v>135</v>
      </c>
    </row>
    <row r="144" s="1" customFormat="1" ht="16.5" customHeight="1">
      <c r="B144" s="44"/>
      <c r="C144" s="219" t="s">
        <v>190</v>
      </c>
      <c r="D144" s="219" t="s">
        <v>137</v>
      </c>
      <c r="E144" s="220" t="s">
        <v>379</v>
      </c>
      <c r="F144" s="221" t="s">
        <v>380</v>
      </c>
      <c r="G144" s="222" t="s">
        <v>176</v>
      </c>
      <c r="H144" s="223">
        <v>209.316</v>
      </c>
      <c r="I144" s="224"/>
      <c r="J144" s="225">
        <f>ROUND(I144*H144,2)</f>
        <v>0</v>
      </c>
      <c r="K144" s="221" t="s">
        <v>141</v>
      </c>
      <c r="L144" s="70"/>
      <c r="M144" s="226" t="s">
        <v>22</v>
      </c>
      <c r="N144" s="227" t="s">
        <v>47</v>
      </c>
      <c r="O144" s="45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AR144" s="22" t="s">
        <v>142</v>
      </c>
      <c r="AT144" s="22" t="s">
        <v>137</v>
      </c>
      <c r="AU144" s="22" t="s">
        <v>85</v>
      </c>
      <c r="AY144" s="22" t="s">
        <v>135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22" t="s">
        <v>24</v>
      </c>
      <c r="BK144" s="230">
        <f>ROUND(I144*H144,2)</f>
        <v>0</v>
      </c>
      <c r="BL144" s="22" t="s">
        <v>142</v>
      </c>
      <c r="BM144" s="22" t="s">
        <v>381</v>
      </c>
    </row>
    <row r="145" s="1" customFormat="1">
      <c r="B145" s="44"/>
      <c r="C145" s="72"/>
      <c r="D145" s="233" t="s">
        <v>312</v>
      </c>
      <c r="E145" s="72"/>
      <c r="F145" s="257" t="s">
        <v>382</v>
      </c>
      <c r="G145" s="72"/>
      <c r="H145" s="72"/>
      <c r="I145" s="189"/>
      <c r="J145" s="72"/>
      <c r="K145" s="72"/>
      <c r="L145" s="70"/>
      <c r="M145" s="258"/>
      <c r="N145" s="45"/>
      <c r="O145" s="45"/>
      <c r="P145" s="45"/>
      <c r="Q145" s="45"/>
      <c r="R145" s="45"/>
      <c r="S145" s="45"/>
      <c r="T145" s="93"/>
      <c r="AT145" s="22" t="s">
        <v>312</v>
      </c>
      <c r="AU145" s="22" t="s">
        <v>85</v>
      </c>
    </row>
    <row r="146" s="11" customFormat="1">
      <c r="B146" s="231"/>
      <c r="C146" s="232"/>
      <c r="D146" s="233" t="s">
        <v>158</v>
      </c>
      <c r="E146" s="234" t="s">
        <v>22</v>
      </c>
      <c r="F146" s="235" t="s">
        <v>383</v>
      </c>
      <c r="G146" s="232"/>
      <c r="H146" s="236">
        <v>209.316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158</v>
      </c>
      <c r="AU146" s="242" t="s">
        <v>85</v>
      </c>
      <c r="AV146" s="11" t="s">
        <v>85</v>
      </c>
      <c r="AW146" s="11" t="s">
        <v>39</v>
      </c>
      <c r="AX146" s="11" t="s">
        <v>76</v>
      </c>
      <c r="AY146" s="242" t="s">
        <v>135</v>
      </c>
    </row>
    <row r="147" s="12" customFormat="1">
      <c r="B147" s="259"/>
      <c r="C147" s="260"/>
      <c r="D147" s="233" t="s">
        <v>158</v>
      </c>
      <c r="E147" s="261" t="s">
        <v>22</v>
      </c>
      <c r="F147" s="262" t="s">
        <v>315</v>
      </c>
      <c r="G147" s="260"/>
      <c r="H147" s="263">
        <v>209.316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AT147" s="269" t="s">
        <v>158</v>
      </c>
      <c r="AU147" s="269" t="s">
        <v>85</v>
      </c>
      <c r="AV147" s="12" t="s">
        <v>142</v>
      </c>
      <c r="AW147" s="12" t="s">
        <v>39</v>
      </c>
      <c r="AX147" s="12" t="s">
        <v>24</v>
      </c>
      <c r="AY147" s="269" t="s">
        <v>135</v>
      </c>
    </row>
    <row r="148" s="1" customFormat="1" ht="16.5" customHeight="1">
      <c r="B148" s="44"/>
      <c r="C148" s="219" t="s">
        <v>194</v>
      </c>
      <c r="D148" s="219" t="s">
        <v>137</v>
      </c>
      <c r="E148" s="220" t="s">
        <v>384</v>
      </c>
      <c r="F148" s="221" t="s">
        <v>385</v>
      </c>
      <c r="G148" s="222" t="s">
        <v>176</v>
      </c>
      <c r="H148" s="223">
        <v>6.673</v>
      </c>
      <c r="I148" s="224"/>
      <c r="J148" s="225">
        <f>ROUND(I148*H148,2)</f>
        <v>0</v>
      </c>
      <c r="K148" s="221" t="s">
        <v>141</v>
      </c>
      <c r="L148" s="70"/>
      <c r="M148" s="226" t="s">
        <v>22</v>
      </c>
      <c r="N148" s="227" t="s">
        <v>47</v>
      </c>
      <c r="O148" s="45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AR148" s="22" t="s">
        <v>142</v>
      </c>
      <c r="AT148" s="22" t="s">
        <v>137</v>
      </c>
      <c r="AU148" s="22" t="s">
        <v>85</v>
      </c>
      <c r="AY148" s="22" t="s">
        <v>135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22" t="s">
        <v>24</v>
      </c>
      <c r="BK148" s="230">
        <f>ROUND(I148*H148,2)</f>
        <v>0</v>
      </c>
      <c r="BL148" s="22" t="s">
        <v>142</v>
      </c>
      <c r="BM148" s="22" t="s">
        <v>386</v>
      </c>
    </row>
    <row r="149" s="1" customFormat="1">
      <c r="B149" s="44"/>
      <c r="C149" s="72"/>
      <c r="D149" s="233" t="s">
        <v>312</v>
      </c>
      <c r="E149" s="72"/>
      <c r="F149" s="257" t="s">
        <v>387</v>
      </c>
      <c r="G149" s="72"/>
      <c r="H149" s="72"/>
      <c r="I149" s="189"/>
      <c r="J149" s="72"/>
      <c r="K149" s="72"/>
      <c r="L149" s="70"/>
      <c r="M149" s="258"/>
      <c r="N149" s="45"/>
      <c r="O149" s="45"/>
      <c r="P149" s="45"/>
      <c r="Q149" s="45"/>
      <c r="R149" s="45"/>
      <c r="S149" s="45"/>
      <c r="T149" s="93"/>
      <c r="AT149" s="22" t="s">
        <v>312</v>
      </c>
      <c r="AU149" s="22" t="s">
        <v>85</v>
      </c>
    </row>
    <row r="150" s="11" customFormat="1">
      <c r="B150" s="231"/>
      <c r="C150" s="232"/>
      <c r="D150" s="233" t="s">
        <v>158</v>
      </c>
      <c r="E150" s="234" t="s">
        <v>22</v>
      </c>
      <c r="F150" s="235" t="s">
        <v>388</v>
      </c>
      <c r="G150" s="232"/>
      <c r="H150" s="236">
        <v>6.673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AT150" s="242" t="s">
        <v>158</v>
      </c>
      <c r="AU150" s="242" t="s">
        <v>85</v>
      </c>
      <c r="AV150" s="11" t="s">
        <v>85</v>
      </c>
      <c r="AW150" s="11" t="s">
        <v>39</v>
      </c>
      <c r="AX150" s="11" t="s">
        <v>76</v>
      </c>
      <c r="AY150" s="242" t="s">
        <v>135</v>
      </c>
    </row>
    <row r="151" s="12" customFormat="1">
      <c r="B151" s="259"/>
      <c r="C151" s="260"/>
      <c r="D151" s="233" t="s">
        <v>158</v>
      </c>
      <c r="E151" s="261" t="s">
        <v>22</v>
      </c>
      <c r="F151" s="262" t="s">
        <v>315</v>
      </c>
      <c r="G151" s="260"/>
      <c r="H151" s="263">
        <v>6.673</v>
      </c>
      <c r="I151" s="264"/>
      <c r="J151" s="260"/>
      <c r="K151" s="260"/>
      <c r="L151" s="265"/>
      <c r="M151" s="266"/>
      <c r="N151" s="267"/>
      <c r="O151" s="267"/>
      <c r="P151" s="267"/>
      <c r="Q151" s="267"/>
      <c r="R151" s="267"/>
      <c r="S151" s="267"/>
      <c r="T151" s="268"/>
      <c r="AT151" s="269" t="s">
        <v>158</v>
      </c>
      <c r="AU151" s="269" t="s">
        <v>85</v>
      </c>
      <c r="AV151" s="12" t="s">
        <v>142</v>
      </c>
      <c r="AW151" s="12" t="s">
        <v>39</v>
      </c>
      <c r="AX151" s="12" t="s">
        <v>24</v>
      </c>
      <c r="AY151" s="269" t="s">
        <v>135</v>
      </c>
    </row>
    <row r="152" s="1" customFormat="1" ht="16.5" customHeight="1">
      <c r="B152" s="44"/>
      <c r="C152" s="219" t="s">
        <v>199</v>
      </c>
      <c r="D152" s="219" t="s">
        <v>137</v>
      </c>
      <c r="E152" s="220" t="s">
        <v>389</v>
      </c>
      <c r="F152" s="221" t="s">
        <v>390</v>
      </c>
      <c r="G152" s="222" t="s">
        <v>176</v>
      </c>
      <c r="H152" s="223">
        <v>60.520000000000003</v>
      </c>
      <c r="I152" s="224"/>
      <c r="J152" s="225">
        <f>ROUND(I152*H152,2)</f>
        <v>0</v>
      </c>
      <c r="K152" s="221" t="s">
        <v>141</v>
      </c>
      <c r="L152" s="70"/>
      <c r="M152" s="226" t="s">
        <v>22</v>
      </c>
      <c r="N152" s="227" t="s">
        <v>47</v>
      </c>
      <c r="O152" s="45"/>
      <c r="P152" s="228">
        <f>O152*H152</f>
        <v>0</v>
      </c>
      <c r="Q152" s="228">
        <v>0.00149</v>
      </c>
      <c r="R152" s="228">
        <f>Q152*H152</f>
        <v>0.090174799999999999</v>
      </c>
      <c r="S152" s="228">
        <v>0</v>
      </c>
      <c r="T152" s="229">
        <f>S152*H152</f>
        <v>0</v>
      </c>
      <c r="AR152" s="22" t="s">
        <v>142</v>
      </c>
      <c r="AT152" s="22" t="s">
        <v>137</v>
      </c>
      <c r="AU152" s="22" t="s">
        <v>85</v>
      </c>
      <c r="AY152" s="22" t="s">
        <v>135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22" t="s">
        <v>24</v>
      </c>
      <c r="BK152" s="230">
        <f>ROUND(I152*H152,2)</f>
        <v>0</v>
      </c>
      <c r="BL152" s="22" t="s">
        <v>142</v>
      </c>
      <c r="BM152" s="22" t="s">
        <v>391</v>
      </c>
    </row>
    <row r="153" s="1" customFormat="1">
      <c r="B153" s="44"/>
      <c r="C153" s="72"/>
      <c r="D153" s="233" t="s">
        <v>312</v>
      </c>
      <c r="E153" s="72"/>
      <c r="F153" s="257" t="s">
        <v>339</v>
      </c>
      <c r="G153" s="72"/>
      <c r="H153" s="72"/>
      <c r="I153" s="189"/>
      <c r="J153" s="72"/>
      <c r="K153" s="72"/>
      <c r="L153" s="70"/>
      <c r="M153" s="258"/>
      <c r="N153" s="45"/>
      <c r="O153" s="45"/>
      <c r="P153" s="45"/>
      <c r="Q153" s="45"/>
      <c r="R153" s="45"/>
      <c r="S153" s="45"/>
      <c r="T153" s="93"/>
      <c r="AT153" s="22" t="s">
        <v>312</v>
      </c>
      <c r="AU153" s="22" t="s">
        <v>85</v>
      </c>
    </row>
    <row r="154" s="11" customFormat="1">
      <c r="B154" s="231"/>
      <c r="C154" s="232"/>
      <c r="D154" s="233" t="s">
        <v>158</v>
      </c>
      <c r="E154" s="234" t="s">
        <v>22</v>
      </c>
      <c r="F154" s="235" t="s">
        <v>392</v>
      </c>
      <c r="G154" s="232"/>
      <c r="H154" s="236">
        <v>60.520000000000003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158</v>
      </c>
      <c r="AU154" s="242" t="s">
        <v>85</v>
      </c>
      <c r="AV154" s="11" t="s">
        <v>85</v>
      </c>
      <c r="AW154" s="11" t="s">
        <v>39</v>
      </c>
      <c r="AX154" s="11" t="s">
        <v>76</v>
      </c>
      <c r="AY154" s="242" t="s">
        <v>135</v>
      </c>
    </row>
    <row r="155" s="12" customFormat="1">
      <c r="B155" s="259"/>
      <c r="C155" s="260"/>
      <c r="D155" s="233" t="s">
        <v>158</v>
      </c>
      <c r="E155" s="261" t="s">
        <v>22</v>
      </c>
      <c r="F155" s="262" t="s">
        <v>315</v>
      </c>
      <c r="G155" s="260"/>
      <c r="H155" s="263">
        <v>60.520000000000003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AT155" s="269" t="s">
        <v>158</v>
      </c>
      <c r="AU155" s="269" t="s">
        <v>85</v>
      </c>
      <c r="AV155" s="12" t="s">
        <v>142</v>
      </c>
      <c r="AW155" s="12" t="s">
        <v>39</v>
      </c>
      <c r="AX155" s="12" t="s">
        <v>24</v>
      </c>
      <c r="AY155" s="269" t="s">
        <v>135</v>
      </c>
    </row>
    <row r="156" s="1" customFormat="1" ht="16.5" customHeight="1">
      <c r="B156" s="44"/>
      <c r="C156" s="219" t="s">
        <v>203</v>
      </c>
      <c r="D156" s="219" t="s">
        <v>137</v>
      </c>
      <c r="E156" s="220" t="s">
        <v>393</v>
      </c>
      <c r="F156" s="221" t="s">
        <v>394</v>
      </c>
      <c r="G156" s="222" t="s">
        <v>176</v>
      </c>
      <c r="H156" s="223">
        <v>60.520000000000003</v>
      </c>
      <c r="I156" s="224"/>
      <c r="J156" s="225">
        <f>ROUND(I156*H156,2)</f>
        <v>0</v>
      </c>
      <c r="K156" s="221" t="s">
        <v>141</v>
      </c>
      <c r="L156" s="70"/>
      <c r="M156" s="226" t="s">
        <v>22</v>
      </c>
      <c r="N156" s="227" t="s">
        <v>47</v>
      </c>
      <c r="O156" s="45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AR156" s="22" t="s">
        <v>142</v>
      </c>
      <c r="AT156" s="22" t="s">
        <v>137</v>
      </c>
      <c r="AU156" s="22" t="s">
        <v>85</v>
      </c>
      <c r="AY156" s="22" t="s">
        <v>135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22" t="s">
        <v>24</v>
      </c>
      <c r="BK156" s="230">
        <f>ROUND(I156*H156,2)</f>
        <v>0</v>
      </c>
      <c r="BL156" s="22" t="s">
        <v>142</v>
      </c>
      <c r="BM156" s="22" t="s">
        <v>395</v>
      </c>
    </row>
    <row r="157" s="1" customFormat="1">
      <c r="B157" s="44"/>
      <c r="C157" s="72"/>
      <c r="D157" s="233" t="s">
        <v>312</v>
      </c>
      <c r="E157" s="72"/>
      <c r="F157" s="257" t="s">
        <v>396</v>
      </c>
      <c r="G157" s="72"/>
      <c r="H157" s="72"/>
      <c r="I157" s="189"/>
      <c r="J157" s="72"/>
      <c r="K157" s="72"/>
      <c r="L157" s="70"/>
      <c r="M157" s="258"/>
      <c r="N157" s="45"/>
      <c r="O157" s="45"/>
      <c r="P157" s="45"/>
      <c r="Q157" s="45"/>
      <c r="R157" s="45"/>
      <c r="S157" s="45"/>
      <c r="T157" s="93"/>
      <c r="AT157" s="22" t="s">
        <v>312</v>
      </c>
      <c r="AU157" s="22" t="s">
        <v>85</v>
      </c>
    </row>
    <row r="158" s="11" customFormat="1">
      <c r="B158" s="231"/>
      <c r="C158" s="232"/>
      <c r="D158" s="233" t="s">
        <v>158</v>
      </c>
      <c r="E158" s="234" t="s">
        <v>22</v>
      </c>
      <c r="F158" s="235" t="s">
        <v>397</v>
      </c>
      <c r="G158" s="232"/>
      <c r="H158" s="236">
        <v>60.520000000000003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158</v>
      </c>
      <c r="AU158" s="242" t="s">
        <v>85</v>
      </c>
      <c r="AV158" s="11" t="s">
        <v>85</v>
      </c>
      <c r="AW158" s="11" t="s">
        <v>39</v>
      </c>
      <c r="AX158" s="11" t="s">
        <v>76</v>
      </c>
      <c r="AY158" s="242" t="s">
        <v>135</v>
      </c>
    </row>
    <row r="159" s="12" customFormat="1">
      <c r="B159" s="259"/>
      <c r="C159" s="260"/>
      <c r="D159" s="233" t="s">
        <v>158</v>
      </c>
      <c r="E159" s="261" t="s">
        <v>22</v>
      </c>
      <c r="F159" s="262" t="s">
        <v>315</v>
      </c>
      <c r="G159" s="260"/>
      <c r="H159" s="263">
        <v>60.520000000000003</v>
      </c>
      <c r="I159" s="264"/>
      <c r="J159" s="260"/>
      <c r="K159" s="260"/>
      <c r="L159" s="265"/>
      <c r="M159" s="266"/>
      <c r="N159" s="267"/>
      <c r="O159" s="267"/>
      <c r="P159" s="267"/>
      <c r="Q159" s="267"/>
      <c r="R159" s="267"/>
      <c r="S159" s="267"/>
      <c r="T159" s="268"/>
      <c r="AT159" s="269" t="s">
        <v>158</v>
      </c>
      <c r="AU159" s="269" t="s">
        <v>85</v>
      </c>
      <c r="AV159" s="12" t="s">
        <v>142</v>
      </c>
      <c r="AW159" s="12" t="s">
        <v>39</v>
      </c>
      <c r="AX159" s="12" t="s">
        <v>24</v>
      </c>
      <c r="AY159" s="269" t="s">
        <v>135</v>
      </c>
    </row>
    <row r="160" s="1" customFormat="1" ht="16.5" customHeight="1">
      <c r="B160" s="44"/>
      <c r="C160" s="219" t="s">
        <v>10</v>
      </c>
      <c r="D160" s="219" t="s">
        <v>137</v>
      </c>
      <c r="E160" s="220" t="s">
        <v>398</v>
      </c>
      <c r="F160" s="221" t="s">
        <v>399</v>
      </c>
      <c r="G160" s="222" t="s">
        <v>140</v>
      </c>
      <c r="H160" s="223">
        <v>108.73</v>
      </c>
      <c r="I160" s="224"/>
      <c r="J160" s="225">
        <f>ROUND(I160*H160,2)</f>
        <v>0</v>
      </c>
      <c r="K160" s="221" t="s">
        <v>141</v>
      </c>
      <c r="L160" s="70"/>
      <c r="M160" s="226" t="s">
        <v>22</v>
      </c>
      <c r="N160" s="227" t="s">
        <v>47</v>
      </c>
      <c r="O160" s="45"/>
      <c r="P160" s="228">
        <f>O160*H160</f>
        <v>0</v>
      </c>
      <c r="Q160" s="228">
        <v>0.0013600000000000001</v>
      </c>
      <c r="R160" s="228">
        <f>Q160*H160</f>
        <v>0.14787280000000003</v>
      </c>
      <c r="S160" s="228">
        <v>0</v>
      </c>
      <c r="T160" s="229">
        <f>S160*H160</f>
        <v>0</v>
      </c>
      <c r="AR160" s="22" t="s">
        <v>142</v>
      </c>
      <c r="AT160" s="22" t="s">
        <v>137</v>
      </c>
      <c r="AU160" s="22" t="s">
        <v>85</v>
      </c>
      <c r="AY160" s="22" t="s">
        <v>135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22" t="s">
        <v>24</v>
      </c>
      <c r="BK160" s="230">
        <f>ROUND(I160*H160,2)</f>
        <v>0</v>
      </c>
      <c r="BL160" s="22" t="s">
        <v>142</v>
      </c>
      <c r="BM160" s="22" t="s">
        <v>400</v>
      </c>
    </row>
    <row r="161" s="1" customFormat="1">
      <c r="B161" s="44"/>
      <c r="C161" s="72"/>
      <c r="D161" s="233" t="s">
        <v>312</v>
      </c>
      <c r="E161" s="72"/>
      <c r="F161" s="257" t="s">
        <v>339</v>
      </c>
      <c r="G161" s="72"/>
      <c r="H161" s="72"/>
      <c r="I161" s="189"/>
      <c r="J161" s="72"/>
      <c r="K161" s="72"/>
      <c r="L161" s="70"/>
      <c r="M161" s="258"/>
      <c r="N161" s="45"/>
      <c r="O161" s="45"/>
      <c r="P161" s="45"/>
      <c r="Q161" s="45"/>
      <c r="R161" s="45"/>
      <c r="S161" s="45"/>
      <c r="T161" s="93"/>
      <c r="AT161" s="22" t="s">
        <v>312</v>
      </c>
      <c r="AU161" s="22" t="s">
        <v>85</v>
      </c>
    </row>
    <row r="162" s="11" customFormat="1">
      <c r="B162" s="231"/>
      <c r="C162" s="232"/>
      <c r="D162" s="233" t="s">
        <v>158</v>
      </c>
      <c r="E162" s="234" t="s">
        <v>22</v>
      </c>
      <c r="F162" s="235" t="s">
        <v>401</v>
      </c>
      <c r="G162" s="232"/>
      <c r="H162" s="236">
        <v>108.73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158</v>
      </c>
      <c r="AU162" s="242" t="s">
        <v>85</v>
      </c>
      <c r="AV162" s="11" t="s">
        <v>85</v>
      </c>
      <c r="AW162" s="11" t="s">
        <v>39</v>
      </c>
      <c r="AX162" s="11" t="s">
        <v>76</v>
      </c>
      <c r="AY162" s="242" t="s">
        <v>135</v>
      </c>
    </row>
    <row r="163" s="12" customFormat="1">
      <c r="B163" s="259"/>
      <c r="C163" s="260"/>
      <c r="D163" s="233" t="s">
        <v>158</v>
      </c>
      <c r="E163" s="261" t="s">
        <v>22</v>
      </c>
      <c r="F163" s="262" t="s">
        <v>315</v>
      </c>
      <c r="G163" s="260"/>
      <c r="H163" s="263">
        <v>108.73</v>
      </c>
      <c r="I163" s="264"/>
      <c r="J163" s="260"/>
      <c r="K163" s="260"/>
      <c r="L163" s="265"/>
      <c r="M163" s="266"/>
      <c r="N163" s="267"/>
      <c r="O163" s="267"/>
      <c r="P163" s="267"/>
      <c r="Q163" s="267"/>
      <c r="R163" s="267"/>
      <c r="S163" s="267"/>
      <c r="T163" s="268"/>
      <c r="AT163" s="269" t="s">
        <v>158</v>
      </c>
      <c r="AU163" s="269" t="s">
        <v>85</v>
      </c>
      <c r="AV163" s="12" t="s">
        <v>142</v>
      </c>
      <c r="AW163" s="12" t="s">
        <v>39</v>
      </c>
      <c r="AX163" s="12" t="s">
        <v>24</v>
      </c>
      <c r="AY163" s="269" t="s">
        <v>135</v>
      </c>
    </row>
    <row r="164" s="1" customFormat="1" ht="16.5" customHeight="1">
      <c r="B164" s="44"/>
      <c r="C164" s="219" t="s">
        <v>210</v>
      </c>
      <c r="D164" s="219" t="s">
        <v>137</v>
      </c>
      <c r="E164" s="220" t="s">
        <v>402</v>
      </c>
      <c r="F164" s="221" t="s">
        <v>403</v>
      </c>
      <c r="G164" s="222" t="s">
        <v>140</v>
      </c>
      <c r="H164" s="223">
        <v>108.73</v>
      </c>
      <c r="I164" s="224"/>
      <c r="J164" s="225">
        <f>ROUND(I164*H164,2)</f>
        <v>0</v>
      </c>
      <c r="K164" s="221" t="s">
        <v>141</v>
      </c>
      <c r="L164" s="70"/>
      <c r="M164" s="226" t="s">
        <v>22</v>
      </c>
      <c r="N164" s="227" t="s">
        <v>47</v>
      </c>
      <c r="O164" s="45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AR164" s="22" t="s">
        <v>142</v>
      </c>
      <c r="AT164" s="22" t="s">
        <v>137</v>
      </c>
      <c r="AU164" s="22" t="s">
        <v>85</v>
      </c>
      <c r="AY164" s="22" t="s">
        <v>135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22" t="s">
        <v>24</v>
      </c>
      <c r="BK164" s="230">
        <f>ROUND(I164*H164,2)</f>
        <v>0</v>
      </c>
      <c r="BL164" s="22" t="s">
        <v>142</v>
      </c>
      <c r="BM164" s="22" t="s">
        <v>404</v>
      </c>
    </row>
    <row r="165" s="1" customFormat="1">
      <c r="B165" s="44"/>
      <c r="C165" s="72"/>
      <c r="D165" s="233" t="s">
        <v>312</v>
      </c>
      <c r="E165" s="72"/>
      <c r="F165" s="257" t="s">
        <v>405</v>
      </c>
      <c r="G165" s="72"/>
      <c r="H165" s="72"/>
      <c r="I165" s="189"/>
      <c r="J165" s="72"/>
      <c r="K165" s="72"/>
      <c r="L165" s="70"/>
      <c r="M165" s="258"/>
      <c r="N165" s="45"/>
      <c r="O165" s="45"/>
      <c r="P165" s="45"/>
      <c r="Q165" s="45"/>
      <c r="R165" s="45"/>
      <c r="S165" s="45"/>
      <c r="T165" s="93"/>
      <c r="AT165" s="22" t="s">
        <v>312</v>
      </c>
      <c r="AU165" s="22" t="s">
        <v>85</v>
      </c>
    </row>
    <row r="166" s="11" customFormat="1">
      <c r="B166" s="231"/>
      <c r="C166" s="232"/>
      <c r="D166" s="233" t="s">
        <v>158</v>
      </c>
      <c r="E166" s="234" t="s">
        <v>22</v>
      </c>
      <c r="F166" s="235" t="s">
        <v>401</v>
      </c>
      <c r="G166" s="232"/>
      <c r="H166" s="236">
        <v>108.73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158</v>
      </c>
      <c r="AU166" s="242" t="s">
        <v>85</v>
      </c>
      <c r="AV166" s="11" t="s">
        <v>85</v>
      </c>
      <c r="AW166" s="11" t="s">
        <v>39</v>
      </c>
      <c r="AX166" s="11" t="s">
        <v>76</v>
      </c>
      <c r="AY166" s="242" t="s">
        <v>135</v>
      </c>
    </row>
    <row r="167" s="12" customFormat="1">
      <c r="B167" s="259"/>
      <c r="C167" s="260"/>
      <c r="D167" s="233" t="s">
        <v>158</v>
      </c>
      <c r="E167" s="261" t="s">
        <v>22</v>
      </c>
      <c r="F167" s="262" t="s">
        <v>315</v>
      </c>
      <c r="G167" s="260"/>
      <c r="H167" s="263">
        <v>108.73</v>
      </c>
      <c r="I167" s="264"/>
      <c r="J167" s="260"/>
      <c r="K167" s="260"/>
      <c r="L167" s="265"/>
      <c r="M167" s="266"/>
      <c r="N167" s="267"/>
      <c r="O167" s="267"/>
      <c r="P167" s="267"/>
      <c r="Q167" s="267"/>
      <c r="R167" s="267"/>
      <c r="S167" s="267"/>
      <c r="T167" s="268"/>
      <c r="AT167" s="269" t="s">
        <v>158</v>
      </c>
      <c r="AU167" s="269" t="s">
        <v>85</v>
      </c>
      <c r="AV167" s="12" t="s">
        <v>142</v>
      </c>
      <c r="AW167" s="12" t="s">
        <v>39</v>
      </c>
      <c r="AX167" s="12" t="s">
        <v>24</v>
      </c>
      <c r="AY167" s="269" t="s">
        <v>135</v>
      </c>
    </row>
    <row r="168" s="1" customFormat="1" ht="16.5" customHeight="1">
      <c r="B168" s="44"/>
      <c r="C168" s="219" t="s">
        <v>215</v>
      </c>
      <c r="D168" s="219" t="s">
        <v>137</v>
      </c>
      <c r="E168" s="220" t="s">
        <v>406</v>
      </c>
      <c r="F168" s="221" t="s">
        <v>407</v>
      </c>
      <c r="G168" s="222" t="s">
        <v>140</v>
      </c>
      <c r="H168" s="223">
        <v>236.19</v>
      </c>
      <c r="I168" s="224"/>
      <c r="J168" s="225">
        <f>ROUND(I168*H168,2)</f>
        <v>0</v>
      </c>
      <c r="K168" s="221" t="s">
        <v>141</v>
      </c>
      <c r="L168" s="70"/>
      <c r="M168" s="226" t="s">
        <v>22</v>
      </c>
      <c r="N168" s="227" t="s">
        <v>47</v>
      </c>
      <c r="O168" s="45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AR168" s="22" t="s">
        <v>142</v>
      </c>
      <c r="AT168" s="22" t="s">
        <v>137</v>
      </c>
      <c r="AU168" s="22" t="s">
        <v>85</v>
      </c>
      <c r="AY168" s="22" t="s">
        <v>135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22" t="s">
        <v>24</v>
      </c>
      <c r="BK168" s="230">
        <f>ROUND(I168*H168,2)</f>
        <v>0</v>
      </c>
      <c r="BL168" s="22" t="s">
        <v>142</v>
      </c>
      <c r="BM168" s="22" t="s">
        <v>408</v>
      </c>
    </row>
    <row r="169" s="1" customFormat="1">
      <c r="B169" s="44"/>
      <c r="C169" s="72"/>
      <c r="D169" s="233" t="s">
        <v>312</v>
      </c>
      <c r="E169" s="72"/>
      <c r="F169" s="257" t="s">
        <v>409</v>
      </c>
      <c r="G169" s="72"/>
      <c r="H169" s="72"/>
      <c r="I169" s="189"/>
      <c r="J169" s="72"/>
      <c r="K169" s="72"/>
      <c r="L169" s="70"/>
      <c r="M169" s="258"/>
      <c r="N169" s="45"/>
      <c r="O169" s="45"/>
      <c r="P169" s="45"/>
      <c r="Q169" s="45"/>
      <c r="R169" s="45"/>
      <c r="S169" s="45"/>
      <c r="T169" s="93"/>
      <c r="AT169" s="22" t="s">
        <v>312</v>
      </c>
      <c r="AU169" s="22" t="s">
        <v>85</v>
      </c>
    </row>
    <row r="170" s="11" customFormat="1">
      <c r="B170" s="231"/>
      <c r="C170" s="232"/>
      <c r="D170" s="233" t="s">
        <v>158</v>
      </c>
      <c r="E170" s="234" t="s">
        <v>22</v>
      </c>
      <c r="F170" s="235" t="s">
        <v>410</v>
      </c>
      <c r="G170" s="232"/>
      <c r="H170" s="236">
        <v>236.19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158</v>
      </c>
      <c r="AU170" s="242" t="s">
        <v>85</v>
      </c>
      <c r="AV170" s="11" t="s">
        <v>85</v>
      </c>
      <c r="AW170" s="11" t="s">
        <v>39</v>
      </c>
      <c r="AX170" s="11" t="s">
        <v>76</v>
      </c>
      <c r="AY170" s="242" t="s">
        <v>135</v>
      </c>
    </row>
    <row r="171" s="12" customFormat="1">
      <c r="B171" s="259"/>
      <c r="C171" s="260"/>
      <c r="D171" s="233" t="s">
        <v>158</v>
      </c>
      <c r="E171" s="261" t="s">
        <v>22</v>
      </c>
      <c r="F171" s="262" t="s">
        <v>315</v>
      </c>
      <c r="G171" s="260"/>
      <c r="H171" s="263">
        <v>236.19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AT171" s="269" t="s">
        <v>158</v>
      </c>
      <c r="AU171" s="269" t="s">
        <v>85</v>
      </c>
      <c r="AV171" s="12" t="s">
        <v>142</v>
      </c>
      <c r="AW171" s="12" t="s">
        <v>39</v>
      </c>
      <c r="AX171" s="12" t="s">
        <v>24</v>
      </c>
      <c r="AY171" s="269" t="s">
        <v>135</v>
      </c>
    </row>
    <row r="172" s="1" customFormat="1" ht="16.5" customHeight="1">
      <c r="B172" s="44"/>
      <c r="C172" s="219" t="s">
        <v>220</v>
      </c>
      <c r="D172" s="219" t="s">
        <v>137</v>
      </c>
      <c r="E172" s="220" t="s">
        <v>411</v>
      </c>
      <c r="F172" s="221" t="s">
        <v>412</v>
      </c>
      <c r="G172" s="222" t="s">
        <v>140</v>
      </c>
      <c r="H172" s="223">
        <v>1</v>
      </c>
      <c r="I172" s="224"/>
      <c r="J172" s="225">
        <f>ROUND(I172*H172,2)</f>
        <v>0</v>
      </c>
      <c r="K172" s="221" t="s">
        <v>141</v>
      </c>
      <c r="L172" s="70"/>
      <c r="M172" s="226" t="s">
        <v>22</v>
      </c>
      <c r="N172" s="227" t="s">
        <v>47</v>
      </c>
      <c r="O172" s="45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AR172" s="22" t="s">
        <v>142</v>
      </c>
      <c r="AT172" s="22" t="s">
        <v>137</v>
      </c>
      <c r="AU172" s="22" t="s">
        <v>85</v>
      </c>
      <c r="AY172" s="22" t="s">
        <v>135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22" t="s">
        <v>24</v>
      </c>
      <c r="BK172" s="230">
        <f>ROUND(I172*H172,2)</f>
        <v>0</v>
      </c>
      <c r="BL172" s="22" t="s">
        <v>142</v>
      </c>
      <c r="BM172" s="22" t="s">
        <v>413</v>
      </c>
    </row>
    <row r="173" s="1" customFormat="1">
      <c r="B173" s="44"/>
      <c r="C173" s="72"/>
      <c r="D173" s="233" t="s">
        <v>312</v>
      </c>
      <c r="E173" s="72"/>
      <c r="F173" s="257" t="s">
        <v>414</v>
      </c>
      <c r="G173" s="72"/>
      <c r="H173" s="72"/>
      <c r="I173" s="189"/>
      <c r="J173" s="72"/>
      <c r="K173" s="72"/>
      <c r="L173" s="70"/>
      <c r="M173" s="258"/>
      <c r="N173" s="45"/>
      <c r="O173" s="45"/>
      <c r="P173" s="45"/>
      <c r="Q173" s="45"/>
      <c r="R173" s="45"/>
      <c r="S173" s="45"/>
      <c r="T173" s="93"/>
      <c r="AT173" s="22" t="s">
        <v>312</v>
      </c>
      <c r="AU173" s="22" t="s">
        <v>85</v>
      </c>
    </row>
    <row r="174" s="11" customFormat="1">
      <c r="B174" s="231"/>
      <c r="C174" s="232"/>
      <c r="D174" s="233" t="s">
        <v>158</v>
      </c>
      <c r="E174" s="234" t="s">
        <v>22</v>
      </c>
      <c r="F174" s="235" t="s">
        <v>415</v>
      </c>
      <c r="G174" s="232"/>
      <c r="H174" s="236">
        <v>1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158</v>
      </c>
      <c r="AU174" s="242" t="s">
        <v>85</v>
      </c>
      <c r="AV174" s="11" t="s">
        <v>85</v>
      </c>
      <c r="AW174" s="11" t="s">
        <v>39</v>
      </c>
      <c r="AX174" s="11" t="s">
        <v>24</v>
      </c>
      <c r="AY174" s="242" t="s">
        <v>135</v>
      </c>
    </row>
    <row r="175" s="12" customFormat="1">
      <c r="B175" s="259"/>
      <c r="C175" s="260"/>
      <c r="D175" s="233" t="s">
        <v>158</v>
      </c>
      <c r="E175" s="261" t="s">
        <v>22</v>
      </c>
      <c r="F175" s="262" t="s">
        <v>315</v>
      </c>
      <c r="G175" s="260"/>
      <c r="H175" s="263">
        <v>1</v>
      </c>
      <c r="I175" s="264"/>
      <c r="J175" s="260"/>
      <c r="K175" s="260"/>
      <c r="L175" s="265"/>
      <c r="M175" s="266"/>
      <c r="N175" s="267"/>
      <c r="O175" s="267"/>
      <c r="P175" s="267"/>
      <c r="Q175" s="267"/>
      <c r="R175" s="267"/>
      <c r="S175" s="267"/>
      <c r="T175" s="268"/>
      <c r="AT175" s="269" t="s">
        <v>158</v>
      </c>
      <c r="AU175" s="269" t="s">
        <v>85</v>
      </c>
      <c r="AV175" s="12" t="s">
        <v>142</v>
      </c>
      <c r="AW175" s="12" t="s">
        <v>39</v>
      </c>
      <c r="AX175" s="12" t="s">
        <v>76</v>
      </c>
      <c r="AY175" s="269" t="s">
        <v>135</v>
      </c>
    </row>
    <row r="176" s="1" customFormat="1" ht="16.5" customHeight="1">
      <c r="B176" s="44"/>
      <c r="C176" s="219" t="s">
        <v>224</v>
      </c>
      <c r="D176" s="219" t="s">
        <v>137</v>
      </c>
      <c r="E176" s="220" t="s">
        <v>151</v>
      </c>
      <c r="F176" s="221" t="s">
        <v>152</v>
      </c>
      <c r="G176" s="222" t="s">
        <v>140</v>
      </c>
      <c r="H176" s="223">
        <v>142.792</v>
      </c>
      <c r="I176" s="224"/>
      <c r="J176" s="225">
        <f>ROUND(I176*H176,2)</f>
        <v>0</v>
      </c>
      <c r="K176" s="221" t="s">
        <v>141</v>
      </c>
      <c r="L176" s="70"/>
      <c r="M176" s="226" t="s">
        <v>22</v>
      </c>
      <c r="N176" s="227" t="s">
        <v>47</v>
      </c>
      <c r="O176" s="45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AR176" s="22" t="s">
        <v>142</v>
      </c>
      <c r="AT176" s="22" t="s">
        <v>137</v>
      </c>
      <c r="AU176" s="22" t="s">
        <v>85</v>
      </c>
      <c r="AY176" s="22" t="s">
        <v>135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22" t="s">
        <v>24</v>
      </c>
      <c r="BK176" s="230">
        <f>ROUND(I176*H176,2)</f>
        <v>0</v>
      </c>
      <c r="BL176" s="22" t="s">
        <v>142</v>
      </c>
      <c r="BM176" s="22" t="s">
        <v>416</v>
      </c>
    </row>
    <row r="177" s="1" customFormat="1">
      <c r="B177" s="44"/>
      <c r="C177" s="72"/>
      <c r="D177" s="233" t="s">
        <v>312</v>
      </c>
      <c r="E177" s="72"/>
      <c r="F177" s="257" t="s">
        <v>417</v>
      </c>
      <c r="G177" s="72"/>
      <c r="H177" s="72"/>
      <c r="I177" s="189"/>
      <c r="J177" s="72"/>
      <c r="K177" s="72"/>
      <c r="L177" s="70"/>
      <c r="M177" s="258"/>
      <c r="N177" s="45"/>
      <c r="O177" s="45"/>
      <c r="P177" s="45"/>
      <c r="Q177" s="45"/>
      <c r="R177" s="45"/>
      <c r="S177" s="45"/>
      <c r="T177" s="93"/>
      <c r="AT177" s="22" t="s">
        <v>312</v>
      </c>
      <c r="AU177" s="22" t="s">
        <v>85</v>
      </c>
    </row>
    <row r="178" s="11" customFormat="1">
      <c r="B178" s="231"/>
      <c r="C178" s="232"/>
      <c r="D178" s="233" t="s">
        <v>158</v>
      </c>
      <c r="E178" s="234" t="s">
        <v>22</v>
      </c>
      <c r="F178" s="235" t="s">
        <v>418</v>
      </c>
      <c r="G178" s="232"/>
      <c r="H178" s="236">
        <v>3.7799999999999998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158</v>
      </c>
      <c r="AU178" s="242" t="s">
        <v>85</v>
      </c>
      <c r="AV178" s="11" t="s">
        <v>85</v>
      </c>
      <c r="AW178" s="11" t="s">
        <v>39</v>
      </c>
      <c r="AX178" s="11" t="s">
        <v>76</v>
      </c>
      <c r="AY178" s="242" t="s">
        <v>135</v>
      </c>
    </row>
    <row r="179" s="11" customFormat="1">
      <c r="B179" s="231"/>
      <c r="C179" s="232"/>
      <c r="D179" s="233" t="s">
        <v>158</v>
      </c>
      <c r="E179" s="234" t="s">
        <v>22</v>
      </c>
      <c r="F179" s="235" t="s">
        <v>419</v>
      </c>
      <c r="G179" s="232"/>
      <c r="H179" s="236">
        <v>9.4049999999999994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158</v>
      </c>
      <c r="AU179" s="242" t="s">
        <v>85</v>
      </c>
      <c r="AV179" s="11" t="s">
        <v>85</v>
      </c>
      <c r="AW179" s="11" t="s">
        <v>39</v>
      </c>
      <c r="AX179" s="11" t="s">
        <v>76</v>
      </c>
      <c r="AY179" s="242" t="s">
        <v>135</v>
      </c>
    </row>
    <row r="180" s="11" customFormat="1">
      <c r="B180" s="231"/>
      <c r="C180" s="232"/>
      <c r="D180" s="233" t="s">
        <v>158</v>
      </c>
      <c r="E180" s="234" t="s">
        <v>22</v>
      </c>
      <c r="F180" s="235" t="s">
        <v>420</v>
      </c>
      <c r="G180" s="232"/>
      <c r="H180" s="236">
        <v>38.664999999999999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158</v>
      </c>
      <c r="AU180" s="242" t="s">
        <v>85</v>
      </c>
      <c r="AV180" s="11" t="s">
        <v>85</v>
      </c>
      <c r="AW180" s="11" t="s">
        <v>39</v>
      </c>
      <c r="AX180" s="11" t="s">
        <v>76</v>
      </c>
      <c r="AY180" s="242" t="s">
        <v>135</v>
      </c>
    </row>
    <row r="181" s="11" customFormat="1">
      <c r="B181" s="231"/>
      <c r="C181" s="232"/>
      <c r="D181" s="233" t="s">
        <v>158</v>
      </c>
      <c r="E181" s="234" t="s">
        <v>22</v>
      </c>
      <c r="F181" s="235" t="s">
        <v>421</v>
      </c>
      <c r="G181" s="232"/>
      <c r="H181" s="236">
        <v>1.72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158</v>
      </c>
      <c r="AU181" s="242" t="s">
        <v>85</v>
      </c>
      <c r="AV181" s="11" t="s">
        <v>85</v>
      </c>
      <c r="AW181" s="11" t="s">
        <v>39</v>
      </c>
      <c r="AX181" s="11" t="s">
        <v>76</v>
      </c>
      <c r="AY181" s="242" t="s">
        <v>135</v>
      </c>
    </row>
    <row r="182" s="11" customFormat="1">
      <c r="B182" s="231"/>
      <c r="C182" s="232"/>
      <c r="D182" s="233" t="s">
        <v>158</v>
      </c>
      <c r="E182" s="234" t="s">
        <v>22</v>
      </c>
      <c r="F182" s="235" t="s">
        <v>422</v>
      </c>
      <c r="G182" s="232"/>
      <c r="H182" s="236">
        <v>2.8700000000000001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158</v>
      </c>
      <c r="AU182" s="242" t="s">
        <v>85</v>
      </c>
      <c r="AV182" s="11" t="s">
        <v>85</v>
      </c>
      <c r="AW182" s="11" t="s">
        <v>39</v>
      </c>
      <c r="AX182" s="11" t="s">
        <v>76</v>
      </c>
      <c r="AY182" s="242" t="s">
        <v>135</v>
      </c>
    </row>
    <row r="183" s="11" customFormat="1">
      <c r="B183" s="231"/>
      <c r="C183" s="232"/>
      <c r="D183" s="233" t="s">
        <v>158</v>
      </c>
      <c r="E183" s="234" t="s">
        <v>22</v>
      </c>
      <c r="F183" s="235" t="s">
        <v>423</v>
      </c>
      <c r="G183" s="232"/>
      <c r="H183" s="236">
        <v>2.27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158</v>
      </c>
      <c r="AU183" s="242" t="s">
        <v>85</v>
      </c>
      <c r="AV183" s="11" t="s">
        <v>85</v>
      </c>
      <c r="AW183" s="11" t="s">
        <v>39</v>
      </c>
      <c r="AX183" s="11" t="s">
        <v>76</v>
      </c>
      <c r="AY183" s="242" t="s">
        <v>135</v>
      </c>
    </row>
    <row r="184" s="11" customFormat="1">
      <c r="B184" s="231"/>
      <c r="C184" s="232"/>
      <c r="D184" s="233" t="s">
        <v>158</v>
      </c>
      <c r="E184" s="234" t="s">
        <v>22</v>
      </c>
      <c r="F184" s="235" t="s">
        <v>424</v>
      </c>
      <c r="G184" s="232"/>
      <c r="H184" s="236">
        <v>0.96999999999999997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AT184" s="242" t="s">
        <v>158</v>
      </c>
      <c r="AU184" s="242" t="s">
        <v>85</v>
      </c>
      <c r="AV184" s="11" t="s">
        <v>85</v>
      </c>
      <c r="AW184" s="11" t="s">
        <v>39</v>
      </c>
      <c r="AX184" s="11" t="s">
        <v>76</v>
      </c>
      <c r="AY184" s="242" t="s">
        <v>135</v>
      </c>
    </row>
    <row r="185" s="11" customFormat="1">
      <c r="B185" s="231"/>
      <c r="C185" s="232"/>
      <c r="D185" s="233" t="s">
        <v>158</v>
      </c>
      <c r="E185" s="234" t="s">
        <v>22</v>
      </c>
      <c r="F185" s="235" t="s">
        <v>425</v>
      </c>
      <c r="G185" s="232"/>
      <c r="H185" s="236">
        <v>30.463999999999999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158</v>
      </c>
      <c r="AU185" s="242" t="s">
        <v>85</v>
      </c>
      <c r="AV185" s="11" t="s">
        <v>85</v>
      </c>
      <c r="AW185" s="11" t="s">
        <v>39</v>
      </c>
      <c r="AX185" s="11" t="s">
        <v>76</v>
      </c>
      <c r="AY185" s="242" t="s">
        <v>135</v>
      </c>
    </row>
    <row r="186" s="11" customFormat="1">
      <c r="B186" s="231"/>
      <c r="C186" s="232"/>
      <c r="D186" s="233" t="s">
        <v>158</v>
      </c>
      <c r="E186" s="234" t="s">
        <v>22</v>
      </c>
      <c r="F186" s="235" t="s">
        <v>426</v>
      </c>
      <c r="G186" s="232"/>
      <c r="H186" s="236">
        <v>9.8900000000000006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158</v>
      </c>
      <c r="AU186" s="242" t="s">
        <v>85</v>
      </c>
      <c r="AV186" s="11" t="s">
        <v>85</v>
      </c>
      <c r="AW186" s="11" t="s">
        <v>39</v>
      </c>
      <c r="AX186" s="11" t="s">
        <v>76</v>
      </c>
      <c r="AY186" s="242" t="s">
        <v>135</v>
      </c>
    </row>
    <row r="187" s="11" customFormat="1">
      <c r="B187" s="231"/>
      <c r="C187" s="232"/>
      <c r="D187" s="233" t="s">
        <v>158</v>
      </c>
      <c r="E187" s="234" t="s">
        <v>22</v>
      </c>
      <c r="F187" s="235" t="s">
        <v>427</v>
      </c>
      <c r="G187" s="232"/>
      <c r="H187" s="236">
        <v>7.0730000000000004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158</v>
      </c>
      <c r="AU187" s="242" t="s">
        <v>85</v>
      </c>
      <c r="AV187" s="11" t="s">
        <v>85</v>
      </c>
      <c r="AW187" s="11" t="s">
        <v>39</v>
      </c>
      <c r="AX187" s="11" t="s">
        <v>76</v>
      </c>
      <c r="AY187" s="242" t="s">
        <v>135</v>
      </c>
    </row>
    <row r="188" s="11" customFormat="1">
      <c r="B188" s="231"/>
      <c r="C188" s="232"/>
      <c r="D188" s="233" t="s">
        <v>158</v>
      </c>
      <c r="E188" s="234" t="s">
        <v>22</v>
      </c>
      <c r="F188" s="235" t="s">
        <v>428</v>
      </c>
      <c r="G188" s="232"/>
      <c r="H188" s="236">
        <v>1.881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158</v>
      </c>
      <c r="AU188" s="242" t="s">
        <v>85</v>
      </c>
      <c r="AV188" s="11" t="s">
        <v>85</v>
      </c>
      <c r="AW188" s="11" t="s">
        <v>39</v>
      </c>
      <c r="AX188" s="11" t="s">
        <v>76</v>
      </c>
      <c r="AY188" s="242" t="s">
        <v>135</v>
      </c>
    </row>
    <row r="189" s="11" customFormat="1">
      <c r="B189" s="231"/>
      <c r="C189" s="232"/>
      <c r="D189" s="233" t="s">
        <v>158</v>
      </c>
      <c r="E189" s="234" t="s">
        <v>22</v>
      </c>
      <c r="F189" s="235" t="s">
        <v>429</v>
      </c>
      <c r="G189" s="232"/>
      <c r="H189" s="236">
        <v>0.254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158</v>
      </c>
      <c r="AU189" s="242" t="s">
        <v>85</v>
      </c>
      <c r="AV189" s="11" t="s">
        <v>85</v>
      </c>
      <c r="AW189" s="11" t="s">
        <v>39</v>
      </c>
      <c r="AX189" s="11" t="s">
        <v>76</v>
      </c>
      <c r="AY189" s="242" t="s">
        <v>135</v>
      </c>
    </row>
    <row r="190" s="11" customFormat="1">
      <c r="B190" s="231"/>
      <c r="C190" s="232"/>
      <c r="D190" s="233" t="s">
        <v>158</v>
      </c>
      <c r="E190" s="234" t="s">
        <v>22</v>
      </c>
      <c r="F190" s="235" t="s">
        <v>430</v>
      </c>
      <c r="G190" s="232"/>
      <c r="H190" s="236">
        <v>33.549999999999997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AT190" s="242" t="s">
        <v>158</v>
      </c>
      <c r="AU190" s="242" t="s">
        <v>85</v>
      </c>
      <c r="AV190" s="11" t="s">
        <v>85</v>
      </c>
      <c r="AW190" s="11" t="s">
        <v>39</v>
      </c>
      <c r="AX190" s="11" t="s">
        <v>76</v>
      </c>
      <c r="AY190" s="242" t="s">
        <v>135</v>
      </c>
    </row>
    <row r="191" s="12" customFormat="1">
      <c r="B191" s="259"/>
      <c r="C191" s="260"/>
      <c r="D191" s="233" t="s">
        <v>158</v>
      </c>
      <c r="E191" s="261" t="s">
        <v>22</v>
      </c>
      <c r="F191" s="262" t="s">
        <v>315</v>
      </c>
      <c r="G191" s="260"/>
      <c r="H191" s="263">
        <v>142.792</v>
      </c>
      <c r="I191" s="264"/>
      <c r="J191" s="260"/>
      <c r="K191" s="260"/>
      <c r="L191" s="265"/>
      <c r="M191" s="266"/>
      <c r="N191" s="267"/>
      <c r="O191" s="267"/>
      <c r="P191" s="267"/>
      <c r="Q191" s="267"/>
      <c r="R191" s="267"/>
      <c r="S191" s="267"/>
      <c r="T191" s="268"/>
      <c r="AT191" s="269" t="s">
        <v>158</v>
      </c>
      <c r="AU191" s="269" t="s">
        <v>85</v>
      </c>
      <c r="AV191" s="12" t="s">
        <v>142</v>
      </c>
      <c r="AW191" s="12" t="s">
        <v>39</v>
      </c>
      <c r="AX191" s="12" t="s">
        <v>24</v>
      </c>
      <c r="AY191" s="269" t="s">
        <v>135</v>
      </c>
    </row>
    <row r="192" s="1" customFormat="1" ht="25.5" customHeight="1">
      <c r="B192" s="44"/>
      <c r="C192" s="219" t="s">
        <v>431</v>
      </c>
      <c r="D192" s="219" t="s">
        <v>137</v>
      </c>
      <c r="E192" s="220" t="s">
        <v>155</v>
      </c>
      <c r="F192" s="221" t="s">
        <v>156</v>
      </c>
      <c r="G192" s="222" t="s">
        <v>140</v>
      </c>
      <c r="H192" s="223">
        <v>713.96000000000004</v>
      </c>
      <c r="I192" s="224"/>
      <c r="J192" s="225">
        <f>ROUND(I192*H192,2)</f>
        <v>0</v>
      </c>
      <c r="K192" s="221" t="s">
        <v>141</v>
      </c>
      <c r="L192" s="70"/>
      <c r="M192" s="226" t="s">
        <v>22</v>
      </c>
      <c r="N192" s="227" t="s">
        <v>47</v>
      </c>
      <c r="O192" s="45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AR192" s="22" t="s">
        <v>142</v>
      </c>
      <c r="AT192" s="22" t="s">
        <v>137</v>
      </c>
      <c r="AU192" s="22" t="s">
        <v>85</v>
      </c>
      <c r="AY192" s="22" t="s">
        <v>135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22" t="s">
        <v>24</v>
      </c>
      <c r="BK192" s="230">
        <f>ROUND(I192*H192,2)</f>
        <v>0</v>
      </c>
      <c r="BL192" s="22" t="s">
        <v>142</v>
      </c>
      <c r="BM192" s="22" t="s">
        <v>432</v>
      </c>
    </row>
    <row r="193" s="11" customFormat="1">
      <c r="B193" s="231"/>
      <c r="C193" s="232"/>
      <c r="D193" s="233" t="s">
        <v>158</v>
      </c>
      <c r="E193" s="234" t="s">
        <v>22</v>
      </c>
      <c r="F193" s="235" t="s">
        <v>433</v>
      </c>
      <c r="G193" s="232"/>
      <c r="H193" s="236">
        <v>713.96000000000004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158</v>
      </c>
      <c r="AU193" s="242" t="s">
        <v>85</v>
      </c>
      <c r="AV193" s="11" t="s">
        <v>85</v>
      </c>
      <c r="AW193" s="11" t="s">
        <v>39</v>
      </c>
      <c r="AX193" s="11" t="s">
        <v>24</v>
      </c>
      <c r="AY193" s="242" t="s">
        <v>135</v>
      </c>
    </row>
    <row r="194" s="1" customFormat="1" ht="16.5" customHeight="1">
      <c r="B194" s="44"/>
      <c r="C194" s="219" t="s">
        <v>228</v>
      </c>
      <c r="D194" s="219" t="s">
        <v>137</v>
      </c>
      <c r="E194" s="220" t="s">
        <v>434</v>
      </c>
      <c r="F194" s="221" t="s">
        <v>435</v>
      </c>
      <c r="G194" s="222" t="s">
        <v>140</v>
      </c>
      <c r="H194" s="223">
        <v>1</v>
      </c>
      <c r="I194" s="224"/>
      <c r="J194" s="225">
        <f>ROUND(I194*H194,2)</f>
        <v>0</v>
      </c>
      <c r="K194" s="221" t="s">
        <v>141</v>
      </c>
      <c r="L194" s="70"/>
      <c r="M194" s="226" t="s">
        <v>22</v>
      </c>
      <c r="N194" s="227" t="s">
        <v>47</v>
      </c>
      <c r="O194" s="45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AR194" s="22" t="s">
        <v>142</v>
      </c>
      <c r="AT194" s="22" t="s">
        <v>137</v>
      </c>
      <c r="AU194" s="22" t="s">
        <v>85</v>
      </c>
      <c r="AY194" s="22" t="s">
        <v>135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22" t="s">
        <v>24</v>
      </c>
      <c r="BK194" s="230">
        <f>ROUND(I194*H194,2)</f>
        <v>0</v>
      </c>
      <c r="BL194" s="22" t="s">
        <v>142</v>
      </c>
      <c r="BM194" s="22" t="s">
        <v>436</v>
      </c>
    </row>
    <row r="195" s="1" customFormat="1">
      <c r="B195" s="44"/>
      <c r="C195" s="72"/>
      <c r="D195" s="233" t="s">
        <v>312</v>
      </c>
      <c r="E195" s="72"/>
      <c r="F195" s="257" t="s">
        <v>437</v>
      </c>
      <c r="G195" s="72"/>
      <c r="H195" s="72"/>
      <c r="I195" s="189"/>
      <c r="J195" s="72"/>
      <c r="K195" s="72"/>
      <c r="L195" s="70"/>
      <c r="M195" s="258"/>
      <c r="N195" s="45"/>
      <c r="O195" s="45"/>
      <c r="P195" s="45"/>
      <c r="Q195" s="45"/>
      <c r="R195" s="45"/>
      <c r="S195" s="45"/>
      <c r="T195" s="93"/>
      <c r="AT195" s="22" t="s">
        <v>312</v>
      </c>
      <c r="AU195" s="22" t="s">
        <v>85</v>
      </c>
    </row>
    <row r="196" s="11" customFormat="1">
      <c r="B196" s="231"/>
      <c r="C196" s="232"/>
      <c r="D196" s="233" t="s">
        <v>158</v>
      </c>
      <c r="E196" s="234" t="s">
        <v>22</v>
      </c>
      <c r="F196" s="235" t="s">
        <v>415</v>
      </c>
      <c r="G196" s="232"/>
      <c r="H196" s="236">
        <v>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AT196" s="242" t="s">
        <v>158</v>
      </c>
      <c r="AU196" s="242" t="s">
        <v>85</v>
      </c>
      <c r="AV196" s="11" t="s">
        <v>85</v>
      </c>
      <c r="AW196" s="11" t="s">
        <v>39</v>
      </c>
      <c r="AX196" s="11" t="s">
        <v>24</v>
      </c>
      <c r="AY196" s="242" t="s">
        <v>135</v>
      </c>
    </row>
    <row r="197" s="1" customFormat="1" ht="25.5" customHeight="1">
      <c r="B197" s="44"/>
      <c r="C197" s="219" t="s">
        <v>438</v>
      </c>
      <c r="D197" s="219" t="s">
        <v>137</v>
      </c>
      <c r="E197" s="220" t="s">
        <v>439</v>
      </c>
      <c r="F197" s="221" t="s">
        <v>440</v>
      </c>
      <c r="G197" s="222" t="s">
        <v>140</v>
      </c>
      <c r="H197" s="223">
        <v>5</v>
      </c>
      <c r="I197" s="224"/>
      <c r="J197" s="225">
        <f>ROUND(I197*H197,2)</f>
        <v>0</v>
      </c>
      <c r="K197" s="221" t="s">
        <v>141</v>
      </c>
      <c r="L197" s="70"/>
      <c r="M197" s="226" t="s">
        <v>22</v>
      </c>
      <c r="N197" s="227" t="s">
        <v>47</v>
      </c>
      <c r="O197" s="45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AR197" s="22" t="s">
        <v>142</v>
      </c>
      <c r="AT197" s="22" t="s">
        <v>137</v>
      </c>
      <c r="AU197" s="22" t="s">
        <v>85</v>
      </c>
      <c r="AY197" s="22" t="s">
        <v>135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22" t="s">
        <v>24</v>
      </c>
      <c r="BK197" s="230">
        <f>ROUND(I197*H197,2)</f>
        <v>0</v>
      </c>
      <c r="BL197" s="22" t="s">
        <v>142</v>
      </c>
      <c r="BM197" s="22" t="s">
        <v>441</v>
      </c>
    </row>
    <row r="198" s="11" customFormat="1">
      <c r="B198" s="231"/>
      <c r="C198" s="232"/>
      <c r="D198" s="233" t="s">
        <v>158</v>
      </c>
      <c r="E198" s="234" t="s">
        <v>22</v>
      </c>
      <c r="F198" s="235" t="s">
        <v>442</v>
      </c>
      <c r="G198" s="232"/>
      <c r="H198" s="236">
        <v>5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158</v>
      </c>
      <c r="AU198" s="242" t="s">
        <v>85</v>
      </c>
      <c r="AV198" s="11" t="s">
        <v>85</v>
      </c>
      <c r="AW198" s="11" t="s">
        <v>39</v>
      </c>
      <c r="AX198" s="11" t="s">
        <v>24</v>
      </c>
      <c r="AY198" s="242" t="s">
        <v>135</v>
      </c>
    </row>
    <row r="199" s="1" customFormat="1" ht="16.5" customHeight="1">
      <c r="B199" s="44"/>
      <c r="C199" s="219" t="s">
        <v>9</v>
      </c>
      <c r="D199" s="219" t="s">
        <v>137</v>
      </c>
      <c r="E199" s="220" t="s">
        <v>161</v>
      </c>
      <c r="F199" s="221" t="s">
        <v>162</v>
      </c>
      <c r="G199" s="222" t="s">
        <v>140</v>
      </c>
      <c r="H199" s="223">
        <v>142.792</v>
      </c>
      <c r="I199" s="224"/>
      <c r="J199" s="225">
        <f>ROUND(I199*H199,2)</f>
        <v>0</v>
      </c>
      <c r="K199" s="221" t="s">
        <v>141</v>
      </c>
      <c r="L199" s="70"/>
      <c r="M199" s="226" t="s">
        <v>22</v>
      </c>
      <c r="N199" s="227" t="s">
        <v>47</v>
      </c>
      <c r="O199" s="45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AR199" s="22" t="s">
        <v>142</v>
      </c>
      <c r="AT199" s="22" t="s">
        <v>137</v>
      </c>
      <c r="AU199" s="22" t="s">
        <v>85</v>
      </c>
      <c r="AY199" s="22" t="s">
        <v>135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22" t="s">
        <v>24</v>
      </c>
      <c r="BK199" s="230">
        <f>ROUND(I199*H199,2)</f>
        <v>0</v>
      </c>
      <c r="BL199" s="22" t="s">
        <v>142</v>
      </c>
      <c r="BM199" s="22" t="s">
        <v>443</v>
      </c>
    </row>
    <row r="200" s="1" customFormat="1">
      <c r="B200" s="44"/>
      <c r="C200" s="72"/>
      <c r="D200" s="233" t="s">
        <v>312</v>
      </c>
      <c r="E200" s="72"/>
      <c r="F200" s="257" t="s">
        <v>444</v>
      </c>
      <c r="G200" s="72"/>
      <c r="H200" s="72"/>
      <c r="I200" s="189"/>
      <c r="J200" s="72"/>
      <c r="K200" s="72"/>
      <c r="L200" s="70"/>
      <c r="M200" s="258"/>
      <c r="N200" s="45"/>
      <c r="O200" s="45"/>
      <c r="P200" s="45"/>
      <c r="Q200" s="45"/>
      <c r="R200" s="45"/>
      <c r="S200" s="45"/>
      <c r="T200" s="93"/>
      <c r="AT200" s="22" t="s">
        <v>312</v>
      </c>
      <c r="AU200" s="22" t="s">
        <v>85</v>
      </c>
    </row>
    <row r="201" s="11" customFormat="1">
      <c r="B201" s="231"/>
      <c r="C201" s="232"/>
      <c r="D201" s="233" t="s">
        <v>158</v>
      </c>
      <c r="E201" s="234" t="s">
        <v>22</v>
      </c>
      <c r="F201" s="235" t="s">
        <v>445</v>
      </c>
      <c r="G201" s="232"/>
      <c r="H201" s="236">
        <v>142.792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AT201" s="242" t="s">
        <v>158</v>
      </c>
      <c r="AU201" s="242" t="s">
        <v>85</v>
      </c>
      <c r="AV201" s="11" t="s">
        <v>85</v>
      </c>
      <c r="AW201" s="11" t="s">
        <v>39</v>
      </c>
      <c r="AX201" s="11" t="s">
        <v>76</v>
      </c>
      <c r="AY201" s="242" t="s">
        <v>135</v>
      </c>
    </row>
    <row r="202" s="12" customFormat="1">
      <c r="B202" s="259"/>
      <c r="C202" s="260"/>
      <c r="D202" s="233" t="s">
        <v>158</v>
      </c>
      <c r="E202" s="261" t="s">
        <v>22</v>
      </c>
      <c r="F202" s="262" t="s">
        <v>315</v>
      </c>
      <c r="G202" s="260"/>
      <c r="H202" s="263">
        <v>142.792</v>
      </c>
      <c r="I202" s="264"/>
      <c r="J202" s="260"/>
      <c r="K202" s="260"/>
      <c r="L202" s="265"/>
      <c r="M202" s="266"/>
      <c r="N202" s="267"/>
      <c r="O202" s="267"/>
      <c r="P202" s="267"/>
      <c r="Q202" s="267"/>
      <c r="R202" s="267"/>
      <c r="S202" s="267"/>
      <c r="T202" s="268"/>
      <c r="AT202" s="269" t="s">
        <v>158</v>
      </c>
      <c r="AU202" s="269" t="s">
        <v>85</v>
      </c>
      <c r="AV202" s="12" t="s">
        <v>142</v>
      </c>
      <c r="AW202" s="12" t="s">
        <v>39</v>
      </c>
      <c r="AX202" s="12" t="s">
        <v>24</v>
      </c>
      <c r="AY202" s="269" t="s">
        <v>135</v>
      </c>
    </row>
    <row r="203" s="1" customFormat="1" ht="16.5" customHeight="1">
      <c r="B203" s="44"/>
      <c r="C203" s="219" t="s">
        <v>235</v>
      </c>
      <c r="D203" s="219" t="s">
        <v>137</v>
      </c>
      <c r="E203" s="220" t="s">
        <v>446</v>
      </c>
      <c r="F203" s="221" t="s">
        <v>447</v>
      </c>
      <c r="G203" s="222" t="s">
        <v>140</v>
      </c>
      <c r="H203" s="223">
        <v>1</v>
      </c>
      <c r="I203" s="224"/>
      <c r="J203" s="225">
        <f>ROUND(I203*H203,2)</f>
        <v>0</v>
      </c>
      <c r="K203" s="221" t="s">
        <v>141</v>
      </c>
      <c r="L203" s="70"/>
      <c r="M203" s="226" t="s">
        <v>22</v>
      </c>
      <c r="N203" s="227" t="s">
        <v>47</v>
      </c>
      <c r="O203" s="45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AR203" s="22" t="s">
        <v>142</v>
      </c>
      <c r="AT203" s="22" t="s">
        <v>137</v>
      </c>
      <c r="AU203" s="22" t="s">
        <v>85</v>
      </c>
      <c r="AY203" s="22" t="s">
        <v>135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22" t="s">
        <v>24</v>
      </c>
      <c r="BK203" s="230">
        <f>ROUND(I203*H203,2)</f>
        <v>0</v>
      </c>
      <c r="BL203" s="22" t="s">
        <v>142</v>
      </c>
      <c r="BM203" s="22" t="s">
        <v>448</v>
      </c>
    </row>
    <row r="204" s="1" customFormat="1">
      <c r="B204" s="44"/>
      <c r="C204" s="72"/>
      <c r="D204" s="233" t="s">
        <v>312</v>
      </c>
      <c r="E204" s="72"/>
      <c r="F204" s="257" t="s">
        <v>449</v>
      </c>
      <c r="G204" s="72"/>
      <c r="H204" s="72"/>
      <c r="I204" s="189"/>
      <c r="J204" s="72"/>
      <c r="K204" s="72"/>
      <c r="L204" s="70"/>
      <c r="M204" s="258"/>
      <c r="N204" s="45"/>
      <c r="O204" s="45"/>
      <c r="P204" s="45"/>
      <c r="Q204" s="45"/>
      <c r="R204" s="45"/>
      <c r="S204" s="45"/>
      <c r="T204" s="93"/>
      <c r="AT204" s="22" t="s">
        <v>312</v>
      </c>
      <c r="AU204" s="22" t="s">
        <v>85</v>
      </c>
    </row>
    <row r="205" s="11" customFormat="1">
      <c r="B205" s="231"/>
      <c r="C205" s="232"/>
      <c r="D205" s="233" t="s">
        <v>158</v>
      </c>
      <c r="E205" s="234" t="s">
        <v>22</v>
      </c>
      <c r="F205" s="235" t="s">
        <v>415</v>
      </c>
      <c r="G205" s="232"/>
      <c r="H205" s="236">
        <v>1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158</v>
      </c>
      <c r="AU205" s="242" t="s">
        <v>85</v>
      </c>
      <c r="AV205" s="11" t="s">
        <v>85</v>
      </c>
      <c r="AW205" s="11" t="s">
        <v>39</v>
      </c>
      <c r="AX205" s="11" t="s">
        <v>24</v>
      </c>
      <c r="AY205" s="242" t="s">
        <v>135</v>
      </c>
    </row>
    <row r="206" s="1" customFormat="1" ht="16.5" customHeight="1">
      <c r="B206" s="44"/>
      <c r="C206" s="219" t="s">
        <v>239</v>
      </c>
      <c r="D206" s="219" t="s">
        <v>137</v>
      </c>
      <c r="E206" s="220" t="s">
        <v>450</v>
      </c>
      <c r="F206" s="221" t="s">
        <v>451</v>
      </c>
      <c r="G206" s="222" t="s">
        <v>140</v>
      </c>
      <c r="H206" s="223">
        <v>143.792</v>
      </c>
      <c r="I206" s="224"/>
      <c r="J206" s="225">
        <f>ROUND(I206*H206,2)</f>
        <v>0</v>
      </c>
      <c r="K206" s="221" t="s">
        <v>141</v>
      </c>
      <c r="L206" s="70"/>
      <c r="M206" s="226" t="s">
        <v>22</v>
      </c>
      <c r="N206" s="227" t="s">
        <v>47</v>
      </c>
      <c r="O206" s="45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AR206" s="22" t="s">
        <v>142</v>
      </c>
      <c r="AT206" s="22" t="s">
        <v>137</v>
      </c>
      <c r="AU206" s="22" t="s">
        <v>85</v>
      </c>
      <c r="AY206" s="22" t="s">
        <v>135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22" t="s">
        <v>24</v>
      </c>
      <c r="BK206" s="230">
        <f>ROUND(I206*H206,2)</f>
        <v>0</v>
      </c>
      <c r="BL206" s="22" t="s">
        <v>142</v>
      </c>
      <c r="BM206" s="22" t="s">
        <v>452</v>
      </c>
    </row>
    <row r="207" s="1" customFormat="1">
      <c r="B207" s="44"/>
      <c r="C207" s="72"/>
      <c r="D207" s="233" t="s">
        <v>312</v>
      </c>
      <c r="E207" s="72"/>
      <c r="F207" s="257" t="s">
        <v>453</v>
      </c>
      <c r="G207" s="72"/>
      <c r="H207" s="72"/>
      <c r="I207" s="189"/>
      <c r="J207" s="72"/>
      <c r="K207" s="72"/>
      <c r="L207" s="70"/>
      <c r="M207" s="258"/>
      <c r="N207" s="45"/>
      <c r="O207" s="45"/>
      <c r="P207" s="45"/>
      <c r="Q207" s="45"/>
      <c r="R207" s="45"/>
      <c r="S207" s="45"/>
      <c r="T207" s="93"/>
      <c r="AT207" s="22" t="s">
        <v>312</v>
      </c>
      <c r="AU207" s="22" t="s">
        <v>85</v>
      </c>
    </row>
    <row r="208" s="11" customFormat="1">
      <c r="B208" s="231"/>
      <c r="C208" s="232"/>
      <c r="D208" s="233" t="s">
        <v>158</v>
      </c>
      <c r="E208" s="234" t="s">
        <v>22</v>
      </c>
      <c r="F208" s="235" t="s">
        <v>454</v>
      </c>
      <c r="G208" s="232"/>
      <c r="H208" s="236">
        <v>143.792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AT208" s="242" t="s">
        <v>158</v>
      </c>
      <c r="AU208" s="242" t="s">
        <v>85</v>
      </c>
      <c r="AV208" s="11" t="s">
        <v>85</v>
      </c>
      <c r="AW208" s="11" t="s">
        <v>39</v>
      </c>
      <c r="AX208" s="11" t="s">
        <v>76</v>
      </c>
      <c r="AY208" s="242" t="s">
        <v>135</v>
      </c>
    </row>
    <row r="209" s="12" customFormat="1">
      <c r="B209" s="259"/>
      <c r="C209" s="260"/>
      <c r="D209" s="233" t="s">
        <v>158</v>
      </c>
      <c r="E209" s="261" t="s">
        <v>22</v>
      </c>
      <c r="F209" s="262" t="s">
        <v>315</v>
      </c>
      <c r="G209" s="260"/>
      <c r="H209" s="263">
        <v>143.792</v>
      </c>
      <c r="I209" s="264"/>
      <c r="J209" s="260"/>
      <c r="K209" s="260"/>
      <c r="L209" s="265"/>
      <c r="M209" s="266"/>
      <c r="N209" s="267"/>
      <c r="O209" s="267"/>
      <c r="P209" s="267"/>
      <c r="Q209" s="267"/>
      <c r="R209" s="267"/>
      <c r="S209" s="267"/>
      <c r="T209" s="268"/>
      <c r="AT209" s="269" t="s">
        <v>158</v>
      </c>
      <c r="AU209" s="269" t="s">
        <v>85</v>
      </c>
      <c r="AV209" s="12" t="s">
        <v>142</v>
      </c>
      <c r="AW209" s="12" t="s">
        <v>39</v>
      </c>
      <c r="AX209" s="12" t="s">
        <v>24</v>
      </c>
      <c r="AY209" s="269" t="s">
        <v>135</v>
      </c>
    </row>
    <row r="210" s="1" customFormat="1" ht="16.5" customHeight="1">
      <c r="B210" s="44"/>
      <c r="C210" s="219" t="s">
        <v>244</v>
      </c>
      <c r="D210" s="219" t="s">
        <v>137</v>
      </c>
      <c r="E210" s="220" t="s">
        <v>455</v>
      </c>
      <c r="F210" s="221" t="s">
        <v>456</v>
      </c>
      <c r="G210" s="222" t="s">
        <v>140</v>
      </c>
      <c r="H210" s="223">
        <v>143.792</v>
      </c>
      <c r="I210" s="224"/>
      <c r="J210" s="225">
        <f>ROUND(I210*H210,2)</f>
        <v>0</v>
      </c>
      <c r="K210" s="221" t="s">
        <v>22</v>
      </c>
      <c r="L210" s="70"/>
      <c r="M210" s="226" t="s">
        <v>22</v>
      </c>
      <c r="N210" s="227" t="s">
        <v>47</v>
      </c>
      <c r="O210" s="45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AR210" s="22" t="s">
        <v>142</v>
      </c>
      <c r="AT210" s="22" t="s">
        <v>137</v>
      </c>
      <c r="AU210" s="22" t="s">
        <v>85</v>
      </c>
      <c r="AY210" s="22" t="s">
        <v>135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22" t="s">
        <v>24</v>
      </c>
      <c r="BK210" s="230">
        <f>ROUND(I210*H210,2)</f>
        <v>0</v>
      </c>
      <c r="BL210" s="22" t="s">
        <v>142</v>
      </c>
      <c r="BM210" s="22" t="s">
        <v>457</v>
      </c>
    </row>
    <row r="211" s="1" customFormat="1">
      <c r="B211" s="44"/>
      <c r="C211" s="72"/>
      <c r="D211" s="233" t="s">
        <v>312</v>
      </c>
      <c r="E211" s="72"/>
      <c r="F211" s="257" t="s">
        <v>458</v>
      </c>
      <c r="G211" s="72"/>
      <c r="H211" s="72"/>
      <c r="I211" s="189"/>
      <c r="J211" s="72"/>
      <c r="K211" s="72"/>
      <c r="L211" s="70"/>
      <c r="M211" s="258"/>
      <c r="N211" s="45"/>
      <c r="O211" s="45"/>
      <c r="P211" s="45"/>
      <c r="Q211" s="45"/>
      <c r="R211" s="45"/>
      <c r="S211" s="45"/>
      <c r="T211" s="93"/>
      <c r="AT211" s="22" t="s">
        <v>312</v>
      </c>
      <c r="AU211" s="22" t="s">
        <v>85</v>
      </c>
    </row>
    <row r="212" s="11" customFormat="1">
      <c r="B212" s="231"/>
      <c r="C212" s="232"/>
      <c r="D212" s="233" t="s">
        <v>158</v>
      </c>
      <c r="E212" s="234" t="s">
        <v>22</v>
      </c>
      <c r="F212" s="235" t="s">
        <v>454</v>
      </c>
      <c r="G212" s="232"/>
      <c r="H212" s="236">
        <v>143.792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158</v>
      </c>
      <c r="AU212" s="242" t="s">
        <v>85</v>
      </c>
      <c r="AV212" s="11" t="s">
        <v>85</v>
      </c>
      <c r="AW212" s="11" t="s">
        <v>39</v>
      </c>
      <c r="AX212" s="11" t="s">
        <v>76</v>
      </c>
      <c r="AY212" s="242" t="s">
        <v>135</v>
      </c>
    </row>
    <row r="213" s="12" customFormat="1">
      <c r="B213" s="259"/>
      <c r="C213" s="260"/>
      <c r="D213" s="233" t="s">
        <v>158</v>
      </c>
      <c r="E213" s="261" t="s">
        <v>22</v>
      </c>
      <c r="F213" s="262" t="s">
        <v>315</v>
      </c>
      <c r="G213" s="260"/>
      <c r="H213" s="263">
        <v>143.792</v>
      </c>
      <c r="I213" s="264"/>
      <c r="J213" s="260"/>
      <c r="K213" s="260"/>
      <c r="L213" s="265"/>
      <c r="M213" s="266"/>
      <c r="N213" s="267"/>
      <c r="O213" s="267"/>
      <c r="P213" s="267"/>
      <c r="Q213" s="267"/>
      <c r="R213" s="267"/>
      <c r="S213" s="267"/>
      <c r="T213" s="268"/>
      <c r="AT213" s="269" t="s">
        <v>158</v>
      </c>
      <c r="AU213" s="269" t="s">
        <v>85</v>
      </c>
      <c r="AV213" s="12" t="s">
        <v>142</v>
      </c>
      <c r="AW213" s="12" t="s">
        <v>39</v>
      </c>
      <c r="AX213" s="12" t="s">
        <v>24</v>
      </c>
      <c r="AY213" s="269" t="s">
        <v>135</v>
      </c>
    </row>
    <row r="214" s="1" customFormat="1" ht="16.5" customHeight="1">
      <c r="B214" s="44"/>
      <c r="C214" s="219" t="s">
        <v>248</v>
      </c>
      <c r="D214" s="219" t="s">
        <v>137</v>
      </c>
      <c r="E214" s="220" t="s">
        <v>459</v>
      </c>
      <c r="F214" s="221" t="s">
        <v>460</v>
      </c>
      <c r="G214" s="222" t="s">
        <v>140</v>
      </c>
      <c r="H214" s="223">
        <v>140.57300000000001</v>
      </c>
      <c r="I214" s="224"/>
      <c r="J214" s="225">
        <f>ROUND(I214*H214,2)</f>
        <v>0</v>
      </c>
      <c r="K214" s="221" t="s">
        <v>141</v>
      </c>
      <c r="L214" s="70"/>
      <c r="M214" s="226" t="s">
        <v>22</v>
      </c>
      <c r="N214" s="227" t="s">
        <v>47</v>
      </c>
      <c r="O214" s="45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AR214" s="22" t="s">
        <v>142</v>
      </c>
      <c r="AT214" s="22" t="s">
        <v>137</v>
      </c>
      <c r="AU214" s="22" t="s">
        <v>85</v>
      </c>
      <c r="AY214" s="22" t="s">
        <v>135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22" t="s">
        <v>24</v>
      </c>
      <c r="BK214" s="230">
        <f>ROUND(I214*H214,2)</f>
        <v>0</v>
      </c>
      <c r="BL214" s="22" t="s">
        <v>142</v>
      </c>
      <c r="BM214" s="22" t="s">
        <v>461</v>
      </c>
    </row>
    <row r="215" s="1" customFormat="1">
      <c r="B215" s="44"/>
      <c r="C215" s="72"/>
      <c r="D215" s="233" t="s">
        <v>312</v>
      </c>
      <c r="E215" s="72"/>
      <c r="F215" s="257" t="s">
        <v>462</v>
      </c>
      <c r="G215" s="72"/>
      <c r="H215" s="72"/>
      <c r="I215" s="189"/>
      <c r="J215" s="72"/>
      <c r="K215" s="72"/>
      <c r="L215" s="70"/>
      <c r="M215" s="258"/>
      <c r="N215" s="45"/>
      <c r="O215" s="45"/>
      <c r="P215" s="45"/>
      <c r="Q215" s="45"/>
      <c r="R215" s="45"/>
      <c r="S215" s="45"/>
      <c r="T215" s="93"/>
      <c r="AT215" s="22" t="s">
        <v>312</v>
      </c>
      <c r="AU215" s="22" t="s">
        <v>85</v>
      </c>
    </row>
    <row r="216" s="11" customFormat="1">
      <c r="B216" s="231"/>
      <c r="C216" s="232"/>
      <c r="D216" s="233" t="s">
        <v>158</v>
      </c>
      <c r="E216" s="234" t="s">
        <v>22</v>
      </c>
      <c r="F216" s="235" t="s">
        <v>463</v>
      </c>
      <c r="G216" s="232"/>
      <c r="H216" s="236">
        <v>249.81299999999999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158</v>
      </c>
      <c r="AU216" s="242" t="s">
        <v>85</v>
      </c>
      <c r="AV216" s="11" t="s">
        <v>85</v>
      </c>
      <c r="AW216" s="11" t="s">
        <v>39</v>
      </c>
      <c r="AX216" s="11" t="s">
        <v>76</v>
      </c>
      <c r="AY216" s="242" t="s">
        <v>135</v>
      </c>
    </row>
    <row r="217" s="11" customFormat="1">
      <c r="B217" s="231"/>
      <c r="C217" s="232"/>
      <c r="D217" s="233" t="s">
        <v>158</v>
      </c>
      <c r="E217" s="234" t="s">
        <v>22</v>
      </c>
      <c r="F217" s="235" t="s">
        <v>464</v>
      </c>
      <c r="G217" s="232"/>
      <c r="H217" s="236">
        <v>-3.7799999999999998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AT217" s="242" t="s">
        <v>158</v>
      </c>
      <c r="AU217" s="242" t="s">
        <v>85</v>
      </c>
      <c r="AV217" s="11" t="s">
        <v>85</v>
      </c>
      <c r="AW217" s="11" t="s">
        <v>39</v>
      </c>
      <c r="AX217" s="11" t="s">
        <v>76</v>
      </c>
      <c r="AY217" s="242" t="s">
        <v>135</v>
      </c>
    </row>
    <row r="218" s="11" customFormat="1">
      <c r="B218" s="231"/>
      <c r="C218" s="232"/>
      <c r="D218" s="233" t="s">
        <v>158</v>
      </c>
      <c r="E218" s="234" t="s">
        <v>22</v>
      </c>
      <c r="F218" s="235" t="s">
        <v>465</v>
      </c>
      <c r="G218" s="232"/>
      <c r="H218" s="236">
        <v>-9.4100000000000001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158</v>
      </c>
      <c r="AU218" s="242" t="s">
        <v>85</v>
      </c>
      <c r="AV218" s="11" t="s">
        <v>85</v>
      </c>
      <c r="AW218" s="11" t="s">
        <v>39</v>
      </c>
      <c r="AX218" s="11" t="s">
        <v>76</v>
      </c>
      <c r="AY218" s="242" t="s">
        <v>135</v>
      </c>
    </row>
    <row r="219" s="11" customFormat="1">
      <c r="B219" s="231"/>
      <c r="C219" s="232"/>
      <c r="D219" s="233" t="s">
        <v>158</v>
      </c>
      <c r="E219" s="234" t="s">
        <v>22</v>
      </c>
      <c r="F219" s="235" t="s">
        <v>466</v>
      </c>
      <c r="G219" s="232"/>
      <c r="H219" s="236">
        <v>-38.670000000000002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158</v>
      </c>
      <c r="AU219" s="242" t="s">
        <v>85</v>
      </c>
      <c r="AV219" s="11" t="s">
        <v>85</v>
      </c>
      <c r="AW219" s="11" t="s">
        <v>39</v>
      </c>
      <c r="AX219" s="11" t="s">
        <v>76</v>
      </c>
      <c r="AY219" s="242" t="s">
        <v>135</v>
      </c>
    </row>
    <row r="220" s="11" customFormat="1">
      <c r="B220" s="231"/>
      <c r="C220" s="232"/>
      <c r="D220" s="233" t="s">
        <v>158</v>
      </c>
      <c r="E220" s="234" t="s">
        <v>22</v>
      </c>
      <c r="F220" s="235" t="s">
        <v>467</v>
      </c>
      <c r="G220" s="232"/>
      <c r="H220" s="236">
        <v>-1.72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AT220" s="242" t="s">
        <v>158</v>
      </c>
      <c r="AU220" s="242" t="s">
        <v>85</v>
      </c>
      <c r="AV220" s="11" t="s">
        <v>85</v>
      </c>
      <c r="AW220" s="11" t="s">
        <v>39</v>
      </c>
      <c r="AX220" s="11" t="s">
        <v>76</v>
      </c>
      <c r="AY220" s="242" t="s">
        <v>135</v>
      </c>
    </row>
    <row r="221" s="11" customFormat="1">
      <c r="B221" s="231"/>
      <c r="C221" s="232"/>
      <c r="D221" s="233" t="s">
        <v>158</v>
      </c>
      <c r="E221" s="234" t="s">
        <v>22</v>
      </c>
      <c r="F221" s="235" t="s">
        <v>468</v>
      </c>
      <c r="G221" s="232"/>
      <c r="H221" s="236">
        <v>-2.8700000000000001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158</v>
      </c>
      <c r="AU221" s="242" t="s">
        <v>85</v>
      </c>
      <c r="AV221" s="11" t="s">
        <v>85</v>
      </c>
      <c r="AW221" s="11" t="s">
        <v>39</v>
      </c>
      <c r="AX221" s="11" t="s">
        <v>76</v>
      </c>
      <c r="AY221" s="242" t="s">
        <v>135</v>
      </c>
    </row>
    <row r="222" s="11" customFormat="1">
      <c r="B222" s="231"/>
      <c r="C222" s="232"/>
      <c r="D222" s="233" t="s">
        <v>158</v>
      </c>
      <c r="E222" s="234" t="s">
        <v>22</v>
      </c>
      <c r="F222" s="235" t="s">
        <v>469</v>
      </c>
      <c r="G222" s="232"/>
      <c r="H222" s="236">
        <v>-2.27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AT222" s="242" t="s">
        <v>158</v>
      </c>
      <c r="AU222" s="242" t="s">
        <v>85</v>
      </c>
      <c r="AV222" s="11" t="s">
        <v>85</v>
      </c>
      <c r="AW222" s="11" t="s">
        <v>39</v>
      </c>
      <c r="AX222" s="11" t="s">
        <v>76</v>
      </c>
      <c r="AY222" s="242" t="s">
        <v>135</v>
      </c>
    </row>
    <row r="223" s="11" customFormat="1">
      <c r="B223" s="231"/>
      <c r="C223" s="232"/>
      <c r="D223" s="233" t="s">
        <v>158</v>
      </c>
      <c r="E223" s="234" t="s">
        <v>22</v>
      </c>
      <c r="F223" s="235" t="s">
        <v>470</v>
      </c>
      <c r="G223" s="232"/>
      <c r="H223" s="236">
        <v>-0.96999999999999997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AT223" s="242" t="s">
        <v>158</v>
      </c>
      <c r="AU223" s="242" t="s">
        <v>85</v>
      </c>
      <c r="AV223" s="11" t="s">
        <v>85</v>
      </c>
      <c r="AW223" s="11" t="s">
        <v>39</v>
      </c>
      <c r="AX223" s="11" t="s">
        <v>76</v>
      </c>
      <c r="AY223" s="242" t="s">
        <v>135</v>
      </c>
    </row>
    <row r="224" s="11" customFormat="1">
      <c r="B224" s="231"/>
      <c r="C224" s="232"/>
      <c r="D224" s="233" t="s">
        <v>158</v>
      </c>
      <c r="E224" s="234" t="s">
        <v>22</v>
      </c>
      <c r="F224" s="235" t="s">
        <v>471</v>
      </c>
      <c r="G224" s="232"/>
      <c r="H224" s="236">
        <v>-30.460000000000001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158</v>
      </c>
      <c r="AU224" s="242" t="s">
        <v>85</v>
      </c>
      <c r="AV224" s="11" t="s">
        <v>85</v>
      </c>
      <c r="AW224" s="11" t="s">
        <v>39</v>
      </c>
      <c r="AX224" s="11" t="s">
        <v>76</v>
      </c>
      <c r="AY224" s="242" t="s">
        <v>135</v>
      </c>
    </row>
    <row r="225" s="11" customFormat="1">
      <c r="B225" s="231"/>
      <c r="C225" s="232"/>
      <c r="D225" s="233" t="s">
        <v>158</v>
      </c>
      <c r="E225" s="234" t="s">
        <v>22</v>
      </c>
      <c r="F225" s="235" t="s">
        <v>472</v>
      </c>
      <c r="G225" s="232"/>
      <c r="H225" s="236">
        <v>-9.8900000000000006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158</v>
      </c>
      <c r="AU225" s="242" t="s">
        <v>85</v>
      </c>
      <c r="AV225" s="11" t="s">
        <v>85</v>
      </c>
      <c r="AW225" s="11" t="s">
        <v>39</v>
      </c>
      <c r="AX225" s="11" t="s">
        <v>76</v>
      </c>
      <c r="AY225" s="242" t="s">
        <v>135</v>
      </c>
    </row>
    <row r="226" s="11" customFormat="1">
      <c r="B226" s="231"/>
      <c r="C226" s="232"/>
      <c r="D226" s="233" t="s">
        <v>158</v>
      </c>
      <c r="E226" s="234" t="s">
        <v>22</v>
      </c>
      <c r="F226" s="235" t="s">
        <v>473</v>
      </c>
      <c r="G226" s="232"/>
      <c r="H226" s="236">
        <v>-7.0700000000000003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AT226" s="242" t="s">
        <v>158</v>
      </c>
      <c r="AU226" s="242" t="s">
        <v>85</v>
      </c>
      <c r="AV226" s="11" t="s">
        <v>85</v>
      </c>
      <c r="AW226" s="11" t="s">
        <v>39</v>
      </c>
      <c r="AX226" s="11" t="s">
        <v>76</v>
      </c>
      <c r="AY226" s="242" t="s">
        <v>135</v>
      </c>
    </row>
    <row r="227" s="11" customFormat="1">
      <c r="B227" s="231"/>
      <c r="C227" s="232"/>
      <c r="D227" s="233" t="s">
        <v>158</v>
      </c>
      <c r="E227" s="234" t="s">
        <v>22</v>
      </c>
      <c r="F227" s="235" t="s">
        <v>474</v>
      </c>
      <c r="G227" s="232"/>
      <c r="H227" s="236">
        <v>-1.8799999999999999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AT227" s="242" t="s">
        <v>158</v>
      </c>
      <c r="AU227" s="242" t="s">
        <v>85</v>
      </c>
      <c r="AV227" s="11" t="s">
        <v>85</v>
      </c>
      <c r="AW227" s="11" t="s">
        <v>39</v>
      </c>
      <c r="AX227" s="11" t="s">
        <v>76</v>
      </c>
      <c r="AY227" s="242" t="s">
        <v>135</v>
      </c>
    </row>
    <row r="228" s="11" customFormat="1">
      <c r="B228" s="231"/>
      <c r="C228" s="232"/>
      <c r="D228" s="233" t="s">
        <v>158</v>
      </c>
      <c r="E228" s="234" t="s">
        <v>22</v>
      </c>
      <c r="F228" s="235" t="s">
        <v>475</v>
      </c>
      <c r="G228" s="232"/>
      <c r="H228" s="236">
        <v>-0.25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AT228" s="242" t="s">
        <v>158</v>
      </c>
      <c r="AU228" s="242" t="s">
        <v>85</v>
      </c>
      <c r="AV228" s="11" t="s">
        <v>85</v>
      </c>
      <c r="AW228" s="11" t="s">
        <v>39</v>
      </c>
      <c r="AX228" s="11" t="s">
        <v>76</v>
      </c>
      <c r="AY228" s="242" t="s">
        <v>135</v>
      </c>
    </row>
    <row r="229" s="12" customFormat="1">
      <c r="B229" s="259"/>
      <c r="C229" s="260"/>
      <c r="D229" s="233" t="s">
        <v>158</v>
      </c>
      <c r="E229" s="261" t="s">
        <v>22</v>
      </c>
      <c r="F229" s="262" t="s">
        <v>315</v>
      </c>
      <c r="G229" s="260"/>
      <c r="H229" s="263">
        <v>140.57300000000001</v>
      </c>
      <c r="I229" s="264"/>
      <c r="J229" s="260"/>
      <c r="K229" s="260"/>
      <c r="L229" s="265"/>
      <c r="M229" s="266"/>
      <c r="N229" s="267"/>
      <c r="O229" s="267"/>
      <c r="P229" s="267"/>
      <c r="Q229" s="267"/>
      <c r="R229" s="267"/>
      <c r="S229" s="267"/>
      <c r="T229" s="268"/>
      <c r="AT229" s="269" t="s">
        <v>158</v>
      </c>
      <c r="AU229" s="269" t="s">
        <v>85</v>
      </c>
      <c r="AV229" s="12" t="s">
        <v>142</v>
      </c>
      <c r="AW229" s="12" t="s">
        <v>39</v>
      </c>
      <c r="AX229" s="12" t="s">
        <v>24</v>
      </c>
      <c r="AY229" s="269" t="s">
        <v>135</v>
      </c>
    </row>
    <row r="230" s="1" customFormat="1" ht="16.5" customHeight="1">
      <c r="B230" s="44"/>
      <c r="C230" s="243" t="s">
        <v>252</v>
      </c>
      <c r="D230" s="243" t="s">
        <v>195</v>
      </c>
      <c r="E230" s="244" t="s">
        <v>476</v>
      </c>
      <c r="F230" s="245" t="s">
        <v>477</v>
      </c>
      <c r="G230" s="246" t="s">
        <v>171</v>
      </c>
      <c r="H230" s="247">
        <v>56.029000000000003</v>
      </c>
      <c r="I230" s="248"/>
      <c r="J230" s="249">
        <f>ROUND(I230*H230,2)</f>
        <v>0</v>
      </c>
      <c r="K230" s="245" t="s">
        <v>141</v>
      </c>
      <c r="L230" s="250"/>
      <c r="M230" s="251" t="s">
        <v>22</v>
      </c>
      <c r="N230" s="252" t="s">
        <v>47</v>
      </c>
      <c r="O230" s="45"/>
      <c r="P230" s="228">
        <f>O230*H230</f>
        <v>0</v>
      </c>
      <c r="Q230" s="228">
        <v>1</v>
      </c>
      <c r="R230" s="228">
        <f>Q230*H230</f>
        <v>56.029000000000003</v>
      </c>
      <c r="S230" s="228">
        <v>0</v>
      </c>
      <c r="T230" s="229">
        <f>S230*H230</f>
        <v>0</v>
      </c>
      <c r="AR230" s="22" t="s">
        <v>179</v>
      </c>
      <c r="AT230" s="22" t="s">
        <v>195</v>
      </c>
      <c r="AU230" s="22" t="s">
        <v>85</v>
      </c>
      <c r="AY230" s="22" t="s">
        <v>135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22" t="s">
        <v>24</v>
      </c>
      <c r="BK230" s="230">
        <f>ROUND(I230*H230,2)</f>
        <v>0</v>
      </c>
      <c r="BL230" s="22" t="s">
        <v>142</v>
      </c>
      <c r="BM230" s="22" t="s">
        <v>478</v>
      </c>
    </row>
    <row r="231" s="1" customFormat="1">
      <c r="B231" s="44"/>
      <c r="C231" s="72"/>
      <c r="D231" s="233" t="s">
        <v>312</v>
      </c>
      <c r="E231" s="72"/>
      <c r="F231" s="257" t="s">
        <v>339</v>
      </c>
      <c r="G231" s="72"/>
      <c r="H231" s="72"/>
      <c r="I231" s="189"/>
      <c r="J231" s="72"/>
      <c r="K231" s="72"/>
      <c r="L231" s="70"/>
      <c r="M231" s="258"/>
      <c r="N231" s="45"/>
      <c r="O231" s="45"/>
      <c r="P231" s="45"/>
      <c r="Q231" s="45"/>
      <c r="R231" s="45"/>
      <c r="S231" s="45"/>
      <c r="T231" s="93"/>
      <c r="AT231" s="22" t="s">
        <v>312</v>
      </c>
      <c r="AU231" s="22" t="s">
        <v>85</v>
      </c>
    </row>
    <row r="232" s="11" customFormat="1">
      <c r="B232" s="231"/>
      <c r="C232" s="232"/>
      <c r="D232" s="233" t="s">
        <v>158</v>
      </c>
      <c r="E232" s="234" t="s">
        <v>22</v>
      </c>
      <c r="F232" s="235" t="s">
        <v>479</v>
      </c>
      <c r="G232" s="232"/>
      <c r="H232" s="236">
        <v>56.029000000000003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AT232" s="242" t="s">
        <v>158</v>
      </c>
      <c r="AU232" s="242" t="s">
        <v>85</v>
      </c>
      <c r="AV232" s="11" t="s">
        <v>85</v>
      </c>
      <c r="AW232" s="11" t="s">
        <v>39</v>
      </c>
      <c r="AX232" s="11" t="s">
        <v>76</v>
      </c>
      <c r="AY232" s="242" t="s">
        <v>135</v>
      </c>
    </row>
    <row r="233" s="12" customFormat="1">
      <c r="B233" s="259"/>
      <c r="C233" s="260"/>
      <c r="D233" s="233" t="s">
        <v>158</v>
      </c>
      <c r="E233" s="261" t="s">
        <v>22</v>
      </c>
      <c r="F233" s="262" t="s">
        <v>315</v>
      </c>
      <c r="G233" s="260"/>
      <c r="H233" s="263">
        <v>56.029000000000003</v>
      </c>
      <c r="I233" s="264"/>
      <c r="J233" s="260"/>
      <c r="K233" s="260"/>
      <c r="L233" s="265"/>
      <c r="M233" s="266"/>
      <c r="N233" s="267"/>
      <c r="O233" s="267"/>
      <c r="P233" s="267"/>
      <c r="Q233" s="267"/>
      <c r="R233" s="267"/>
      <c r="S233" s="267"/>
      <c r="T233" s="268"/>
      <c r="AT233" s="269" t="s">
        <v>158</v>
      </c>
      <c r="AU233" s="269" t="s">
        <v>85</v>
      </c>
      <c r="AV233" s="12" t="s">
        <v>142</v>
      </c>
      <c r="AW233" s="12" t="s">
        <v>39</v>
      </c>
      <c r="AX233" s="12" t="s">
        <v>24</v>
      </c>
      <c r="AY233" s="269" t="s">
        <v>135</v>
      </c>
    </row>
    <row r="234" s="1" customFormat="1" ht="16.5" customHeight="1">
      <c r="B234" s="44"/>
      <c r="C234" s="243" t="s">
        <v>256</v>
      </c>
      <c r="D234" s="243" t="s">
        <v>195</v>
      </c>
      <c r="E234" s="244" t="s">
        <v>480</v>
      </c>
      <c r="F234" s="245" t="s">
        <v>481</v>
      </c>
      <c r="G234" s="246" t="s">
        <v>171</v>
      </c>
      <c r="H234" s="247">
        <v>9.6690000000000005</v>
      </c>
      <c r="I234" s="248"/>
      <c r="J234" s="249">
        <f>ROUND(I234*H234,2)</f>
        <v>0</v>
      </c>
      <c r="K234" s="245" t="s">
        <v>141</v>
      </c>
      <c r="L234" s="250"/>
      <c r="M234" s="251" t="s">
        <v>22</v>
      </c>
      <c r="N234" s="252" t="s">
        <v>47</v>
      </c>
      <c r="O234" s="45"/>
      <c r="P234" s="228">
        <f>O234*H234</f>
        <v>0</v>
      </c>
      <c r="Q234" s="228">
        <v>1</v>
      </c>
      <c r="R234" s="228">
        <f>Q234*H234</f>
        <v>9.6690000000000005</v>
      </c>
      <c r="S234" s="228">
        <v>0</v>
      </c>
      <c r="T234" s="229">
        <f>S234*H234</f>
        <v>0</v>
      </c>
      <c r="AR234" s="22" t="s">
        <v>179</v>
      </c>
      <c r="AT234" s="22" t="s">
        <v>195</v>
      </c>
      <c r="AU234" s="22" t="s">
        <v>85</v>
      </c>
      <c r="AY234" s="22" t="s">
        <v>135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22" t="s">
        <v>24</v>
      </c>
      <c r="BK234" s="230">
        <f>ROUND(I234*H234,2)</f>
        <v>0</v>
      </c>
      <c r="BL234" s="22" t="s">
        <v>142</v>
      </c>
      <c r="BM234" s="22" t="s">
        <v>482</v>
      </c>
    </row>
    <row r="235" s="1" customFormat="1">
      <c r="B235" s="44"/>
      <c r="C235" s="72"/>
      <c r="D235" s="233" t="s">
        <v>312</v>
      </c>
      <c r="E235" s="72"/>
      <c r="F235" s="257" t="s">
        <v>483</v>
      </c>
      <c r="G235" s="72"/>
      <c r="H235" s="72"/>
      <c r="I235" s="189"/>
      <c r="J235" s="72"/>
      <c r="K235" s="72"/>
      <c r="L235" s="70"/>
      <c r="M235" s="258"/>
      <c r="N235" s="45"/>
      <c r="O235" s="45"/>
      <c r="P235" s="45"/>
      <c r="Q235" s="45"/>
      <c r="R235" s="45"/>
      <c r="S235" s="45"/>
      <c r="T235" s="93"/>
      <c r="AT235" s="22" t="s">
        <v>312</v>
      </c>
      <c r="AU235" s="22" t="s">
        <v>85</v>
      </c>
    </row>
    <row r="236" s="11" customFormat="1">
      <c r="B236" s="231"/>
      <c r="C236" s="232"/>
      <c r="D236" s="233" t="s">
        <v>158</v>
      </c>
      <c r="E236" s="234" t="s">
        <v>22</v>
      </c>
      <c r="F236" s="235" t="s">
        <v>484</v>
      </c>
      <c r="G236" s="232"/>
      <c r="H236" s="236">
        <v>9.6690000000000005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AT236" s="242" t="s">
        <v>158</v>
      </c>
      <c r="AU236" s="242" t="s">
        <v>85</v>
      </c>
      <c r="AV236" s="11" t="s">
        <v>85</v>
      </c>
      <c r="AW236" s="11" t="s">
        <v>39</v>
      </c>
      <c r="AX236" s="11" t="s">
        <v>76</v>
      </c>
      <c r="AY236" s="242" t="s">
        <v>135</v>
      </c>
    </row>
    <row r="237" s="12" customFormat="1">
      <c r="B237" s="259"/>
      <c r="C237" s="260"/>
      <c r="D237" s="233" t="s">
        <v>158</v>
      </c>
      <c r="E237" s="261" t="s">
        <v>22</v>
      </c>
      <c r="F237" s="262" t="s">
        <v>315</v>
      </c>
      <c r="G237" s="260"/>
      <c r="H237" s="263">
        <v>9.6690000000000005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AT237" s="269" t="s">
        <v>158</v>
      </c>
      <c r="AU237" s="269" t="s">
        <v>85</v>
      </c>
      <c r="AV237" s="12" t="s">
        <v>142</v>
      </c>
      <c r="AW237" s="12" t="s">
        <v>39</v>
      </c>
      <c r="AX237" s="12" t="s">
        <v>24</v>
      </c>
      <c r="AY237" s="269" t="s">
        <v>135</v>
      </c>
    </row>
    <row r="238" s="1" customFormat="1" ht="16.5" customHeight="1">
      <c r="B238" s="44"/>
      <c r="C238" s="219" t="s">
        <v>260</v>
      </c>
      <c r="D238" s="219" t="s">
        <v>137</v>
      </c>
      <c r="E238" s="220" t="s">
        <v>485</v>
      </c>
      <c r="F238" s="221" t="s">
        <v>486</v>
      </c>
      <c r="G238" s="222" t="s">
        <v>140</v>
      </c>
      <c r="H238" s="223">
        <v>38.664999999999999</v>
      </c>
      <c r="I238" s="224"/>
      <c r="J238" s="225">
        <f>ROUND(I238*H238,2)</f>
        <v>0</v>
      </c>
      <c r="K238" s="221" t="s">
        <v>141</v>
      </c>
      <c r="L238" s="70"/>
      <c r="M238" s="226" t="s">
        <v>22</v>
      </c>
      <c r="N238" s="227" t="s">
        <v>47</v>
      </c>
      <c r="O238" s="45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AR238" s="22" t="s">
        <v>142</v>
      </c>
      <c r="AT238" s="22" t="s">
        <v>137</v>
      </c>
      <c r="AU238" s="22" t="s">
        <v>85</v>
      </c>
      <c r="AY238" s="22" t="s">
        <v>135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22" t="s">
        <v>24</v>
      </c>
      <c r="BK238" s="230">
        <f>ROUND(I238*H238,2)</f>
        <v>0</v>
      </c>
      <c r="BL238" s="22" t="s">
        <v>142</v>
      </c>
      <c r="BM238" s="22" t="s">
        <v>487</v>
      </c>
    </row>
    <row r="239" s="1" customFormat="1">
      <c r="B239" s="44"/>
      <c r="C239" s="72"/>
      <c r="D239" s="233" t="s">
        <v>312</v>
      </c>
      <c r="E239" s="72"/>
      <c r="F239" s="257" t="s">
        <v>488</v>
      </c>
      <c r="G239" s="72"/>
      <c r="H239" s="72"/>
      <c r="I239" s="189"/>
      <c r="J239" s="72"/>
      <c r="K239" s="72"/>
      <c r="L239" s="70"/>
      <c r="M239" s="258"/>
      <c r="N239" s="45"/>
      <c r="O239" s="45"/>
      <c r="P239" s="45"/>
      <c r="Q239" s="45"/>
      <c r="R239" s="45"/>
      <c r="S239" s="45"/>
      <c r="T239" s="93"/>
      <c r="AT239" s="22" t="s">
        <v>312</v>
      </c>
      <c r="AU239" s="22" t="s">
        <v>85</v>
      </c>
    </row>
    <row r="240" s="11" customFormat="1">
      <c r="B240" s="231"/>
      <c r="C240" s="232"/>
      <c r="D240" s="233" t="s">
        <v>158</v>
      </c>
      <c r="E240" s="234" t="s">
        <v>22</v>
      </c>
      <c r="F240" s="235" t="s">
        <v>489</v>
      </c>
      <c r="G240" s="232"/>
      <c r="H240" s="236">
        <v>38.664999999999999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AT240" s="242" t="s">
        <v>158</v>
      </c>
      <c r="AU240" s="242" t="s">
        <v>85</v>
      </c>
      <c r="AV240" s="11" t="s">
        <v>85</v>
      </c>
      <c r="AW240" s="11" t="s">
        <v>39</v>
      </c>
      <c r="AX240" s="11" t="s">
        <v>76</v>
      </c>
      <c r="AY240" s="242" t="s">
        <v>135</v>
      </c>
    </row>
    <row r="241" s="12" customFormat="1">
      <c r="B241" s="259"/>
      <c r="C241" s="260"/>
      <c r="D241" s="233" t="s">
        <v>158</v>
      </c>
      <c r="E241" s="261" t="s">
        <v>22</v>
      </c>
      <c r="F241" s="262" t="s">
        <v>315</v>
      </c>
      <c r="G241" s="260"/>
      <c r="H241" s="263">
        <v>38.664999999999999</v>
      </c>
      <c r="I241" s="264"/>
      <c r="J241" s="260"/>
      <c r="K241" s="260"/>
      <c r="L241" s="265"/>
      <c r="M241" s="266"/>
      <c r="N241" s="267"/>
      <c r="O241" s="267"/>
      <c r="P241" s="267"/>
      <c r="Q241" s="267"/>
      <c r="R241" s="267"/>
      <c r="S241" s="267"/>
      <c r="T241" s="268"/>
      <c r="AT241" s="269" t="s">
        <v>158</v>
      </c>
      <c r="AU241" s="269" t="s">
        <v>85</v>
      </c>
      <c r="AV241" s="12" t="s">
        <v>142</v>
      </c>
      <c r="AW241" s="12" t="s">
        <v>39</v>
      </c>
      <c r="AX241" s="12" t="s">
        <v>24</v>
      </c>
      <c r="AY241" s="269" t="s">
        <v>135</v>
      </c>
    </row>
    <row r="242" s="1" customFormat="1" ht="16.5" customHeight="1">
      <c r="B242" s="44"/>
      <c r="C242" s="243" t="s">
        <v>264</v>
      </c>
      <c r="D242" s="243" t="s">
        <v>195</v>
      </c>
      <c r="E242" s="244" t="s">
        <v>490</v>
      </c>
      <c r="F242" s="245" t="s">
        <v>491</v>
      </c>
      <c r="G242" s="246" t="s">
        <v>171</v>
      </c>
      <c r="H242" s="247">
        <v>64.578999999999994</v>
      </c>
      <c r="I242" s="248"/>
      <c r="J242" s="249">
        <f>ROUND(I242*H242,2)</f>
        <v>0</v>
      </c>
      <c r="K242" s="245" t="s">
        <v>141</v>
      </c>
      <c r="L242" s="250"/>
      <c r="M242" s="251" t="s">
        <v>22</v>
      </c>
      <c r="N242" s="252" t="s">
        <v>47</v>
      </c>
      <c r="O242" s="45"/>
      <c r="P242" s="228">
        <f>O242*H242</f>
        <v>0</v>
      </c>
      <c r="Q242" s="228">
        <v>1</v>
      </c>
      <c r="R242" s="228">
        <f>Q242*H242</f>
        <v>64.578999999999994</v>
      </c>
      <c r="S242" s="228">
        <v>0</v>
      </c>
      <c r="T242" s="229">
        <f>S242*H242</f>
        <v>0</v>
      </c>
      <c r="AR242" s="22" t="s">
        <v>179</v>
      </c>
      <c r="AT242" s="22" t="s">
        <v>195</v>
      </c>
      <c r="AU242" s="22" t="s">
        <v>85</v>
      </c>
      <c r="AY242" s="22" t="s">
        <v>135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22" t="s">
        <v>24</v>
      </c>
      <c r="BK242" s="230">
        <f>ROUND(I242*H242,2)</f>
        <v>0</v>
      </c>
      <c r="BL242" s="22" t="s">
        <v>142</v>
      </c>
      <c r="BM242" s="22" t="s">
        <v>492</v>
      </c>
    </row>
    <row r="243" s="1" customFormat="1">
      <c r="B243" s="44"/>
      <c r="C243" s="72"/>
      <c r="D243" s="233" t="s">
        <v>312</v>
      </c>
      <c r="E243" s="72"/>
      <c r="F243" s="257" t="s">
        <v>493</v>
      </c>
      <c r="G243" s="72"/>
      <c r="H243" s="72"/>
      <c r="I243" s="189"/>
      <c r="J243" s="72"/>
      <c r="K243" s="72"/>
      <c r="L243" s="70"/>
      <c r="M243" s="258"/>
      <c r="N243" s="45"/>
      <c r="O243" s="45"/>
      <c r="P243" s="45"/>
      <c r="Q243" s="45"/>
      <c r="R243" s="45"/>
      <c r="S243" s="45"/>
      <c r="T243" s="93"/>
      <c r="AT243" s="22" t="s">
        <v>312</v>
      </c>
      <c r="AU243" s="22" t="s">
        <v>85</v>
      </c>
    </row>
    <row r="244" s="11" customFormat="1">
      <c r="B244" s="231"/>
      <c r="C244" s="232"/>
      <c r="D244" s="233" t="s">
        <v>158</v>
      </c>
      <c r="E244" s="234" t="s">
        <v>22</v>
      </c>
      <c r="F244" s="235" t="s">
        <v>494</v>
      </c>
      <c r="G244" s="232"/>
      <c r="H244" s="236">
        <v>64.578999999999994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AT244" s="242" t="s">
        <v>158</v>
      </c>
      <c r="AU244" s="242" t="s">
        <v>85</v>
      </c>
      <c r="AV244" s="11" t="s">
        <v>85</v>
      </c>
      <c r="AW244" s="11" t="s">
        <v>39</v>
      </c>
      <c r="AX244" s="11" t="s">
        <v>76</v>
      </c>
      <c r="AY244" s="242" t="s">
        <v>135</v>
      </c>
    </row>
    <row r="245" s="12" customFormat="1">
      <c r="B245" s="259"/>
      <c r="C245" s="260"/>
      <c r="D245" s="233" t="s">
        <v>158</v>
      </c>
      <c r="E245" s="261" t="s">
        <v>22</v>
      </c>
      <c r="F245" s="262" t="s">
        <v>315</v>
      </c>
      <c r="G245" s="260"/>
      <c r="H245" s="263">
        <v>64.578999999999994</v>
      </c>
      <c r="I245" s="264"/>
      <c r="J245" s="260"/>
      <c r="K245" s="260"/>
      <c r="L245" s="265"/>
      <c r="M245" s="266"/>
      <c r="N245" s="267"/>
      <c r="O245" s="267"/>
      <c r="P245" s="267"/>
      <c r="Q245" s="267"/>
      <c r="R245" s="267"/>
      <c r="S245" s="267"/>
      <c r="T245" s="268"/>
      <c r="AT245" s="269" t="s">
        <v>158</v>
      </c>
      <c r="AU245" s="269" t="s">
        <v>85</v>
      </c>
      <c r="AV245" s="12" t="s">
        <v>142</v>
      </c>
      <c r="AW245" s="12" t="s">
        <v>39</v>
      </c>
      <c r="AX245" s="12" t="s">
        <v>24</v>
      </c>
      <c r="AY245" s="269" t="s">
        <v>135</v>
      </c>
    </row>
    <row r="246" s="10" customFormat="1" ht="29.88" customHeight="1">
      <c r="B246" s="203"/>
      <c r="C246" s="204"/>
      <c r="D246" s="205" t="s">
        <v>75</v>
      </c>
      <c r="E246" s="217" t="s">
        <v>142</v>
      </c>
      <c r="F246" s="217" t="s">
        <v>495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SUM(P247:P272)</f>
        <v>0</v>
      </c>
      <c r="Q246" s="211"/>
      <c r="R246" s="212">
        <f>SUM(R247:R272)</f>
        <v>44.606876449999994</v>
      </c>
      <c r="S246" s="211"/>
      <c r="T246" s="213">
        <f>SUM(T247:T272)</f>
        <v>0</v>
      </c>
      <c r="AR246" s="214" t="s">
        <v>24</v>
      </c>
      <c r="AT246" s="215" t="s">
        <v>75</v>
      </c>
      <c r="AU246" s="215" t="s">
        <v>24</v>
      </c>
      <c r="AY246" s="214" t="s">
        <v>135</v>
      </c>
      <c r="BK246" s="216">
        <f>SUM(BK247:BK272)</f>
        <v>0</v>
      </c>
    </row>
    <row r="247" s="1" customFormat="1" ht="25.5" customHeight="1">
      <c r="B247" s="44"/>
      <c r="C247" s="219" t="s">
        <v>268</v>
      </c>
      <c r="D247" s="219" t="s">
        <v>137</v>
      </c>
      <c r="E247" s="220" t="s">
        <v>496</v>
      </c>
      <c r="F247" s="221" t="s">
        <v>497</v>
      </c>
      <c r="G247" s="222" t="s">
        <v>140</v>
      </c>
      <c r="H247" s="223">
        <v>11.611000000000001</v>
      </c>
      <c r="I247" s="224"/>
      <c r="J247" s="225">
        <f>ROUND(I247*H247,2)</f>
        <v>0</v>
      </c>
      <c r="K247" s="221" t="s">
        <v>141</v>
      </c>
      <c r="L247" s="70"/>
      <c r="M247" s="226" t="s">
        <v>22</v>
      </c>
      <c r="N247" s="227" t="s">
        <v>47</v>
      </c>
      <c r="O247" s="45"/>
      <c r="P247" s="228">
        <f>O247*H247</f>
        <v>0</v>
      </c>
      <c r="Q247" s="228">
        <v>1.7034</v>
      </c>
      <c r="R247" s="228">
        <f>Q247*H247</f>
        <v>19.778177400000001</v>
      </c>
      <c r="S247" s="228">
        <v>0</v>
      </c>
      <c r="T247" s="229">
        <f>S247*H247</f>
        <v>0</v>
      </c>
      <c r="AR247" s="22" t="s">
        <v>142</v>
      </c>
      <c r="AT247" s="22" t="s">
        <v>137</v>
      </c>
      <c r="AU247" s="22" t="s">
        <v>85</v>
      </c>
      <c r="AY247" s="22" t="s">
        <v>135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22" t="s">
        <v>24</v>
      </c>
      <c r="BK247" s="230">
        <f>ROUND(I247*H247,2)</f>
        <v>0</v>
      </c>
      <c r="BL247" s="22" t="s">
        <v>142</v>
      </c>
      <c r="BM247" s="22" t="s">
        <v>498</v>
      </c>
    </row>
    <row r="248" s="1" customFormat="1">
      <c r="B248" s="44"/>
      <c r="C248" s="72"/>
      <c r="D248" s="233" t="s">
        <v>312</v>
      </c>
      <c r="E248" s="72"/>
      <c r="F248" s="257" t="s">
        <v>339</v>
      </c>
      <c r="G248" s="72"/>
      <c r="H248" s="72"/>
      <c r="I248" s="189"/>
      <c r="J248" s="72"/>
      <c r="K248" s="72"/>
      <c r="L248" s="70"/>
      <c r="M248" s="258"/>
      <c r="N248" s="45"/>
      <c r="O248" s="45"/>
      <c r="P248" s="45"/>
      <c r="Q248" s="45"/>
      <c r="R248" s="45"/>
      <c r="S248" s="45"/>
      <c r="T248" s="93"/>
      <c r="AT248" s="22" t="s">
        <v>312</v>
      </c>
      <c r="AU248" s="22" t="s">
        <v>85</v>
      </c>
    </row>
    <row r="249" s="11" customFormat="1">
      <c r="B249" s="231"/>
      <c r="C249" s="232"/>
      <c r="D249" s="233" t="s">
        <v>158</v>
      </c>
      <c r="E249" s="234" t="s">
        <v>22</v>
      </c>
      <c r="F249" s="235" t="s">
        <v>499</v>
      </c>
      <c r="G249" s="232"/>
      <c r="H249" s="236">
        <v>9.8900000000000006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AT249" s="242" t="s">
        <v>158</v>
      </c>
      <c r="AU249" s="242" t="s">
        <v>85</v>
      </c>
      <c r="AV249" s="11" t="s">
        <v>85</v>
      </c>
      <c r="AW249" s="11" t="s">
        <v>39</v>
      </c>
      <c r="AX249" s="11" t="s">
        <v>76</v>
      </c>
      <c r="AY249" s="242" t="s">
        <v>135</v>
      </c>
    </row>
    <row r="250" s="11" customFormat="1">
      <c r="B250" s="231"/>
      <c r="C250" s="232"/>
      <c r="D250" s="233" t="s">
        <v>158</v>
      </c>
      <c r="E250" s="234" t="s">
        <v>22</v>
      </c>
      <c r="F250" s="235" t="s">
        <v>500</v>
      </c>
      <c r="G250" s="232"/>
      <c r="H250" s="236">
        <v>1.7210000000000001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AT250" s="242" t="s">
        <v>158</v>
      </c>
      <c r="AU250" s="242" t="s">
        <v>85</v>
      </c>
      <c r="AV250" s="11" t="s">
        <v>85</v>
      </c>
      <c r="AW250" s="11" t="s">
        <v>39</v>
      </c>
      <c r="AX250" s="11" t="s">
        <v>76</v>
      </c>
      <c r="AY250" s="242" t="s">
        <v>135</v>
      </c>
    </row>
    <row r="251" s="12" customFormat="1">
      <c r="B251" s="259"/>
      <c r="C251" s="260"/>
      <c r="D251" s="233" t="s">
        <v>158</v>
      </c>
      <c r="E251" s="261" t="s">
        <v>22</v>
      </c>
      <c r="F251" s="262" t="s">
        <v>315</v>
      </c>
      <c r="G251" s="260"/>
      <c r="H251" s="263">
        <v>11.611000000000001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AT251" s="269" t="s">
        <v>158</v>
      </c>
      <c r="AU251" s="269" t="s">
        <v>85</v>
      </c>
      <c r="AV251" s="12" t="s">
        <v>142</v>
      </c>
      <c r="AW251" s="12" t="s">
        <v>39</v>
      </c>
      <c r="AX251" s="12" t="s">
        <v>24</v>
      </c>
      <c r="AY251" s="269" t="s">
        <v>135</v>
      </c>
    </row>
    <row r="252" s="1" customFormat="1" ht="16.5" customHeight="1">
      <c r="B252" s="44"/>
      <c r="C252" s="219" t="s">
        <v>272</v>
      </c>
      <c r="D252" s="219" t="s">
        <v>137</v>
      </c>
      <c r="E252" s="220" t="s">
        <v>501</v>
      </c>
      <c r="F252" s="221" t="s">
        <v>502</v>
      </c>
      <c r="G252" s="222" t="s">
        <v>140</v>
      </c>
      <c r="H252" s="223">
        <v>9.4049999999999994</v>
      </c>
      <c r="I252" s="224"/>
      <c r="J252" s="225">
        <f>ROUND(I252*H252,2)</f>
        <v>0</v>
      </c>
      <c r="K252" s="221" t="s">
        <v>141</v>
      </c>
      <c r="L252" s="70"/>
      <c r="M252" s="226" t="s">
        <v>22</v>
      </c>
      <c r="N252" s="227" t="s">
        <v>47</v>
      </c>
      <c r="O252" s="45"/>
      <c r="P252" s="228">
        <f>O252*H252</f>
        <v>0</v>
      </c>
      <c r="Q252" s="228">
        <v>1.8907700000000001</v>
      </c>
      <c r="R252" s="228">
        <f>Q252*H252</f>
        <v>17.782691849999999</v>
      </c>
      <c r="S252" s="228">
        <v>0</v>
      </c>
      <c r="T252" s="229">
        <f>S252*H252</f>
        <v>0</v>
      </c>
      <c r="AR252" s="22" t="s">
        <v>142</v>
      </c>
      <c r="AT252" s="22" t="s">
        <v>137</v>
      </c>
      <c r="AU252" s="22" t="s">
        <v>85</v>
      </c>
      <c r="AY252" s="22" t="s">
        <v>135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22" t="s">
        <v>24</v>
      </c>
      <c r="BK252" s="230">
        <f>ROUND(I252*H252,2)</f>
        <v>0</v>
      </c>
      <c r="BL252" s="22" t="s">
        <v>142</v>
      </c>
      <c r="BM252" s="22" t="s">
        <v>503</v>
      </c>
    </row>
    <row r="253" s="1" customFormat="1">
      <c r="B253" s="44"/>
      <c r="C253" s="72"/>
      <c r="D253" s="233" t="s">
        <v>312</v>
      </c>
      <c r="E253" s="72"/>
      <c r="F253" s="257" t="s">
        <v>488</v>
      </c>
      <c r="G253" s="72"/>
      <c r="H253" s="72"/>
      <c r="I253" s="189"/>
      <c r="J253" s="72"/>
      <c r="K253" s="72"/>
      <c r="L253" s="70"/>
      <c r="M253" s="258"/>
      <c r="N253" s="45"/>
      <c r="O253" s="45"/>
      <c r="P253" s="45"/>
      <c r="Q253" s="45"/>
      <c r="R253" s="45"/>
      <c r="S253" s="45"/>
      <c r="T253" s="93"/>
      <c r="AT253" s="22" t="s">
        <v>312</v>
      </c>
      <c r="AU253" s="22" t="s">
        <v>85</v>
      </c>
    </row>
    <row r="254" s="11" customFormat="1">
      <c r="B254" s="231"/>
      <c r="C254" s="232"/>
      <c r="D254" s="233" t="s">
        <v>158</v>
      </c>
      <c r="E254" s="234" t="s">
        <v>22</v>
      </c>
      <c r="F254" s="235" t="s">
        <v>504</v>
      </c>
      <c r="G254" s="232"/>
      <c r="H254" s="236">
        <v>9.4049999999999994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158</v>
      </c>
      <c r="AU254" s="242" t="s">
        <v>85</v>
      </c>
      <c r="AV254" s="11" t="s">
        <v>85</v>
      </c>
      <c r="AW254" s="11" t="s">
        <v>39</v>
      </c>
      <c r="AX254" s="11" t="s">
        <v>76</v>
      </c>
      <c r="AY254" s="242" t="s">
        <v>135</v>
      </c>
    </row>
    <row r="255" s="12" customFormat="1">
      <c r="B255" s="259"/>
      <c r="C255" s="260"/>
      <c r="D255" s="233" t="s">
        <v>158</v>
      </c>
      <c r="E255" s="261" t="s">
        <v>22</v>
      </c>
      <c r="F255" s="262" t="s">
        <v>315</v>
      </c>
      <c r="G255" s="260"/>
      <c r="H255" s="263">
        <v>9.4049999999999994</v>
      </c>
      <c r="I255" s="264"/>
      <c r="J255" s="260"/>
      <c r="K255" s="260"/>
      <c r="L255" s="265"/>
      <c r="M255" s="266"/>
      <c r="N255" s="267"/>
      <c r="O255" s="267"/>
      <c r="P255" s="267"/>
      <c r="Q255" s="267"/>
      <c r="R255" s="267"/>
      <c r="S255" s="267"/>
      <c r="T255" s="268"/>
      <c r="AT255" s="269" t="s">
        <v>158</v>
      </c>
      <c r="AU255" s="269" t="s">
        <v>85</v>
      </c>
      <c r="AV255" s="12" t="s">
        <v>142</v>
      </c>
      <c r="AW255" s="12" t="s">
        <v>39</v>
      </c>
      <c r="AX255" s="12" t="s">
        <v>24</v>
      </c>
      <c r="AY255" s="269" t="s">
        <v>135</v>
      </c>
    </row>
    <row r="256" s="1" customFormat="1" ht="16.5" customHeight="1">
      <c r="B256" s="44"/>
      <c r="C256" s="219" t="s">
        <v>276</v>
      </c>
      <c r="D256" s="219" t="s">
        <v>137</v>
      </c>
      <c r="E256" s="220" t="s">
        <v>505</v>
      </c>
      <c r="F256" s="221" t="s">
        <v>506</v>
      </c>
      <c r="G256" s="222" t="s">
        <v>218</v>
      </c>
      <c r="H256" s="223">
        <v>1</v>
      </c>
      <c r="I256" s="224"/>
      <c r="J256" s="225">
        <f>ROUND(I256*H256,2)</f>
        <v>0</v>
      </c>
      <c r="K256" s="221" t="s">
        <v>141</v>
      </c>
      <c r="L256" s="70"/>
      <c r="M256" s="226" t="s">
        <v>22</v>
      </c>
      <c r="N256" s="227" t="s">
        <v>47</v>
      </c>
      <c r="O256" s="45"/>
      <c r="P256" s="228">
        <f>O256*H256</f>
        <v>0</v>
      </c>
      <c r="Q256" s="228">
        <v>0.0066</v>
      </c>
      <c r="R256" s="228">
        <f>Q256*H256</f>
        <v>0.0066</v>
      </c>
      <c r="S256" s="228">
        <v>0</v>
      </c>
      <c r="T256" s="229">
        <f>S256*H256</f>
        <v>0</v>
      </c>
      <c r="AR256" s="22" t="s">
        <v>142</v>
      </c>
      <c r="AT256" s="22" t="s">
        <v>137</v>
      </c>
      <c r="AU256" s="22" t="s">
        <v>85</v>
      </c>
      <c r="AY256" s="22" t="s">
        <v>135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22" t="s">
        <v>24</v>
      </c>
      <c r="BK256" s="230">
        <f>ROUND(I256*H256,2)</f>
        <v>0</v>
      </c>
      <c r="BL256" s="22" t="s">
        <v>142</v>
      </c>
      <c r="BM256" s="22" t="s">
        <v>507</v>
      </c>
    </row>
    <row r="257" s="1" customFormat="1">
      <c r="B257" s="44"/>
      <c r="C257" s="72"/>
      <c r="D257" s="233" t="s">
        <v>312</v>
      </c>
      <c r="E257" s="72"/>
      <c r="F257" s="257" t="s">
        <v>508</v>
      </c>
      <c r="G257" s="72"/>
      <c r="H257" s="72"/>
      <c r="I257" s="189"/>
      <c r="J257" s="72"/>
      <c r="K257" s="72"/>
      <c r="L257" s="70"/>
      <c r="M257" s="258"/>
      <c r="N257" s="45"/>
      <c r="O257" s="45"/>
      <c r="P257" s="45"/>
      <c r="Q257" s="45"/>
      <c r="R257" s="45"/>
      <c r="S257" s="45"/>
      <c r="T257" s="93"/>
      <c r="AT257" s="22" t="s">
        <v>312</v>
      </c>
      <c r="AU257" s="22" t="s">
        <v>85</v>
      </c>
    </row>
    <row r="258" s="11" customFormat="1">
      <c r="B258" s="231"/>
      <c r="C258" s="232"/>
      <c r="D258" s="233" t="s">
        <v>158</v>
      </c>
      <c r="E258" s="234" t="s">
        <v>22</v>
      </c>
      <c r="F258" s="235" t="s">
        <v>509</v>
      </c>
      <c r="G258" s="232"/>
      <c r="H258" s="236">
        <v>1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158</v>
      </c>
      <c r="AU258" s="242" t="s">
        <v>85</v>
      </c>
      <c r="AV258" s="11" t="s">
        <v>85</v>
      </c>
      <c r="AW258" s="11" t="s">
        <v>39</v>
      </c>
      <c r="AX258" s="11" t="s">
        <v>76</v>
      </c>
      <c r="AY258" s="242" t="s">
        <v>135</v>
      </c>
    </row>
    <row r="259" s="12" customFormat="1">
      <c r="B259" s="259"/>
      <c r="C259" s="260"/>
      <c r="D259" s="233" t="s">
        <v>158</v>
      </c>
      <c r="E259" s="261" t="s">
        <v>22</v>
      </c>
      <c r="F259" s="262" t="s">
        <v>315</v>
      </c>
      <c r="G259" s="260"/>
      <c r="H259" s="263">
        <v>1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AT259" s="269" t="s">
        <v>158</v>
      </c>
      <c r="AU259" s="269" t="s">
        <v>85</v>
      </c>
      <c r="AV259" s="12" t="s">
        <v>142</v>
      </c>
      <c r="AW259" s="12" t="s">
        <v>39</v>
      </c>
      <c r="AX259" s="12" t="s">
        <v>24</v>
      </c>
      <c r="AY259" s="269" t="s">
        <v>135</v>
      </c>
    </row>
    <row r="260" s="1" customFormat="1" ht="16.5" customHeight="1">
      <c r="B260" s="44"/>
      <c r="C260" s="243" t="s">
        <v>280</v>
      </c>
      <c r="D260" s="243" t="s">
        <v>195</v>
      </c>
      <c r="E260" s="244" t="s">
        <v>510</v>
      </c>
      <c r="F260" s="245" t="s">
        <v>511</v>
      </c>
      <c r="G260" s="246" t="s">
        <v>512</v>
      </c>
      <c r="H260" s="247">
        <v>1</v>
      </c>
      <c r="I260" s="248"/>
      <c r="J260" s="249">
        <f>ROUND(I260*H260,2)</f>
        <v>0</v>
      </c>
      <c r="K260" s="245" t="s">
        <v>22</v>
      </c>
      <c r="L260" s="250"/>
      <c r="M260" s="251" t="s">
        <v>22</v>
      </c>
      <c r="N260" s="252" t="s">
        <v>47</v>
      </c>
      <c r="O260" s="45"/>
      <c r="P260" s="228">
        <f>O260*H260</f>
        <v>0</v>
      </c>
      <c r="Q260" s="228">
        <v>0.055</v>
      </c>
      <c r="R260" s="228">
        <f>Q260*H260</f>
        <v>0.055</v>
      </c>
      <c r="S260" s="228">
        <v>0</v>
      </c>
      <c r="T260" s="229">
        <f>S260*H260</f>
        <v>0</v>
      </c>
      <c r="AR260" s="22" t="s">
        <v>179</v>
      </c>
      <c r="AT260" s="22" t="s">
        <v>195</v>
      </c>
      <c r="AU260" s="22" t="s">
        <v>85</v>
      </c>
      <c r="AY260" s="22" t="s">
        <v>135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22" t="s">
        <v>24</v>
      </c>
      <c r="BK260" s="230">
        <f>ROUND(I260*H260,2)</f>
        <v>0</v>
      </c>
      <c r="BL260" s="22" t="s">
        <v>142</v>
      </c>
      <c r="BM260" s="22" t="s">
        <v>513</v>
      </c>
    </row>
    <row r="261" s="1" customFormat="1">
      <c r="B261" s="44"/>
      <c r="C261" s="72"/>
      <c r="D261" s="233" t="s">
        <v>312</v>
      </c>
      <c r="E261" s="72"/>
      <c r="F261" s="257" t="s">
        <v>508</v>
      </c>
      <c r="G261" s="72"/>
      <c r="H261" s="72"/>
      <c r="I261" s="189"/>
      <c r="J261" s="72"/>
      <c r="K261" s="72"/>
      <c r="L261" s="70"/>
      <c r="M261" s="258"/>
      <c r="N261" s="45"/>
      <c r="O261" s="45"/>
      <c r="P261" s="45"/>
      <c r="Q261" s="45"/>
      <c r="R261" s="45"/>
      <c r="S261" s="45"/>
      <c r="T261" s="93"/>
      <c r="AT261" s="22" t="s">
        <v>312</v>
      </c>
      <c r="AU261" s="22" t="s">
        <v>85</v>
      </c>
    </row>
    <row r="262" s="11" customFormat="1">
      <c r="B262" s="231"/>
      <c r="C262" s="232"/>
      <c r="D262" s="233" t="s">
        <v>158</v>
      </c>
      <c r="E262" s="234" t="s">
        <v>22</v>
      </c>
      <c r="F262" s="235" t="s">
        <v>509</v>
      </c>
      <c r="G262" s="232"/>
      <c r="H262" s="236">
        <v>1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AT262" s="242" t="s">
        <v>158</v>
      </c>
      <c r="AU262" s="242" t="s">
        <v>85</v>
      </c>
      <c r="AV262" s="11" t="s">
        <v>85</v>
      </c>
      <c r="AW262" s="11" t="s">
        <v>39</v>
      </c>
      <c r="AX262" s="11" t="s">
        <v>76</v>
      </c>
      <c r="AY262" s="242" t="s">
        <v>135</v>
      </c>
    </row>
    <row r="263" s="12" customFormat="1">
      <c r="B263" s="259"/>
      <c r="C263" s="260"/>
      <c r="D263" s="233" t="s">
        <v>158</v>
      </c>
      <c r="E263" s="261" t="s">
        <v>22</v>
      </c>
      <c r="F263" s="262" t="s">
        <v>315</v>
      </c>
      <c r="G263" s="260"/>
      <c r="H263" s="263">
        <v>1</v>
      </c>
      <c r="I263" s="264"/>
      <c r="J263" s="260"/>
      <c r="K263" s="260"/>
      <c r="L263" s="265"/>
      <c r="M263" s="266"/>
      <c r="N263" s="267"/>
      <c r="O263" s="267"/>
      <c r="P263" s="267"/>
      <c r="Q263" s="267"/>
      <c r="R263" s="267"/>
      <c r="S263" s="267"/>
      <c r="T263" s="268"/>
      <c r="AT263" s="269" t="s">
        <v>158</v>
      </c>
      <c r="AU263" s="269" t="s">
        <v>85</v>
      </c>
      <c r="AV263" s="12" t="s">
        <v>142</v>
      </c>
      <c r="AW263" s="12" t="s">
        <v>39</v>
      </c>
      <c r="AX263" s="12" t="s">
        <v>24</v>
      </c>
      <c r="AY263" s="269" t="s">
        <v>135</v>
      </c>
    </row>
    <row r="264" s="1" customFormat="1" ht="16.5" customHeight="1">
      <c r="B264" s="44"/>
      <c r="C264" s="219" t="s">
        <v>284</v>
      </c>
      <c r="D264" s="219" t="s">
        <v>137</v>
      </c>
      <c r="E264" s="220" t="s">
        <v>514</v>
      </c>
      <c r="F264" s="221" t="s">
        <v>515</v>
      </c>
      <c r="G264" s="222" t="s">
        <v>140</v>
      </c>
      <c r="H264" s="223">
        <v>3.1219999999999999</v>
      </c>
      <c r="I264" s="224"/>
      <c r="J264" s="225">
        <f>ROUND(I264*H264,2)</f>
        <v>0</v>
      </c>
      <c r="K264" s="221" t="s">
        <v>141</v>
      </c>
      <c r="L264" s="70"/>
      <c r="M264" s="226" t="s">
        <v>22</v>
      </c>
      <c r="N264" s="227" t="s">
        <v>47</v>
      </c>
      <c r="O264" s="45"/>
      <c r="P264" s="228">
        <f>O264*H264</f>
        <v>0</v>
      </c>
      <c r="Q264" s="228">
        <v>2.234</v>
      </c>
      <c r="R264" s="228">
        <f>Q264*H264</f>
        <v>6.9745479999999995</v>
      </c>
      <c r="S264" s="228">
        <v>0</v>
      </c>
      <c r="T264" s="229">
        <f>S264*H264</f>
        <v>0</v>
      </c>
      <c r="AR264" s="22" t="s">
        <v>142</v>
      </c>
      <c r="AT264" s="22" t="s">
        <v>137</v>
      </c>
      <c r="AU264" s="22" t="s">
        <v>85</v>
      </c>
      <c r="AY264" s="22" t="s">
        <v>135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22" t="s">
        <v>24</v>
      </c>
      <c r="BK264" s="230">
        <f>ROUND(I264*H264,2)</f>
        <v>0</v>
      </c>
      <c r="BL264" s="22" t="s">
        <v>142</v>
      </c>
      <c r="BM264" s="22" t="s">
        <v>516</v>
      </c>
    </row>
    <row r="265" s="1" customFormat="1">
      <c r="B265" s="44"/>
      <c r="C265" s="72"/>
      <c r="D265" s="233" t="s">
        <v>312</v>
      </c>
      <c r="E265" s="72"/>
      <c r="F265" s="257" t="s">
        <v>517</v>
      </c>
      <c r="G265" s="72"/>
      <c r="H265" s="72"/>
      <c r="I265" s="189"/>
      <c r="J265" s="72"/>
      <c r="K265" s="72"/>
      <c r="L265" s="70"/>
      <c r="M265" s="258"/>
      <c r="N265" s="45"/>
      <c r="O265" s="45"/>
      <c r="P265" s="45"/>
      <c r="Q265" s="45"/>
      <c r="R265" s="45"/>
      <c r="S265" s="45"/>
      <c r="T265" s="93"/>
      <c r="AT265" s="22" t="s">
        <v>312</v>
      </c>
      <c r="AU265" s="22" t="s">
        <v>85</v>
      </c>
    </row>
    <row r="266" s="11" customFormat="1">
      <c r="B266" s="231"/>
      <c r="C266" s="232"/>
      <c r="D266" s="233" t="s">
        <v>158</v>
      </c>
      <c r="E266" s="234" t="s">
        <v>22</v>
      </c>
      <c r="F266" s="235" t="s">
        <v>518</v>
      </c>
      <c r="G266" s="232"/>
      <c r="H266" s="236">
        <v>0.254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AT266" s="242" t="s">
        <v>158</v>
      </c>
      <c r="AU266" s="242" t="s">
        <v>85</v>
      </c>
      <c r="AV266" s="11" t="s">
        <v>85</v>
      </c>
      <c r="AW266" s="11" t="s">
        <v>39</v>
      </c>
      <c r="AX266" s="11" t="s">
        <v>76</v>
      </c>
      <c r="AY266" s="242" t="s">
        <v>135</v>
      </c>
    </row>
    <row r="267" s="11" customFormat="1">
      <c r="B267" s="231"/>
      <c r="C267" s="232"/>
      <c r="D267" s="233" t="s">
        <v>158</v>
      </c>
      <c r="E267" s="234" t="s">
        <v>22</v>
      </c>
      <c r="F267" s="235" t="s">
        <v>519</v>
      </c>
      <c r="G267" s="232"/>
      <c r="H267" s="236">
        <v>2.8679999999999999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AT267" s="242" t="s">
        <v>158</v>
      </c>
      <c r="AU267" s="242" t="s">
        <v>85</v>
      </c>
      <c r="AV267" s="11" t="s">
        <v>85</v>
      </c>
      <c r="AW267" s="11" t="s">
        <v>39</v>
      </c>
      <c r="AX267" s="11" t="s">
        <v>76</v>
      </c>
      <c r="AY267" s="242" t="s">
        <v>135</v>
      </c>
    </row>
    <row r="268" s="12" customFormat="1">
      <c r="B268" s="259"/>
      <c r="C268" s="260"/>
      <c r="D268" s="233" t="s">
        <v>158</v>
      </c>
      <c r="E268" s="261" t="s">
        <v>22</v>
      </c>
      <c r="F268" s="262" t="s">
        <v>315</v>
      </c>
      <c r="G268" s="260"/>
      <c r="H268" s="263">
        <v>3.1219999999999999</v>
      </c>
      <c r="I268" s="264"/>
      <c r="J268" s="260"/>
      <c r="K268" s="260"/>
      <c r="L268" s="265"/>
      <c r="M268" s="266"/>
      <c r="N268" s="267"/>
      <c r="O268" s="267"/>
      <c r="P268" s="267"/>
      <c r="Q268" s="267"/>
      <c r="R268" s="267"/>
      <c r="S268" s="267"/>
      <c r="T268" s="268"/>
      <c r="AT268" s="269" t="s">
        <v>158</v>
      </c>
      <c r="AU268" s="269" t="s">
        <v>85</v>
      </c>
      <c r="AV268" s="12" t="s">
        <v>142</v>
      </c>
      <c r="AW268" s="12" t="s">
        <v>39</v>
      </c>
      <c r="AX268" s="12" t="s">
        <v>24</v>
      </c>
      <c r="AY268" s="269" t="s">
        <v>135</v>
      </c>
    </row>
    <row r="269" s="1" customFormat="1" ht="16.5" customHeight="1">
      <c r="B269" s="44"/>
      <c r="C269" s="219" t="s">
        <v>290</v>
      </c>
      <c r="D269" s="219" t="s">
        <v>137</v>
      </c>
      <c r="E269" s="220" t="s">
        <v>520</v>
      </c>
      <c r="F269" s="221" t="s">
        <v>521</v>
      </c>
      <c r="G269" s="222" t="s">
        <v>176</v>
      </c>
      <c r="H269" s="223">
        <v>1.5600000000000001</v>
      </c>
      <c r="I269" s="224"/>
      <c r="J269" s="225">
        <f>ROUND(I269*H269,2)</f>
        <v>0</v>
      </c>
      <c r="K269" s="221" t="s">
        <v>141</v>
      </c>
      <c r="L269" s="70"/>
      <c r="M269" s="226" t="s">
        <v>22</v>
      </c>
      <c r="N269" s="227" t="s">
        <v>47</v>
      </c>
      <c r="O269" s="45"/>
      <c r="P269" s="228">
        <f>O269*H269</f>
        <v>0</v>
      </c>
      <c r="Q269" s="228">
        <v>0.0063200000000000001</v>
      </c>
      <c r="R269" s="228">
        <f>Q269*H269</f>
        <v>0.0098592000000000003</v>
      </c>
      <c r="S269" s="228">
        <v>0</v>
      </c>
      <c r="T269" s="229">
        <f>S269*H269</f>
        <v>0</v>
      </c>
      <c r="AR269" s="22" t="s">
        <v>142</v>
      </c>
      <c r="AT269" s="22" t="s">
        <v>137</v>
      </c>
      <c r="AU269" s="22" t="s">
        <v>85</v>
      </c>
      <c r="AY269" s="22" t="s">
        <v>135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22" t="s">
        <v>24</v>
      </c>
      <c r="BK269" s="230">
        <f>ROUND(I269*H269,2)</f>
        <v>0</v>
      </c>
      <c r="BL269" s="22" t="s">
        <v>142</v>
      </c>
      <c r="BM269" s="22" t="s">
        <v>522</v>
      </c>
    </row>
    <row r="270" s="1" customFormat="1">
      <c r="B270" s="44"/>
      <c r="C270" s="72"/>
      <c r="D270" s="233" t="s">
        <v>312</v>
      </c>
      <c r="E270" s="72"/>
      <c r="F270" s="257" t="s">
        <v>523</v>
      </c>
      <c r="G270" s="72"/>
      <c r="H270" s="72"/>
      <c r="I270" s="189"/>
      <c r="J270" s="72"/>
      <c r="K270" s="72"/>
      <c r="L270" s="70"/>
      <c r="M270" s="258"/>
      <c r="N270" s="45"/>
      <c r="O270" s="45"/>
      <c r="P270" s="45"/>
      <c r="Q270" s="45"/>
      <c r="R270" s="45"/>
      <c r="S270" s="45"/>
      <c r="T270" s="93"/>
      <c r="AT270" s="22" t="s">
        <v>312</v>
      </c>
      <c r="AU270" s="22" t="s">
        <v>85</v>
      </c>
    </row>
    <row r="271" s="11" customFormat="1">
      <c r="B271" s="231"/>
      <c r="C271" s="232"/>
      <c r="D271" s="233" t="s">
        <v>158</v>
      </c>
      <c r="E271" s="234" t="s">
        <v>22</v>
      </c>
      <c r="F271" s="235" t="s">
        <v>524</v>
      </c>
      <c r="G271" s="232"/>
      <c r="H271" s="236">
        <v>1.5600000000000001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AT271" s="242" t="s">
        <v>158</v>
      </c>
      <c r="AU271" s="242" t="s">
        <v>85</v>
      </c>
      <c r="AV271" s="11" t="s">
        <v>85</v>
      </c>
      <c r="AW271" s="11" t="s">
        <v>39</v>
      </c>
      <c r="AX271" s="11" t="s">
        <v>76</v>
      </c>
      <c r="AY271" s="242" t="s">
        <v>135</v>
      </c>
    </row>
    <row r="272" s="12" customFormat="1">
      <c r="B272" s="259"/>
      <c r="C272" s="260"/>
      <c r="D272" s="233" t="s">
        <v>158</v>
      </c>
      <c r="E272" s="261" t="s">
        <v>22</v>
      </c>
      <c r="F272" s="262" t="s">
        <v>315</v>
      </c>
      <c r="G272" s="260"/>
      <c r="H272" s="263">
        <v>1.5600000000000001</v>
      </c>
      <c r="I272" s="264"/>
      <c r="J272" s="260"/>
      <c r="K272" s="260"/>
      <c r="L272" s="265"/>
      <c r="M272" s="266"/>
      <c r="N272" s="267"/>
      <c r="O272" s="267"/>
      <c r="P272" s="267"/>
      <c r="Q272" s="267"/>
      <c r="R272" s="267"/>
      <c r="S272" s="267"/>
      <c r="T272" s="268"/>
      <c r="AT272" s="269" t="s">
        <v>158</v>
      </c>
      <c r="AU272" s="269" t="s">
        <v>85</v>
      </c>
      <c r="AV272" s="12" t="s">
        <v>142</v>
      </c>
      <c r="AW272" s="12" t="s">
        <v>39</v>
      </c>
      <c r="AX272" s="12" t="s">
        <v>24</v>
      </c>
      <c r="AY272" s="269" t="s">
        <v>135</v>
      </c>
    </row>
    <row r="273" s="10" customFormat="1" ht="29.88" customHeight="1">
      <c r="B273" s="203"/>
      <c r="C273" s="204"/>
      <c r="D273" s="205" t="s">
        <v>75</v>
      </c>
      <c r="E273" s="217" t="s">
        <v>179</v>
      </c>
      <c r="F273" s="217" t="s">
        <v>525</v>
      </c>
      <c r="G273" s="204"/>
      <c r="H273" s="204"/>
      <c r="I273" s="207"/>
      <c r="J273" s="218">
        <f>BK273</f>
        <v>0</v>
      </c>
      <c r="K273" s="204"/>
      <c r="L273" s="209"/>
      <c r="M273" s="210"/>
      <c r="N273" s="211"/>
      <c r="O273" s="211"/>
      <c r="P273" s="212">
        <f>SUM(P274:P434)</f>
        <v>0</v>
      </c>
      <c r="Q273" s="211"/>
      <c r="R273" s="212">
        <f>SUM(R274:R434)</f>
        <v>35.916795590000007</v>
      </c>
      <c r="S273" s="211"/>
      <c r="T273" s="213">
        <f>SUM(T274:T434)</f>
        <v>0</v>
      </c>
      <c r="AR273" s="214" t="s">
        <v>24</v>
      </c>
      <c r="AT273" s="215" t="s">
        <v>75</v>
      </c>
      <c r="AU273" s="215" t="s">
        <v>24</v>
      </c>
      <c r="AY273" s="214" t="s">
        <v>135</v>
      </c>
      <c r="BK273" s="216">
        <f>SUM(BK274:BK434)</f>
        <v>0</v>
      </c>
    </row>
    <row r="274" s="1" customFormat="1" ht="16.5" customHeight="1">
      <c r="B274" s="44"/>
      <c r="C274" s="219" t="s">
        <v>298</v>
      </c>
      <c r="D274" s="219" t="s">
        <v>137</v>
      </c>
      <c r="E274" s="220" t="s">
        <v>526</v>
      </c>
      <c r="F274" s="221" t="s">
        <v>527</v>
      </c>
      <c r="G274" s="222" t="s">
        <v>242</v>
      </c>
      <c r="H274" s="223">
        <v>2.5</v>
      </c>
      <c r="I274" s="224"/>
      <c r="J274" s="225">
        <f>ROUND(I274*H274,2)</f>
        <v>0</v>
      </c>
      <c r="K274" s="221" t="s">
        <v>22</v>
      </c>
      <c r="L274" s="70"/>
      <c r="M274" s="226" t="s">
        <v>22</v>
      </c>
      <c r="N274" s="227" t="s">
        <v>47</v>
      </c>
      <c r="O274" s="45"/>
      <c r="P274" s="228">
        <f>O274*H274</f>
        <v>0</v>
      </c>
      <c r="Q274" s="228">
        <v>0.0015900000000000001</v>
      </c>
      <c r="R274" s="228">
        <f>Q274*H274</f>
        <v>0.0039750000000000002</v>
      </c>
      <c r="S274" s="228">
        <v>0</v>
      </c>
      <c r="T274" s="229">
        <f>S274*H274</f>
        <v>0</v>
      </c>
      <c r="AR274" s="22" t="s">
        <v>142</v>
      </c>
      <c r="AT274" s="22" t="s">
        <v>137</v>
      </c>
      <c r="AU274" s="22" t="s">
        <v>85</v>
      </c>
      <c r="AY274" s="22" t="s">
        <v>135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22" t="s">
        <v>24</v>
      </c>
      <c r="BK274" s="230">
        <f>ROUND(I274*H274,2)</f>
        <v>0</v>
      </c>
      <c r="BL274" s="22" t="s">
        <v>142</v>
      </c>
      <c r="BM274" s="22" t="s">
        <v>528</v>
      </c>
    </row>
    <row r="275" s="1" customFormat="1">
      <c r="B275" s="44"/>
      <c r="C275" s="72"/>
      <c r="D275" s="233" t="s">
        <v>312</v>
      </c>
      <c r="E275" s="72"/>
      <c r="F275" s="257" t="s">
        <v>339</v>
      </c>
      <c r="G275" s="72"/>
      <c r="H275" s="72"/>
      <c r="I275" s="189"/>
      <c r="J275" s="72"/>
      <c r="K275" s="72"/>
      <c r="L275" s="70"/>
      <c r="M275" s="258"/>
      <c r="N275" s="45"/>
      <c r="O275" s="45"/>
      <c r="P275" s="45"/>
      <c r="Q275" s="45"/>
      <c r="R275" s="45"/>
      <c r="S275" s="45"/>
      <c r="T275" s="93"/>
      <c r="AT275" s="22" t="s">
        <v>312</v>
      </c>
      <c r="AU275" s="22" t="s">
        <v>85</v>
      </c>
    </row>
    <row r="276" s="11" customFormat="1">
      <c r="B276" s="231"/>
      <c r="C276" s="232"/>
      <c r="D276" s="233" t="s">
        <v>158</v>
      </c>
      <c r="E276" s="234" t="s">
        <v>22</v>
      </c>
      <c r="F276" s="235" t="s">
        <v>529</v>
      </c>
      <c r="G276" s="232"/>
      <c r="H276" s="236">
        <v>2.5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AT276" s="242" t="s">
        <v>158</v>
      </c>
      <c r="AU276" s="242" t="s">
        <v>85</v>
      </c>
      <c r="AV276" s="11" t="s">
        <v>85</v>
      </c>
      <c r="AW276" s="11" t="s">
        <v>39</v>
      </c>
      <c r="AX276" s="11" t="s">
        <v>76</v>
      </c>
      <c r="AY276" s="242" t="s">
        <v>135</v>
      </c>
    </row>
    <row r="277" s="12" customFormat="1">
      <c r="B277" s="259"/>
      <c r="C277" s="260"/>
      <c r="D277" s="233" t="s">
        <v>158</v>
      </c>
      <c r="E277" s="261" t="s">
        <v>22</v>
      </c>
      <c r="F277" s="262" t="s">
        <v>315</v>
      </c>
      <c r="G277" s="260"/>
      <c r="H277" s="263">
        <v>2.5</v>
      </c>
      <c r="I277" s="264"/>
      <c r="J277" s="260"/>
      <c r="K277" s="260"/>
      <c r="L277" s="265"/>
      <c r="M277" s="266"/>
      <c r="N277" s="267"/>
      <c r="O277" s="267"/>
      <c r="P277" s="267"/>
      <c r="Q277" s="267"/>
      <c r="R277" s="267"/>
      <c r="S277" s="267"/>
      <c r="T277" s="268"/>
      <c r="AT277" s="269" t="s">
        <v>158</v>
      </c>
      <c r="AU277" s="269" t="s">
        <v>85</v>
      </c>
      <c r="AV277" s="12" t="s">
        <v>142</v>
      </c>
      <c r="AW277" s="12" t="s">
        <v>39</v>
      </c>
      <c r="AX277" s="12" t="s">
        <v>24</v>
      </c>
      <c r="AY277" s="269" t="s">
        <v>135</v>
      </c>
    </row>
    <row r="278" s="1" customFormat="1" ht="16.5" customHeight="1">
      <c r="B278" s="44"/>
      <c r="C278" s="219" t="s">
        <v>154</v>
      </c>
      <c r="D278" s="219" t="s">
        <v>137</v>
      </c>
      <c r="E278" s="220" t="s">
        <v>530</v>
      </c>
      <c r="F278" s="221" t="s">
        <v>531</v>
      </c>
      <c r="G278" s="222" t="s">
        <v>242</v>
      </c>
      <c r="H278" s="223">
        <v>94.5</v>
      </c>
      <c r="I278" s="224"/>
      <c r="J278" s="225">
        <f>ROUND(I278*H278,2)</f>
        <v>0</v>
      </c>
      <c r="K278" s="221" t="s">
        <v>141</v>
      </c>
      <c r="L278" s="70"/>
      <c r="M278" s="226" t="s">
        <v>22</v>
      </c>
      <c r="N278" s="227" t="s">
        <v>47</v>
      </c>
      <c r="O278" s="45"/>
      <c r="P278" s="228">
        <f>O278*H278</f>
        <v>0</v>
      </c>
      <c r="Q278" s="228">
        <v>1.0000000000000001E-05</v>
      </c>
      <c r="R278" s="228">
        <f>Q278*H278</f>
        <v>0.00094500000000000009</v>
      </c>
      <c r="S278" s="228">
        <v>0</v>
      </c>
      <c r="T278" s="229">
        <f>S278*H278</f>
        <v>0</v>
      </c>
      <c r="AR278" s="22" t="s">
        <v>142</v>
      </c>
      <c r="AT278" s="22" t="s">
        <v>137</v>
      </c>
      <c r="AU278" s="22" t="s">
        <v>85</v>
      </c>
      <c r="AY278" s="22" t="s">
        <v>135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22" t="s">
        <v>24</v>
      </c>
      <c r="BK278" s="230">
        <f>ROUND(I278*H278,2)</f>
        <v>0</v>
      </c>
      <c r="BL278" s="22" t="s">
        <v>142</v>
      </c>
      <c r="BM278" s="22" t="s">
        <v>532</v>
      </c>
    </row>
    <row r="279" s="1" customFormat="1">
      <c r="B279" s="44"/>
      <c r="C279" s="72"/>
      <c r="D279" s="233" t="s">
        <v>312</v>
      </c>
      <c r="E279" s="72"/>
      <c r="F279" s="257" t="s">
        <v>344</v>
      </c>
      <c r="G279" s="72"/>
      <c r="H279" s="72"/>
      <c r="I279" s="189"/>
      <c r="J279" s="72"/>
      <c r="K279" s="72"/>
      <c r="L279" s="70"/>
      <c r="M279" s="258"/>
      <c r="N279" s="45"/>
      <c r="O279" s="45"/>
      <c r="P279" s="45"/>
      <c r="Q279" s="45"/>
      <c r="R279" s="45"/>
      <c r="S279" s="45"/>
      <c r="T279" s="93"/>
      <c r="AT279" s="22" t="s">
        <v>312</v>
      </c>
      <c r="AU279" s="22" t="s">
        <v>85</v>
      </c>
    </row>
    <row r="280" s="11" customFormat="1">
      <c r="B280" s="231"/>
      <c r="C280" s="232"/>
      <c r="D280" s="233" t="s">
        <v>158</v>
      </c>
      <c r="E280" s="234" t="s">
        <v>22</v>
      </c>
      <c r="F280" s="235" t="s">
        <v>533</v>
      </c>
      <c r="G280" s="232"/>
      <c r="H280" s="236">
        <v>94.5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AT280" s="242" t="s">
        <v>158</v>
      </c>
      <c r="AU280" s="242" t="s">
        <v>85</v>
      </c>
      <c r="AV280" s="11" t="s">
        <v>85</v>
      </c>
      <c r="AW280" s="11" t="s">
        <v>39</v>
      </c>
      <c r="AX280" s="11" t="s">
        <v>76</v>
      </c>
      <c r="AY280" s="242" t="s">
        <v>135</v>
      </c>
    </row>
    <row r="281" s="12" customFormat="1">
      <c r="B281" s="259"/>
      <c r="C281" s="260"/>
      <c r="D281" s="233" t="s">
        <v>158</v>
      </c>
      <c r="E281" s="261" t="s">
        <v>22</v>
      </c>
      <c r="F281" s="262" t="s">
        <v>315</v>
      </c>
      <c r="G281" s="260"/>
      <c r="H281" s="263">
        <v>94.5</v>
      </c>
      <c r="I281" s="264"/>
      <c r="J281" s="260"/>
      <c r="K281" s="260"/>
      <c r="L281" s="265"/>
      <c r="M281" s="266"/>
      <c r="N281" s="267"/>
      <c r="O281" s="267"/>
      <c r="P281" s="267"/>
      <c r="Q281" s="267"/>
      <c r="R281" s="267"/>
      <c r="S281" s="267"/>
      <c r="T281" s="268"/>
      <c r="AT281" s="269" t="s">
        <v>158</v>
      </c>
      <c r="AU281" s="269" t="s">
        <v>85</v>
      </c>
      <c r="AV281" s="12" t="s">
        <v>142</v>
      </c>
      <c r="AW281" s="12" t="s">
        <v>39</v>
      </c>
      <c r="AX281" s="12" t="s">
        <v>24</v>
      </c>
      <c r="AY281" s="269" t="s">
        <v>135</v>
      </c>
    </row>
    <row r="282" s="1" customFormat="1" ht="25.5" customHeight="1">
      <c r="B282" s="44"/>
      <c r="C282" s="219" t="s">
        <v>168</v>
      </c>
      <c r="D282" s="219" t="s">
        <v>137</v>
      </c>
      <c r="E282" s="220" t="s">
        <v>534</v>
      </c>
      <c r="F282" s="221" t="s">
        <v>535</v>
      </c>
      <c r="G282" s="222" t="s">
        <v>218</v>
      </c>
      <c r="H282" s="223">
        <v>2</v>
      </c>
      <c r="I282" s="224"/>
      <c r="J282" s="225">
        <f>ROUND(I282*H282,2)</f>
        <v>0</v>
      </c>
      <c r="K282" s="221" t="s">
        <v>141</v>
      </c>
      <c r="L282" s="70"/>
      <c r="M282" s="226" t="s">
        <v>22</v>
      </c>
      <c r="N282" s="227" t="s">
        <v>47</v>
      </c>
      <c r="O282" s="45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AR282" s="22" t="s">
        <v>142</v>
      </c>
      <c r="AT282" s="22" t="s">
        <v>137</v>
      </c>
      <c r="AU282" s="22" t="s">
        <v>85</v>
      </c>
      <c r="AY282" s="22" t="s">
        <v>135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22" t="s">
        <v>24</v>
      </c>
      <c r="BK282" s="230">
        <f>ROUND(I282*H282,2)</f>
        <v>0</v>
      </c>
      <c r="BL282" s="22" t="s">
        <v>142</v>
      </c>
      <c r="BM282" s="22" t="s">
        <v>536</v>
      </c>
    </row>
    <row r="283" s="1" customFormat="1">
      <c r="B283" s="44"/>
      <c r="C283" s="72"/>
      <c r="D283" s="233" t="s">
        <v>312</v>
      </c>
      <c r="E283" s="72"/>
      <c r="F283" s="257" t="s">
        <v>339</v>
      </c>
      <c r="G283" s="72"/>
      <c r="H283" s="72"/>
      <c r="I283" s="189"/>
      <c r="J283" s="72"/>
      <c r="K283" s="72"/>
      <c r="L283" s="70"/>
      <c r="M283" s="258"/>
      <c r="N283" s="45"/>
      <c r="O283" s="45"/>
      <c r="P283" s="45"/>
      <c r="Q283" s="45"/>
      <c r="R283" s="45"/>
      <c r="S283" s="45"/>
      <c r="T283" s="93"/>
      <c r="AT283" s="22" t="s">
        <v>312</v>
      </c>
      <c r="AU283" s="22" t="s">
        <v>85</v>
      </c>
    </row>
    <row r="284" s="11" customFormat="1">
      <c r="B284" s="231"/>
      <c r="C284" s="232"/>
      <c r="D284" s="233" t="s">
        <v>158</v>
      </c>
      <c r="E284" s="234" t="s">
        <v>22</v>
      </c>
      <c r="F284" s="235" t="s">
        <v>537</v>
      </c>
      <c r="G284" s="232"/>
      <c r="H284" s="236">
        <v>2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AT284" s="242" t="s">
        <v>158</v>
      </c>
      <c r="AU284" s="242" t="s">
        <v>85</v>
      </c>
      <c r="AV284" s="11" t="s">
        <v>85</v>
      </c>
      <c r="AW284" s="11" t="s">
        <v>39</v>
      </c>
      <c r="AX284" s="11" t="s">
        <v>76</v>
      </c>
      <c r="AY284" s="242" t="s">
        <v>135</v>
      </c>
    </row>
    <row r="285" s="12" customFormat="1">
      <c r="B285" s="259"/>
      <c r="C285" s="260"/>
      <c r="D285" s="233" t="s">
        <v>158</v>
      </c>
      <c r="E285" s="261" t="s">
        <v>22</v>
      </c>
      <c r="F285" s="262" t="s">
        <v>315</v>
      </c>
      <c r="G285" s="260"/>
      <c r="H285" s="263">
        <v>2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AT285" s="269" t="s">
        <v>158</v>
      </c>
      <c r="AU285" s="269" t="s">
        <v>85</v>
      </c>
      <c r="AV285" s="12" t="s">
        <v>142</v>
      </c>
      <c r="AW285" s="12" t="s">
        <v>39</v>
      </c>
      <c r="AX285" s="12" t="s">
        <v>24</v>
      </c>
      <c r="AY285" s="269" t="s">
        <v>135</v>
      </c>
    </row>
    <row r="286" s="1" customFormat="1" ht="16.5" customHeight="1">
      <c r="B286" s="44"/>
      <c r="C286" s="243" t="s">
        <v>538</v>
      </c>
      <c r="D286" s="243" t="s">
        <v>195</v>
      </c>
      <c r="E286" s="244" t="s">
        <v>539</v>
      </c>
      <c r="F286" s="245" t="s">
        <v>540</v>
      </c>
      <c r="G286" s="246" t="s">
        <v>218</v>
      </c>
      <c r="H286" s="247">
        <v>1</v>
      </c>
      <c r="I286" s="248"/>
      <c r="J286" s="249">
        <f>ROUND(I286*H286,2)</f>
        <v>0</v>
      </c>
      <c r="K286" s="245" t="s">
        <v>141</v>
      </c>
      <c r="L286" s="250"/>
      <c r="M286" s="251" t="s">
        <v>22</v>
      </c>
      <c r="N286" s="252" t="s">
        <v>47</v>
      </c>
      <c r="O286" s="45"/>
      <c r="P286" s="228">
        <f>O286*H286</f>
        <v>0</v>
      </c>
      <c r="Q286" s="228">
        <v>0.00027999999999999998</v>
      </c>
      <c r="R286" s="228">
        <f>Q286*H286</f>
        <v>0.00027999999999999998</v>
      </c>
      <c r="S286" s="228">
        <v>0</v>
      </c>
      <c r="T286" s="229">
        <f>S286*H286</f>
        <v>0</v>
      </c>
      <c r="AR286" s="22" t="s">
        <v>179</v>
      </c>
      <c r="AT286" s="22" t="s">
        <v>195</v>
      </c>
      <c r="AU286" s="22" t="s">
        <v>85</v>
      </c>
      <c r="AY286" s="22" t="s">
        <v>135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22" t="s">
        <v>24</v>
      </c>
      <c r="BK286" s="230">
        <f>ROUND(I286*H286,2)</f>
        <v>0</v>
      </c>
      <c r="BL286" s="22" t="s">
        <v>142</v>
      </c>
      <c r="BM286" s="22" t="s">
        <v>541</v>
      </c>
    </row>
    <row r="287" s="1" customFormat="1">
      <c r="B287" s="44"/>
      <c r="C287" s="72"/>
      <c r="D287" s="233" t="s">
        <v>312</v>
      </c>
      <c r="E287" s="72"/>
      <c r="F287" s="257" t="s">
        <v>339</v>
      </c>
      <c r="G287" s="72"/>
      <c r="H287" s="72"/>
      <c r="I287" s="189"/>
      <c r="J287" s="72"/>
      <c r="K287" s="72"/>
      <c r="L287" s="70"/>
      <c r="M287" s="258"/>
      <c r="N287" s="45"/>
      <c r="O287" s="45"/>
      <c r="P287" s="45"/>
      <c r="Q287" s="45"/>
      <c r="R287" s="45"/>
      <c r="S287" s="45"/>
      <c r="T287" s="93"/>
      <c r="AT287" s="22" t="s">
        <v>312</v>
      </c>
      <c r="AU287" s="22" t="s">
        <v>85</v>
      </c>
    </row>
    <row r="288" s="11" customFormat="1">
      <c r="B288" s="231"/>
      <c r="C288" s="232"/>
      <c r="D288" s="233" t="s">
        <v>158</v>
      </c>
      <c r="E288" s="234" t="s">
        <v>22</v>
      </c>
      <c r="F288" s="235" t="s">
        <v>509</v>
      </c>
      <c r="G288" s="232"/>
      <c r="H288" s="236">
        <v>1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AT288" s="242" t="s">
        <v>158</v>
      </c>
      <c r="AU288" s="242" t="s">
        <v>85</v>
      </c>
      <c r="AV288" s="11" t="s">
        <v>85</v>
      </c>
      <c r="AW288" s="11" t="s">
        <v>39</v>
      </c>
      <c r="AX288" s="11" t="s">
        <v>76</v>
      </c>
      <c r="AY288" s="242" t="s">
        <v>135</v>
      </c>
    </row>
    <row r="289" s="12" customFormat="1">
      <c r="B289" s="259"/>
      <c r="C289" s="260"/>
      <c r="D289" s="233" t="s">
        <v>158</v>
      </c>
      <c r="E289" s="261" t="s">
        <v>22</v>
      </c>
      <c r="F289" s="262" t="s">
        <v>315</v>
      </c>
      <c r="G289" s="260"/>
      <c r="H289" s="263">
        <v>1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AT289" s="269" t="s">
        <v>158</v>
      </c>
      <c r="AU289" s="269" t="s">
        <v>85</v>
      </c>
      <c r="AV289" s="12" t="s">
        <v>142</v>
      </c>
      <c r="AW289" s="12" t="s">
        <v>39</v>
      </c>
      <c r="AX289" s="12" t="s">
        <v>24</v>
      </c>
      <c r="AY289" s="269" t="s">
        <v>135</v>
      </c>
    </row>
    <row r="290" s="1" customFormat="1" ht="16.5" customHeight="1">
      <c r="B290" s="44"/>
      <c r="C290" s="243" t="s">
        <v>542</v>
      </c>
      <c r="D290" s="243" t="s">
        <v>195</v>
      </c>
      <c r="E290" s="244" t="s">
        <v>543</v>
      </c>
      <c r="F290" s="245" t="s">
        <v>544</v>
      </c>
      <c r="G290" s="246" t="s">
        <v>218</v>
      </c>
      <c r="H290" s="247">
        <v>1</v>
      </c>
      <c r="I290" s="248"/>
      <c r="J290" s="249">
        <f>ROUND(I290*H290,2)</f>
        <v>0</v>
      </c>
      <c r="K290" s="245" t="s">
        <v>141</v>
      </c>
      <c r="L290" s="250"/>
      <c r="M290" s="251" t="s">
        <v>22</v>
      </c>
      <c r="N290" s="252" t="s">
        <v>47</v>
      </c>
      <c r="O290" s="45"/>
      <c r="P290" s="228">
        <f>O290*H290</f>
        <v>0</v>
      </c>
      <c r="Q290" s="228">
        <v>0.00034000000000000002</v>
      </c>
      <c r="R290" s="228">
        <f>Q290*H290</f>
        <v>0.00034000000000000002</v>
      </c>
      <c r="S290" s="228">
        <v>0</v>
      </c>
      <c r="T290" s="229">
        <f>S290*H290</f>
        <v>0</v>
      </c>
      <c r="AR290" s="22" t="s">
        <v>179</v>
      </c>
      <c r="AT290" s="22" t="s">
        <v>195</v>
      </c>
      <c r="AU290" s="22" t="s">
        <v>85</v>
      </c>
      <c r="AY290" s="22" t="s">
        <v>135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22" t="s">
        <v>24</v>
      </c>
      <c r="BK290" s="230">
        <f>ROUND(I290*H290,2)</f>
        <v>0</v>
      </c>
      <c r="BL290" s="22" t="s">
        <v>142</v>
      </c>
      <c r="BM290" s="22" t="s">
        <v>545</v>
      </c>
    </row>
    <row r="291" s="1" customFormat="1">
      <c r="B291" s="44"/>
      <c r="C291" s="72"/>
      <c r="D291" s="233" t="s">
        <v>312</v>
      </c>
      <c r="E291" s="72"/>
      <c r="F291" s="257" t="s">
        <v>339</v>
      </c>
      <c r="G291" s="72"/>
      <c r="H291" s="72"/>
      <c r="I291" s="189"/>
      <c r="J291" s="72"/>
      <c r="K291" s="72"/>
      <c r="L291" s="70"/>
      <c r="M291" s="258"/>
      <c r="N291" s="45"/>
      <c r="O291" s="45"/>
      <c r="P291" s="45"/>
      <c r="Q291" s="45"/>
      <c r="R291" s="45"/>
      <c r="S291" s="45"/>
      <c r="T291" s="93"/>
      <c r="AT291" s="22" t="s">
        <v>312</v>
      </c>
      <c r="AU291" s="22" t="s">
        <v>85</v>
      </c>
    </row>
    <row r="292" s="11" customFormat="1">
      <c r="B292" s="231"/>
      <c r="C292" s="232"/>
      <c r="D292" s="233" t="s">
        <v>158</v>
      </c>
      <c r="E292" s="234" t="s">
        <v>22</v>
      </c>
      <c r="F292" s="235" t="s">
        <v>509</v>
      </c>
      <c r="G292" s="232"/>
      <c r="H292" s="236">
        <v>1</v>
      </c>
      <c r="I292" s="237"/>
      <c r="J292" s="232"/>
      <c r="K292" s="232"/>
      <c r="L292" s="238"/>
      <c r="M292" s="239"/>
      <c r="N292" s="240"/>
      <c r="O292" s="240"/>
      <c r="P292" s="240"/>
      <c r="Q292" s="240"/>
      <c r="R292" s="240"/>
      <c r="S292" s="240"/>
      <c r="T292" s="241"/>
      <c r="AT292" s="242" t="s">
        <v>158</v>
      </c>
      <c r="AU292" s="242" t="s">
        <v>85</v>
      </c>
      <c r="AV292" s="11" t="s">
        <v>85</v>
      </c>
      <c r="AW292" s="11" t="s">
        <v>39</v>
      </c>
      <c r="AX292" s="11" t="s">
        <v>76</v>
      </c>
      <c r="AY292" s="242" t="s">
        <v>135</v>
      </c>
    </row>
    <row r="293" s="12" customFormat="1">
      <c r="B293" s="259"/>
      <c r="C293" s="260"/>
      <c r="D293" s="233" t="s">
        <v>158</v>
      </c>
      <c r="E293" s="261" t="s">
        <v>22</v>
      </c>
      <c r="F293" s="262" t="s">
        <v>315</v>
      </c>
      <c r="G293" s="260"/>
      <c r="H293" s="263">
        <v>1</v>
      </c>
      <c r="I293" s="264"/>
      <c r="J293" s="260"/>
      <c r="K293" s="260"/>
      <c r="L293" s="265"/>
      <c r="M293" s="266"/>
      <c r="N293" s="267"/>
      <c r="O293" s="267"/>
      <c r="P293" s="267"/>
      <c r="Q293" s="267"/>
      <c r="R293" s="267"/>
      <c r="S293" s="267"/>
      <c r="T293" s="268"/>
      <c r="AT293" s="269" t="s">
        <v>158</v>
      </c>
      <c r="AU293" s="269" t="s">
        <v>85</v>
      </c>
      <c r="AV293" s="12" t="s">
        <v>142</v>
      </c>
      <c r="AW293" s="12" t="s">
        <v>39</v>
      </c>
      <c r="AX293" s="12" t="s">
        <v>24</v>
      </c>
      <c r="AY293" s="269" t="s">
        <v>135</v>
      </c>
    </row>
    <row r="294" s="1" customFormat="1" ht="16.5" customHeight="1">
      <c r="B294" s="44"/>
      <c r="C294" s="219" t="s">
        <v>546</v>
      </c>
      <c r="D294" s="219" t="s">
        <v>137</v>
      </c>
      <c r="E294" s="220" t="s">
        <v>547</v>
      </c>
      <c r="F294" s="221" t="s">
        <v>548</v>
      </c>
      <c r="G294" s="222" t="s">
        <v>218</v>
      </c>
      <c r="H294" s="223">
        <v>2</v>
      </c>
      <c r="I294" s="224"/>
      <c r="J294" s="225">
        <f>ROUND(I294*H294,2)</f>
        <v>0</v>
      </c>
      <c r="K294" s="221" t="s">
        <v>141</v>
      </c>
      <c r="L294" s="70"/>
      <c r="M294" s="226" t="s">
        <v>22</v>
      </c>
      <c r="N294" s="227" t="s">
        <v>47</v>
      </c>
      <c r="O294" s="45"/>
      <c r="P294" s="228">
        <f>O294*H294</f>
        <v>0</v>
      </c>
      <c r="Q294" s="228">
        <v>0.00010000000000000001</v>
      </c>
      <c r="R294" s="228">
        <f>Q294*H294</f>
        <v>0.00020000000000000001</v>
      </c>
      <c r="S294" s="228">
        <v>0</v>
      </c>
      <c r="T294" s="229">
        <f>S294*H294</f>
        <v>0</v>
      </c>
      <c r="AR294" s="22" t="s">
        <v>142</v>
      </c>
      <c r="AT294" s="22" t="s">
        <v>137</v>
      </c>
      <c r="AU294" s="22" t="s">
        <v>85</v>
      </c>
      <c r="AY294" s="22" t="s">
        <v>135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22" t="s">
        <v>24</v>
      </c>
      <c r="BK294" s="230">
        <f>ROUND(I294*H294,2)</f>
        <v>0</v>
      </c>
      <c r="BL294" s="22" t="s">
        <v>142</v>
      </c>
      <c r="BM294" s="22" t="s">
        <v>549</v>
      </c>
    </row>
    <row r="295" s="1" customFormat="1">
      <c r="B295" s="44"/>
      <c r="C295" s="72"/>
      <c r="D295" s="233" t="s">
        <v>312</v>
      </c>
      <c r="E295" s="72"/>
      <c r="F295" s="257" t="s">
        <v>319</v>
      </c>
      <c r="G295" s="72"/>
      <c r="H295" s="72"/>
      <c r="I295" s="189"/>
      <c r="J295" s="72"/>
      <c r="K295" s="72"/>
      <c r="L295" s="70"/>
      <c r="M295" s="258"/>
      <c r="N295" s="45"/>
      <c r="O295" s="45"/>
      <c r="P295" s="45"/>
      <c r="Q295" s="45"/>
      <c r="R295" s="45"/>
      <c r="S295" s="45"/>
      <c r="T295" s="93"/>
      <c r="AT295" s="22" t="s">
        <v>312</v>
      </c>
      <c r="AU295" s="22" t="s">
        <v>85</v>
      </c>
    </row>
    <row r="296" s="11" customFormat="1">
      <c r="B296" s="231"/>
      <c r="C296" s="232"/>
      <c r="D296" s="233" t="s">
        <v>158</v>
      </c>
      <c r="E296" s="234" t="s">
        <v>22</v>
      </c>
      <c r="F296" s="235" t="s">
        <v>537</v>
      </c>
      <c r="G296" s="232"/>
      <c r="H296" s="236">
        <v>2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AT296" s="242" t="s">
        <v>158</v>
      </c>
      <c r="AU296" s="242" t="s">
        <v>85</v>
      </c>
      <c r="AV296" s="11" t="s">
        <v>85</v>
      </c>
      <c r="AW296" s="11" t="s">
        <v>39</v>
      </c>
      <c r="AX296" s="11" t="s">
        <v>76</v>
      </c>
      <c r="AY296" s="242" t="s">
        <v>135</v>
      </c>
    </row>
    <row r="297" s="12" customFormat="1">
      <c r="B297" s="259"/>
      <c r="C297" s="260"/>
      <c r="D297" s="233" t="s">
        <v>158</v>
      </c>
      <c r="E297" s="261" t="s">
        <v>22</v>
      </c>
      <c r="F297" s="262" t="s">
        <v>315</v>
      </c>
      <c r="G297" s="260"/>
      <c r="H297" s="263">
        <v>2</v>
      </c>
      <c r="I297" s="264"/>
      <c r="J297" s="260"/>
      <c r="K297" s="260"/>
      <c r="L297" s="265"/>
      <c r="M297" s="266"/>
      <c r="N297" s="267"/>
      <c r="O297" s="267"/>
      <c r="P297" s="267"/>
      <c r="Q297" s="267"/>
      <c r="R297" s="267"/>
      <c r="S297" s="267"/>
      <c r="T297" s="268"/>
      <c r="AT297" s="269" t="s">
        <v>158</v>
      </c>
      <c r="AU297" s="269" t="s">
        <v>85</v>
      </c>
      <c r="AV297" s="12" t="s">
        <v>142</v>
      </c>
      <c r="AW297" s="12" t="s">
        <v>39</v>
      </c>
      <c r="AX297" s="12" t="s">
        <v>24</v>
      </c>
      <c r="AY297" s="269" t="s">
        <v>135</v>
      </c>
    </row>
    <row r="298" s="1" customFormat="1" ht="16.5" customHeight="1">
      <c r="B298" s="44"/>
      <c r="C298" s="219" t="s">
        <v>550</v>
      </c>
      <c r="D298" s="219" t="s">
        <v>137</v>
      </c>
      <c r="E298" s="220" t="s">
        <v>551</v>
      </c>
      <c r="F298" s="221" t="s">
        <v>552</v>
      </c>
      <c r="G298" s="222" t="s">
        <v>218</v>
      </c>
      <c r="H298" s="223">
        <v>1</v>
      </c>
      <c r="I298" s="224"/>
      <c r="J298" s="225">
        <f>ROUND(I298*H298,2)</f>
        <v>0</v>
      </c>
      <c r="K298" s="221" t="s">
        <v>141</v>
      </c>
      <c r="L298" s="70"/>
      <c r="M298" s="226" t="s">
        <v>22</v>
      </c>
      <c r="N298" s="227" t="s">
        <v>47</v>
      </c>
      <c r="O298" s="45"/>
      <c r="P298" s="228">
        <f>O298*H298</f>
        <v>0</v>
      </c>
      <c r="Q298" s="228">
        <v>0.00010000000000000001</v>
      </c>
      <c r="R298" s="228">
        <f>Q298*H298</f>
        <v>0.00010000000000000001</v>
      </c>
      <c r="S298" s="228">
        <v>0</v>
      </c>
      <c r="T298" s="229">
        <f>S298*H298</f>
        <v>0</v>
      </c>
      <c r="AR298" s="22" t="s">
        <v>142</v>
      </c>
      <c r="AT298" s="22" t="s">
        <v>137</v>
      </c>
      <c r="AU298" s="22" t="s">
        <v>85</v>
      </c>
      <c r="AY298" s="22" t="s">
        <v>135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22" t="s">
        <v>24</v>
      </c>
      <c r="BK298" s="230">
        <f>ROUND(I298*H298,2)</f>
        <v>0</v>
      </c>
      <c r="BL298" s="22" t="s">
        <v>142</v>
      </c>
      <c r="BM298" s="22" t="s">
        <v>553</v>
      </c>
    </row>
    <row r="299" s="1" customFormat="1">
      <c r="B299" s="44"/>
      <c r="C299" s="72"/>
      <c r="D299" s="233" t="s">
        <v>312</v>
      </c>
      <c r="E299" s="72"/>
      <c r="F299" s="257" t="s">
        <v>319</v>
      </c>
      <c r="G299" s="72"/>
      <c r="H299" s="72"/>
      <c r="I299" s="189"/>
      <c r="J299" s="72"/>
      <c r="K299" s="72"/>
      <c r="L299" s="70"/>
      <c r="M299" s="258"/>
      <c r="N299" s="45"/>
      <c r="O299" s="45"/>
      <c r="P299" s="45"/>
      <c r="Q299" s="45"/>
      <c r="R299" s="45"/>
      <c r="S299" s="45"/>
      <c r="T299" s="93"/>
      <c r="AT299" s="22" t="s">
        <v>312</v>
      </c>
      <c r="AU299" s="22" t="s">
        <v>85</v>
      </c>
    </row>
    <row r="300" s="11" customFormat="1">
      <c r="B300" s="231"/>
      <c r="C300" s="232"/>
      <c r="D300" s="233" t="s">
        <v>158</v>
      </c>
      <c r="E300" s="234" t="s">
        <v>22</v>
      </c>
      <c r="F300" s="235" t="s">
        <v>509</v>
      </c>
      <c r="G300" s="232"/>
      <c r="H300" s="236">
        <v>1</v>
      </c>
      <c r="I300" s="237"/>
      <c r="J300" s="232"/>
      <c r="K300" s="232"/>
      <c r="L300" s="238"/>
      <c r="M300" s="239"/>
      <c r="N300" s="240"/>
      <c r="O300" s="240"/>
      <c r="P300" s="240"/>
      <c r="Q300" s="240"/>
      <c r="R300" s="240"/>
      <c r="S300" s="240"/>
      <c r="T300" s="241"/>
      <c r="AT300" s="242" t="s">
        <v>158</v>
      </c>
      <c r="AU300" s="242" t="s">
        <v>85</v>
      </c>
      <c r="AV300" s="11" t="s">
        <v>85</v>
      </c>
      <c r="AW300" s="11" t="s">
        <v>39</v>
      </c>
      <c r="AX300" s="11" t="s">
        <v>76</v>
      </c>
      <c r="AY300" s="242" t="s">
        <v>135</v>
      </c>
    </row>
    <row r="301" s="12" customFormat="1">
      <c r="B301" s="259"/>
      <c r="C301" s="260"/>
      <c r="D301" s="233" t="s">
        <v>158</v>
      </c>
      <c r="E301" s="261" t="s">
        <v>22</v>
      </c>
      <c r="F301" s="262" t="s">
        <v>315</v>
      </c>
      <c r="G301" s="260"/>
      <c r="H301" s="263">
        <v>1</v>
      </c>
      <c r="I301" s="264"/>
      <c r="J301" s="260"/>
      <c r="K301" s="260"/>
      <c r="L301" s="265"/>
      <c r="M301" s="266"/>
      <c r="N301" s="267"/>
      <c r="O301" s="267"/>
      <c r="P301" s="267"/>
      <c r="Q301" s="267"/>
      <c r="R301" s="267"/>
      <c r="S301" s="267"/>
      <c r="T301" s="268"/>
      <c r="AT301" s="269" t="s">
        <v>158</v>
      </c>
      <c r="AU301" s="269" t="s">
        <v>85</v>
      </c>
      <c r="AV301" s="12" t="s">
        <v>142</v>
      </c>
      <c r="AW301" s="12" t="s">
        <v>39</v>
      </c>
      <c r="AX301" s="12" t="s">
        <v>24</v>
      </c>
      <c r="AY301" s="269" t="s">
        <v>135</v>
      </c>
    </row>
    <row r="302" s="1" customFormat="1" ht="25.5" customHeight="1">
      <c r="B302" s="44"/>
      <c r="C302" s="219" t="s">
        <v>554</v>
      </c>
      <c r="D302" s="219" t="s">
        <v>137</v>
      </c>
      <c r="E302" s="220" t="s">
        <v>555</v>
      </c>
      <c r="F302" s="221" t="s">
        <v>556</v>
      </c>
      <c r="G302" s="222" t="s">
        <v>218</v>
      </c>
      <c r="H302" s="223">
        <v>3</v>
      </c>
      <c r="I302" s="224"/>
      <c r="J302" s="225">
        <f>ROUND(I302*H302,2)</f>
        <v>0</v>
      </c>
      <c r="K302" s="221" t="s">
        <v>141</v>
      </c>
      <c r="L302" s="70"/>
      <c r="M302" s="226" t="s">
        <v>22</v>
      </c>
      <c r="N302" s="227" t="s">
        <v>47</v>
      </c>
      <c r="O302" s="45"/>
      <c r="P302" s="228">
        <f>O302*H302</f>
        <v>0</v>
      </c>
      <c r="Q302" s="228">
        <v>2.1167600000000002</v>
      </c>
      <c r="R302" s="228">
        <f>Q302*H302</f>
        <v>6.3502800000000006</v>
      </c>
      <c r="S302" s="228">
        <v>0</v>
      </c>
      <c r="T302" s="229">
        <f>S302*H302</f>
        <v>0</v>
      </c>
      <c r="AR302" s="22" t="s">
        <v>142</v>
      </c>
      <c r="AT302" s="22" t="s">
        <v>137</v>
      </c>
      <c r="AU302" s="22" t="s">
        <v>85</v>
      </c>
      <c r="AY302" s="22" t="s">
        <v>135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22" t="s">
        <v>24</v>
      </c>
      <c r="BK302" s="230">
        <f>ROUND(I302*H302,2)</f>
        <v>0</v>
      </c>
      <c r="BL302" s="22" t="s">
        <v>142</v>
      </c>
      <c r="BM302" s="22" t="s">
        <v>557</v>
      </c>
    </row>
    <row r="303" s="1" customFormat="1">
      <c r="B303" s="44"/>
      <c r="C303" s="72"/>
      <c r="D303" s="233" t="s">
        <v>312</v>
      </c>
      <c r="E303" s="72"/>
      <c r="F303" s="257" t="s">
        <v>339</v>
      </c>
      <c r="G303" s="72"/>
      <c r="H303" s="72"/>
      <c r="I303" s="189"/>
      <c r="J303" s="72"/>
      <c r="K303" s="72"/>
      <c r="L303" s="70"/>
      <c r="M303" s="258"/>
      <c r="N303" s="45"/>
      <c r="O303" s="45"/>
      <c r="P303" s="45"/>
      <c r="Q303" s="45"/>
      <c r="R303" s="45"/>
      <c r="S303" s="45"/>
      <c r="T303" s="93"/>
      <c r="AT303" s="22" t="s">
        <v>312</v>
      </c>
      <c r="AU303" s="22" t="s">
        <v>85</v>
      </c>
    </row>
    <row r="304" s="11" customFormat="1">
      <c r="B304" s="231"/>
      <c r="C304" s="232"/>
      <c r="D304" s="233" t="s">
        <v>158</v>
      </c>
      <c r="E304" s="234" t="s">
        <v>22</v>
      </c>
      <c r="F304" s="235" t="s">
        <v>558</v>
      </c>
      <c r="G304" s="232"/>
      <c r="H304" s="236">
        <v>3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158</v>
      </c>
      <c r="AU304" s="242" t="s">
        <v>85</v>
      </c>
      <c r="AV304" s="11" t="s">
        <v>85</v>
      </c>
      <c r="AW304" s="11" t="s">
        <v>39</v>
      </c>
      <c r="AX304" s="11" t="s">
        <v>76</v>
      </c>
      <c r="AY304" s="242" t="s">
        <v>135</v>
      </c>
    </row>
    <row r="305" s="12" customFormat="1">
      <c r="B305" s="259"/>
      <c r="C305" s="260"/>
      <c r="D305" s="233" t="s">
        <v>158</v>
      </c>
      <c r="E305" s="261" t="s">
        <v>22</v>
      </c>
      <c r="F305" s="262" t="s">
        <v>315</v>
      </c>
      <c r="G305" s="260"/>
      <c r="H305" s="263">
        <v>3</v>
      </c>
      <c r="I305" s="264"/>
      <c r="J305" s="260"/>
      <c r="K305" s="260"/>
      <c r="L305" s="265"/>
      <c r="M305" s="266"/>
      <c r="N305" s="267"/>
      <c r="O305" s="267"/>
      <c r="P305" s="267"/>
      <c r="Q305" s="267"/>
      <c r="R305" s="267"/>
      <c r="S305" s="267"/>
      <c r="T305" s="268"/>
      <c r="AT305" s="269" t="s">
        <v>158</v>
      </c>
      <c r="AU305" s="269" t="s">
        <v>85</v>
      </c>
      <c r="AV305" s="12" t="s">
        <v>142</v>
      </c>
      <c r="AW305" s="12" t="s">
        <v>39</v>
      </c>
      <c r="AX305" s="12" t="s">
        <v>24</v>
      </c>
      <c r="AY305" s="269" t="s">
        <v>135</v>
      </c>
    </row>
    <row r="306" s="1" customFormat="1" ht="16.5" customHeight="1">
      <c r="B306" s="44"/>
      <c r="C306" s="219" t="s">
        <v>559</v>
      </c>
      <c r="D306" s="219" t="s">
        <v>137</v>
      </c>
      <c r="E306" s="220" t="s">
        <v>560</v>
      </c>
      <c r="F306" s="221" t="s">
        <v>561</v>
      </c>
      <c r="G306" s="222" t="s">
        <v>218</v>
      </c>
      <c r="H306" s="223">
        <v>6</v>
      </c>
      <c r="I306" s="224"/>
      <c r="J306" s="225">
        <f>ROUND(I306*H306,2)</f>
        <v>0</v>
      </c>
      <c r="K306" s="221" t="s">
        <v>141</v>
      </c>
      <c r="L306" s="70"/>
      <c r="M306" s="226" t="s">
        <v>22</v>
      </c>
      <c r="N306" s="227" t="s">
        <v>47</v>
      </c>
      <c r="O306" s="45"/>
      <c r="P306" s="228">
        <f>O306*H306</f>
        <v>0</v>
      </c>
      <c r="Q306" s="228">
        <v>0.14494000000000001</v>
      </c>
      <c r="R306" s="228">
        <f>Q306*H306</f>
        <v>0.86964000000000008</v>
      </c>
      <c r="S306" s="228">
        <v>0</v>
      </c>
      <c r="T306" s="229">
        <f>S306*H306</f>
        <v>0</v>
      </c>
      <c r="AR306" s="22" t="s">
        <v>142</v>
      </c>
      <c r="AT306" s="22" t="s">
        <v>137</v>
      </c>
      <c r="AU306" s="22" t="s">
        <v>85</v>
      </c>
      <c r="AY306" s="22" t="s">
        <v>135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22" t="s">
        <v>24</v>
      </c>
      <c r="BK306" s="230">
        <f>ROUND(I306*H306,2)</f>
        <v>0</v>
      </c>
      <c r="BL306" s="22" t="s">
        <v>142</v>
      </c>
      <c r="BM306" s="22" t="s">
        <v>562</v>
      </c>
    </row>
    <row r="307" s="1" customFormat="1">
      <c r="B307" s="44"/>
      <c r="C307" s="72"/>
      <c r="D307" s="233" t="s">
        <v>312</v>
      </c>
      <c r="E307" s="72"/>
      <c r="F307" s="257" t="s">
        <v>344</v>
      </c>
      <c r="G307" s="72"/>
      <c r="H307" s="72"/>
      <c r="I307" s="189"/>
      <c r="J307" s="72"/>
      <c r="K307" s="72"/>
      <c r="L307" s="70"/>
      <c r="M307" s="258"/>
      <c r="N307" s="45"/>
      <c r="O307" s="45"/>
      <c r="P307" s="45"/>
      <c r="Q307" s="45"/>
      <c r="R307" s="45"/>
      <c r="S307" s="45"/>
      <c r="T307" s="93"/>
      <c r="AT307" s="22" t="s">
        <v>312</v>
      </c>
      <c r="AU307" s="22" t="s">
        <v>85</v>
      </c>
    </row>
    <row r="308" s="11" customFormat="1">
      <c r="B308" s="231"/>
      <c r="C308" s="232"/>
      <c r="D308" s="233" t="s">
        <v>158</v>
      </c>
      <c r="E308" s="234" t="s">
        <v>22</v>
      </c>
      <c r="F308" s="235" t="s">
        <v>563</v>
      </c>
      <c r="G308" s="232"/>
      <c r="H308" s="236">
        <v>6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AT308" s="242" t="s">
        <v>158</v>
      </c>
      <c r="AU308" s="242" t="s">
        <v>85</v>
      </c>
      <c r="AV308" s="11" t="s">
        <v>85</v>
      </c>
      <c r="AW308" s="11" t="s">
        <v>39</v>
      </c>
      <c r="AX308" s="11" t="s">
        <v>76</v>
      </c>
      <c r="AY308" s="242" t="s">
        <v>135</v>
      </c>
    </row>
    <row r="309" s="12" customFormat="1">
      <c r="B309" s="259"/>
      <c r="C309" s="260"/>
      <c r="D309" s="233" t="s">
        <v>158</v>
      </c>
      <c r="E309" s="261" t="s">
        <v>22</v>
      </c>
      <c r="F309" s="262" t="s">
        <v>315</v>
      </c>
      <c r="G309" s="260"/>
      <c r="H309" s="263">
        <v>6</v>
      </c>
      <c r="I309" s="264"/>
      <c r="J309" s="260"/>
      <c r="K309" s="260"/>
      <c r="L309" s="265"/>
      <c r="M309" s="266"/>
      <c r="N309" s="267"/>
      <c r="O309" s="267"/>
      <c r="P309" s="267"/>
      <c r="Q309" s="267"/>
      <c r="R309" s="267"/>
      <c r="S309" s="267"/>
      <c r="T309" s="268"/>
      <c r="AT309" s="269" t="s">
        <v>158</v>
      </c>
      <c r="AU309" s="269" t="s">
        <v>85</v>
      </c>
      <c r="AV309" s="12" t="s">
        <v>142</v>
      </c>
      <c r="AW309" s="12" t="s">
        <v>39</v>
      </c>
      <c r="AX309" s="12" t="s">
        <v>24</v>
      </c>
      <c r="AY309" s="269" t="s">
        <v>135</v>
      </c>
    </row>
    <row r="310" s="1" customFormat="1" ht="25.5" customHeight="1">
      <c r="B310" s="44"/>
      <c r="C310" s="219" t="s">
        <v>564</v>
      </c>
      <c r="D310" s="219" t="s">
        <v>137</v>
      </c>
      <c r="E310" s="220" t="s">
        <v>565</v>
      </c>
      <c r="F310" s="221" t="s">
        <v>566</v>
      </c>
      <c r="G310" s="222" t="s">
        <v>218</v>
      </c>
      <c r="H310" s="223">
        <v>3</v>
      </c>
      <c r="I310" s="224"/>
      <c r="J310" s="225">
        <f>ROUND(I310*H310,2)</f>
        <v>0</v>
      </c>
      <c r="K310" s="221" t="s">
        <v>141</v>
      </c>
      <c r="L310" s="70"/>
      <c r="M310" s="226" t="s">
        <v>22</v>
      </c>
      <c r="N310" s="227" t="s">
        <v>47</v>
      </c>
      <c r="O310" s="45"/>
      <c r="P310" s="228">
        <f>O310*H310</f>
        <v>0</v>
      </c>
      <c r="Q310" s="228">
        <v>0.0070200000000000002</v>
      </c>
      <c r="R310" s="228">
        <f>Q310*H310</f>
        <v>0.021060000000000002</v>
      </c>
      <c r="S310" s="228">
        <v>0</v>
      </c>
      <c r="T310" s="229">
        <f>S310*H310</f>
        <v>0</v>
      </c>
      <c r="AR310" s="22" t="s">
        <v>142</v>
      </c>
      <c r="AT310" s="22" t="s">
        <v>137</v>
      </c>
      <c r="AU310" s="22" t="s">
        <v>85</v>
      </c>
      <c r="AY310" s="22" t="s">
        <v>135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22" t="s">
        <v>24</v>
      </c>
      <c r="BK310" s="230">
        <f>ROUND(I310*H310,2)</f>
        <v>0</v>
      </c>
      <c r="BL310" s="22" t="s">
        <v>142</v>
      </c>
      <c r="BM310" s="22" t="s">
        <v>567</v>
      </c>
    </row>
    <row r="311" s="1" customFormat="1">
      <c r="B311" s="44"/>
      <c r="C311" s="72"/>
      <c r="D311" s="233" t="s">
        <v>312</v>
      </c>
      <c r="E311" s="72"/>
      <c r="F311" s="257" t="s">
        <v>568</v>
      </c>
      <c r="G311" s="72"/>
      <c r="H311" s="72"/>
      <c r="I311" s="189"/>
      <c r="J311" s="72"/>
      <c r="K311" s="72"/>
      <c r="L311" s="70"/>
      <c r="M311" s="258"/>
      <c r="N311" s="45"/>
      <c r="O311" s="45"/>
      <c r="P311" s="45"/>
      <c r="Q311" s="45"/>
      <c r="R311" s="45"/>
      <c r="S311" s="45"/>
      <c r="T311" s="93"/>
      <c r="AT311" s="22" t="s">
        <v>312</v>
      </c>
      <c r="AU311" s="22" t="s">
        <v>85</v>
      </c>
    </row>
    <row r="312" s="11" customFormat="1">
      <c r="B312" s="231"/>
      <c r="C312" s="232"/>
      <c r="D312" s="233" t="s">
        <v>158</v>
      </c>
      <c r="E312" s="234" t="s">
        <v>22</v>
      </c>
      <c r="F312" s="235" t="s">
        <v>558</v>
      </c>
      <c r="G312" s="232"/>
      <c r="H312" s="236">
        <v>3</v>
      </c>
      <c r="I312" s="237"/>
      <c r="J312" s="232"/>
      <c r="K312" s="232"/>
      <c r="L312" s="238"/>
      <c r="M312" s="239"/>
      <c r="N312" s="240"/>
      <c r="O312" s="240"/>
      <c r="P312" s="240"/>
      <c r="Q312" s="240"/>
      <c r="R312" s="240"/>
      <c r="S312" s="240"/>
      <c r="T312" s="241"/>
      <c r="AT312" s="242" t="s">
        <v>158</v>
      </c>
      <c r="AU312" s="242" t="s">
        <v>85</v>
      </c>
      <c r="AV312" s="11" t="s">
        <v>85</v>
      </c>
      <c r="AW312" s="11" t="s">
        <v>39</v>
      </c>
      <c r="AX312" s="11" t="s">
        <v>76</v>
      </c>
      <c r="AY312" s="242" t="s">
        <v>135</v>
      </c>
    </row>
    <row r="313" s="12" customFormat="1">
      <c r="B313" s="259"/>
      <c r="C313" s="260"/>
      <c r="D313" s="233" t="s">
        <v>158</v>
      </c>
      <c r="E313" s="261" t="s">
        <v>22</v>
      </c>
      <c r="F313" s="262" t="s">
        <v>315</v>
      </c>
      <c r="G313" s="260"/>
      <c r="H313" s="263">
        <v>3</v>
      </c>
      <c r="I313" s="264"/>
      <c r="J313" s="260"/>
      <c r="K313" s="260"/>
      <c r="L313" s="265"/>
      <c r="M313" s="266"/>
      <c r="N313" s="267"/>
      <c r="O313" s="267"/>
      <c r="P313" s="267"/>
      <c r="Q313" s="267"/>
      <c r="R313" s="267"/>
      <c r="S313" s="267"/>
      <c r="T313" s="268"/>
      <c r="AT313" s="269" t="s">
        <v>158</v>
      </c>
      <c r="AU313" s="269" t="s">
        <v>85</v>
      </c>
      <c r="AV313" s="12" t="s">
        <v>142</v>
      </c>
      <c r="AW313" s="12" t="s">
        <v>39</v>
      </c>
      <c r="AX313" s="12" t="s">
        <v>24</v>
      </c>
      <c r="AY313" s="269" t="s">
        <v>135</v>
      </c>
    </row>
    <row r="314" s="1" customFormat="1" ht="25.5" customHeight="1">
      <c r="B314" s="44"/>
      <c r="C314" s="219" t="s">
        <v>569</v>
      </c>
      <c r="D314" s="219" t="s">
        <v>137</v>
      </c>
      <c r="E314" s="220" t="s">
        <v>570</v>
      </c>
      <c r="F314" s="221" t="s">
        <v>571</v>
      </c>
      <c r="G314" s="222" t="s">
        <v>218</v>
      </c>
      <c r="H314" s="223">
        <v>6</v>
      </c>
      <c r="I314" s="224"/>
      <c r="J314" s="225">
        <f>ROUND(I314*H314,2)</f>
        <v>0</v>
      </c>
      <c r="K314" s="221" t="s">
        <v>141</v>
      </c>
      <c r="L314" s="70"/>
      <c r="M314" s="226" t="s">
        <v>22</v>
      </c>
      <c r="N314" s="227" t="s">
        <v>47</v>
      </c>
      <c r="O314" s="45"/>
      <c r="P314" s="228">
        <f>O314*H314</f>
        <v>0</v>
      </c>
      <c r="Q314" s="228">
        <v>0.0093600000000000003</v>
      </c>
      <c r="R314" s="228">
        <f>Q314*H314</f>
        <v>0.056160000000000002</v>
      </c>
      <c r="S314" s="228">
        <v>0</v>
      </c>
      <c r="T314" s="229">
        <f>S314*H314</f>
        <v>0</v>
      </c>
      <c r="AR314" s="22" t="s">
        <v>142</v>
      </c>
      <c r="AT314" s="22" t="s">
        <v>137</v>
      </c>
      <c r="AU314" s="22" t="s">
        <v>85</v>
      </c>
      <c r="AY314" s="22" t="s">
        <v>135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22" t="s">
        <v>24</v>
      </c>
      <c r="BK314" s="230">
        <f>ROUND(I314*H314,2)</f>
        <v>0</v>
      </c>
      <c r="BL314" s="22" t="s">
        <v>142</v>
      </c>
      <c r="BM314" s="22" t="s">
        <v>572</v>
      </c>
    </row>
    <row r="315" s="1" customFormat="1">
      <c r="B315" s="44"/>
      <c r="C315" s="72"/>
      <c r="D315" s="233" t="s">
        <v>312</v>
      </c>
      <c r="E315" s="72"/>
      <c r="F315" s="257" t="s">
        <v>573</v>
      </c>
      <c r="G315" s="72"/>
      <c r="H315" s="72"/>
      <c r="I315" s="189"/>
      <c r="J315" s="72"/>
      <c r="K315" s="72"/>
      <c r="L315" s="70"/>
      <c r="M315" s="258"/>
      <c r="N315" s="45"/>
      <c r="O315" s="45"/>
      <c r="P315" s="45"/>
      <c r="Q315" s="45"/>
      <c r="R315" s="45"/>
      <c r="S315" s="45"/>
      <c r="T315" s="93"/>
      <c r="AT315" s="22" t="s">
        <v>312</v>
      </c>
      <c r="AU315" s="22" t="s">
        <v>85</v>
      </c>
    </row>
    <row r="316" s="11" customFormat="1">
      <c r="B316" s="231"/>
      <c r="C316" s="232"/>
      <c r="D316" s="233" t="s">
        <v>158</v>
      </c>
      <c r="E316" s="234" t="s">
        <v>22</v>
      </c>
      <c r="F316" s="235" t="s">
        <v>563</v>
      </c>
      <c r="G316" s="232"/>
      <c r="H316" s="236">
        <v>6</v>
      </c>
      <c r="I316" s="237"/>
      <c r="J316" s="232"/>
      <c r="K316" s="232"/>
      <c r="L316" s="238"/>
      <c r="M316" s="239"/>
      <c r="N316" s="240"/>
      <c r="O316" s="240"/>
      <c r="P316" s="240"/>
      <c r="Q316" s="240"/>
      <c r="R316" s="240"/>
      <c r="S316" s="240"/>
      <c r="T316" s="241"/>
      <c r="AT316" s="242" t="s">
        <v>158</v>
      </c>
      <c r="AU316" s="242" t="s">
        <v>85</v>
      </c>
      <c r="AV316" s="11" t="s">
        <v>85</v>
      </c>
      <c r="AW316" s="11" t="s">
        <v>39</v>
      </c>
      <c r="AX316" s="11" t="s">
        <v>76</v>
      </c>
      <c r="AY316" s="242" t="s">
        <v>135</v>
      </c>
    </row>
    <row r="317" s="12" customFormat="1">
      <c r="B317" s="259"/>
      <c r="C317" s="260"/>
      <c r="D317" s="233" t="s">
        <v>158</v>
      </c>
      <c r="E317" s="261" t="s">
        <v>22</v>
      </c>
      <c r="F317" s="262" t="s">
        <v>315</v>
      </c>
      <c r="G317" s="260"/>
      <c r="H317" s="263">
        <v>6</v>
      </c>
      <c r="I317" s="264"/>
      <c r="J317" s="260"/>
      <c r="K317" s="260"/>
      <c r="L317" s="265"/>
      <c r="M317" s="266"/>
      <c r="N317" s="267"/>
      <c r="O317" s="267"/>
      <c r="P317" s="267"/>
      <c r="Q317" s="267"/>
      <c r="R317" s="267"/>
      <c r="S317" s="267"/>
      <c r="T317" s="268"/>
      <c r="AT317" s="269" t="s">
        <v>158</v>
      </c>
      <c r="AU317" s="269" t="s">
        <v>85</v>
      </c>
      <c r="AV317" s="12" t="s">
        <v>142</v>
      </c>
      <c r="AW317" s="12" t="s">
        <v>39</v>
      </c>
      <c r="AX317" s="12" t="s">
        <v>24</v>
      </c>
      <c r="AY317" s="269" t="s">
        <v>135</v>
      </c>
    </row>
    <row r="318" s="1" customFormat="1" ht="16.5" customHeight="1">
      <c r="B318" s="44"/>
      <c r="C318" s="243" t="s">
        <v>574</v>
      </c>
      <c r="D318" s="243" t="s">
        <v>195</v>
      </c>
      <c r="E318" s="244" t="s">
        <v>575</v>
      </c>
      <c r="F318" s="245" t="s">
        <v>576</v>
      </c>
      <c r="G318" s="246" t="s">
        <v>218</v>
      </c>
      <c r="H318" s="247">
        <v>3</v>
      </c>
      <c r="I318" s="248"/>
      <c r="J318" s="249">
        <f>ROUND(I318*H318,2)</f>
        <v>0</v>
      </c>
      <c r="K318" s="245" t="s">
        <v>22</v>
      </c>
      <c r="L318" s="250"/>
      <c r="M318" s="251" t="s">
        <v>22</v>
      </c>
      <c r="N318" s="252" t="s">
        <v>47</v>
      </c>
      <c r="O318" s="45"/>
      <c r="P318" s="228">
        <f>O318*H318</f>
        <v>0</v>
      </c>
      <c r="Q318" s="228">
        <v>0.155</v>
      </c>
      <c r="R318" s="228">
        <f>Q318*H318</f>
        <v>0.46499999999999997</v>
      </c>
      <c r="S318" s="228">
        <v>0</v>
      </c>
      <c r="T318" s="229">
        <f>S318*H318</f>
        <v>0</v>
      </c>
      <c r="AR318" s="22" t="s">
        <v>179</v>
      </c>
      <c r="AT318" s="22" t="s">
        <v>195</v>
      </c>
      <c r="AU318" s="22" t="s">
        <v>85</v>
      </c>
      <c r="AY318" s="22" t="s">
        <v>135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22" t="s">
        <v>24</v>
      </c>
      <c r="BK318" s="230">
        <f>ROUND(I318*H318,2)</f>
        <v>0</v>
      </c>
      <c r="BL318" s="22" t="s">
        <v>142</v>
      </c>
      <c r="BM318" s="22" t="s">
        <v>577</v>
      </c>
    </row>
    <row r="319" s="1" customFormat="1">
      <c r="B319" s="44"/>
      <c r="C319" s="72"/>
      <c r="D319" s="233" t="s">
        <v>312</v>
      </c>
      <c r="E319" s="72"/>
      <c r="F319" s="257" t="s">
        <v>568</v>
      </c>
      <c r="G319" s="72"/>
      <c r="H319" s="72"/>
      <c r="I319" s="189"/>
      <c r="J319" s="72"/>
      <c r="K319" s="72"/>
      <c r="L319" s="70"/>
      <c r="M319" s="258"/>
      <c r="N319" s="45"/>
      <c r="O319" s="45"/>
      <c r="P319" s="45"/>
      <c r="Q319" s="45"/>
      <c r="R319" s="45"/>
      <c r="S319" s="45"/>
      <c r="T319" s="93"/>
      <c r="AT319" s="22" t="s">
        <v>312</v>
      </c>
      <c r="AU319" s="22" t="s">
        <v>85</v>
      </c>
    </row>
    <row r="320" s="11" customFormat="1">
      <c r="B320" s="231"/>
      <c r="C320" s="232"/>
      <c r="D320" s="233" t="s">
        <v>158</v>
      </c>
      <c r="E320" s="234" t="s">
        <v>22</v>
      </c>
      <c r="F320" s="235" t="s">
        <v>558</v>
      </c>
      <c r="G320" s="232"/>
      <c r="H320" s="236">
        <v>3</v>
      </c>
      <c r="I320" s="237"/>
      <c r="J320" s="232"/>
      <c r="K320" s="232"/>
      <c r="L320" s="238"/>
      <c r="M320" s="239"/>
      <c r="N320" s="240"/>
      <c r="O320" s="240"/>
      <c r="P320" s="240"/>
      <c r="Q320" s="240"/>
      <c r="R320" s="240"/>
      <c r="S320" s="240"/>
      <c r="T320" s="241"/>
      <c r="AT320" s="242" t="s">
        <v>158</v>
      </c>
      <c r="AU320" s="242" t="s">
        <v>85</v>
      </c>
      <c r="AV320" s="11" t="s">
        <v>85</v>
      </c>
      <c r="AW320" s="11" t="s">
        <v>39</v>
      </c>
      <c r="AX320" s="11" t="s">
        <v>76</v>
      </c>
      <c r="AY320" s="242" t="s">
        <v>135</v>
      </c>
    </row>
    <row r="321" s="12" customFormat="1">
      <c r="B321" s="259"/>
      <c r="C321" s="260"/>
      <c r="D321" s="233" t="s">
        <v>158</v>
      </c>
      <c r="E321" s="261" t="s">
        <v>22</v>
      </c>
      <c r="F321" s="262" t="s">
        <v>315</v>
      </c>
      <c r="G321" s="260"/>
      <c r="H321" s="263">
        <v>3</v>
      </c>
      <c r="I321" s="264"/>
      <c r="J321" s="260"/>
      <c r="K321" s="260"/>
      <c r="L321" s="265"/>
      <c r="M321" s="266"/>
      <c r="N321" s="267"/>
      <c r="O321" s="267"/>
      <c r="P321" s="267"/>
      <c r="Q321" s="267"/>
      <c r="R321" s="267"/>
      <c r="S321" s="267"/>
      <c r="T321" s="268"/>
      <c r="AT321" s="269" t="s">
        <v>158</v>
      </c>
      <c r="AU321" s="269" t="s">
        <v>85</v>
      </c>
      <c r="AV321" s="12" t="s">
        <v>142</v>
      </c>
      <c r="AW321" s="12" t="s">
        <v>39</v>
      </c>
      <c r="AX321" s="12" t="s">
        <v>24</v>
      </c>
      <c r="AY321" s="269" t="s">
        <v>135</v>
      </c>
    </row>
    <row r="322" s="1" customFormat="1" ht="16.5" customHeight="1">
      <c r="B322" s="44"/>
      <c r="C322" s="243" t="s">
        <v>578</v>
      </c>
      <c r="D322" s="243" t="s">
        <v>195</v>
      </c>
      <c r="E322" s="244" t="s">
        <v>579</v>
      </c>
      <c r="F322" s="245" t="s">
        <v>580</v>
      </c>
      <c r="G322" s="246" t="s">
        <v>218</v>
      </c>
      <c r="H322" s="247">
        <v>6</v>
      </c>
      <c r="I322" s="248"/>
      <c r="J322" s="249">
        <f>ROUND(I322*H322,2)</f>
        <v>0</v>
      </c>
      <c r="K322" s="245" t="s">
        <v>22</v>
      </c>
      <c r="L322" s="250"/>
      <c r="M322" s="251" t="s">
        <v>22</v>
      </c>
      <c r="N322" s="252" t="s">
        <v>47</v>
      </c>
      <c r="O322" s="45"/>
      <c r="P322" s="228">
        <f>O322*H322</f>
        <v>0</v>
      </c>
      <c r="Q322" s="228">
        <v>0.11799999999999999</v>
      </c>
      <c r="R322" s="228">
        <f>Q322*H322</f>
        <v>0.70799999999999996</v>
      </c>
      <c r="S322" s="228">
        <v>0</v>
      </c>
      <c r="T322" s="229">
        <f>S322*H322</f>
        <v>0</v>
      </c>
      <c r="AR322" s="22" t="s">
        <v>179</v>
      </c>
      <c r="AT322" s="22" t="s">
        <v>195</v>
      </c>
      <c r="AU322" s="22" t="s">
        <v>85</v>
      </c>
      <c r="AY322" s="22" t="s">
        <v>135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22" t="s">
        <v>24</v>
      </c>
      <c r="BK322" s="230">
        <f>ROUND(I322*H322,2)</f>
        <v>0</v>
      </c>
      <c r="BL322" s="22" t="s">
        <v>142</v>
      </c>
      <c r="BM322" s="22" t="s">
        <v>581</v>
      </c>
    </row>
    <row r="323" s="1" customFormat="1">
      <c r="B323" s="44"/>
      <c r="C323" s="72"/>
      <c r="D323" s="233" t="s">
        <v>312</v>
      </c>
      <c r="E323" s="72"/>
      <c r="F323" s="257" t="s">
        <v>573</v>
      </c>
      <c r="G323" s="72"/>
      <c r="H323" s="72"/>
      <c r="I323" s="189"/>
      <c r="J323" s="72"/>
      <c r="K323" s="72"/>
      <c r="L323" s="70"/>
      <c r="M323" s="258"/>
      <c r="N323" s="45"/>
      <c r="O323" s="45"/>
      <c r="P323" s="45"/>
      <c r="Q323" s="45"/>
      <c r="R323" s="45"/>
      <c r="S323" s="45"/>
      <c r="T323" s="93"/>
      <c r="AT323" s="22" t="s">
        <v>312</v>
      </c>
      <c r="AU323" s="22" t="s">
        <v>85</v>
      </c>
    </row>
    <row r="324" s="11" customFormat="1">
      <c r="B324" s="231"/>
      <c r="C324" s="232"/>
      <c r="D324" s="233" t="s">
        <v>158</v>
      </c>
      <c r="E324" s="234" t="s">
        <v>22</v>
      </c>
      <c r="F324" s="235" t="s">
        <v>563</v>
      </c>
      <c r="G324" s="232"/>
      <c r="H324" s="236">
        <v>6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AT324" s="242" t="s">
        <v>158</v>
      </c>
      <c r="AU324" s="242" t="s">
        <v>85</v>
      </c>
      <c r="AV324" s="11" t="s">
        <v>85</v>
      </c>
      <c r="AW324" s="11" t="s">
        <v>39</v>
      </c>
      <c r="AX324" s="11" t="s">
        <v>76</v>
      </c>
      <c r="AY324" s="242" t="s">
        <v>135</v>
      </c>
    </row>
    <row r="325" s="12" customFormat="1">
      <c r="B325" s="259"/>
      <c r="C325" s="260"/>
      <c r="D325" s="233" t="s">
        <v>158</v>
      </c>
      <c r="E325" s="261" t="s">
        <v>22</v>
      </c>
      <c r="F325" s="262" t="s">
        <v>315</v>
      </c>
      <c r="G325" s="260"/>
      <c r="H325" s="263">
        <v>6</v>
      </c>
      <c r="I325" s="264"/>
      <c r="J325" s="260"/>
      <c r="K325" s="260"/>
      <c r="L325" s="265"/>
      <c r="M325" s="266"/>
      <c r="N325" s="267"/>
      <c r="O325" s="267"/>
      <c r="P325" s="267"/>
      <c r="Q325" s="267"/>
      <c r="R325" s="267"/>
      <c r="S325" s="267"/>
      <c r="T325" s="268"/>
      <c r="AT325" s="269" t="s">
        <v>158</v>
      </c>
      <c r="AU325" s="269" t="s">
        <v>85</v>
      </c>
      <c r="AV325" s="12" t="s">
        <v>142</v>
      </c>
      <c r="AW325" s="12" t="s">
        <v>39</v>
      </c>
      <c r="AX325" s="12" t="s">
        <v>24</v>
      </c>
      <c r="AY325" s="269" t="s">
        <v>135</v>
      </c>
    </row>
    <row r="326" s="1" customFormat="1" ht="16.5" customHeight="1">
      <c r="B326" s="44"/>
      <c r="C326" s="243" t="s">
        <v>582</v>
      </c>
      <c r="D326" s="243" t="s">
        <v>195</v>
      </c>
      <c r="E326" s="244" t="s">
        <v>583</v>
      </c>
      <c r="F326" s="245" t="s">
        <v>584</v>
      </c>
      <c r="G326" s="246" t="s">
        <v>218</v>
      </c>
      <c r="H326" s="247">
        <v>8</v>
      </c>
      <c r="I326" s="248"/>
      <c r="J326" s="249">
        <f>ROUND(I326*H326,2)</f>
        <v>0</v>
      </c>
      <c r="K326" s="245" t="s">
        <v>141</v>
      </c>
      <c r="L326" s="250"/>
      <c r="M326" s="251" t="s">
        <v>22</v>
      </c>
      <c r="N326" s="252" t="s">
        <v>47</v>
      </c>
      <c r="O326" s="45"/>
      <c r="P326" s="228">
        <f>O326*H326</f>
        <v>0</v>
      </c>
      <c r="Q326" s="228">
        <v>0.0066499999999999997</v>
      </c>
      <c r="R326" s="228">
        <f>Q326*H326</f>
        <v>0.053199999999999997</v>
      </c>
      <c r="S326" s="228">
        <v>0</v>
      </c>
      <c r="T326" s="229">
        <f>S326*H326</f>
        <v>0</v>
      </c>
      <c r="AR326" s="22" t="s">
        <v>179</v>
      </c>
      <c r="AT326" s="22" t="s">
        <v>195</v>
      </c>
      <c r="AU326" s="22" t="s">
        <v>85</v>
      </c>
      <c r="AY326" s="22" t="s">
        <v>135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22" t="s">
        <v>24</v>
      </c>
      <c r="BK326" s="230">
        <f>ROUND(I326*H326,2)</f>
        <v>0</v>
      </c>
      <c r="BL326" s="22" t="s">
        <v>142</v>
      </c>
      <c r="BM326" s="22" t="s">
        <v>585</v>
      </c>
    </row>
    <row r="327" s="1" customFormat="1">
      <c r="B327" s="44"/>
      <c r="C327" s="72"/>
      <c r="D327" s="233" t="s">
        <v>312</v>
      </c>
      <c r="E327" s="72"/>
      <c r="F327" s="257" t="s">
        <v>586</v>
      </c>
      <c r="G327" s="72"/>
      <c r="H327" s="72"/>
      <c r="I327" s="189"/>
      <c r="J327" s="72"/>
      <c r="K327" s="72"/>
      <c r="L327" s="70"/>
      <c r="M327" s="258"/>
      <c r="N327" s="45"/>
      <c r="O327" s="45"/>
      <c r="P327" s="45"/>
      <c r="Q327" s="45"/>
      <c r="R327" s="45"/>
      <c r="S327" s="45"/>
      <c r="T327" s="93"/>
      <c r="AT327" s="22" t="s">
        <v>312</v>
      </c>
      <c r="AU327" s="22" t="s">
        <v>85</v>
      </c>
    </row>
    <row r="328" s="11" customFormat="1">
      <c r="B328" s="231"/>
      <c r="C328" s="232"/>
      <c r="D328" s="233" t="s">
        <v>158</v>
      </c>
      <c r="E328" s="234" t="s">
        <v>22</v>
      </c>
      <c r="F328" s="235" t="s">
        <v>587</v>
      </c>
      <c r="G328" s="232"/>
      <c r="H328" s="236">
        <v>8</v>
      </c>
      <c r="I328" s="237"/>
      <c r="J328" s="232"/>
      <c r="K328" s="232"/>
      <c r="L328" s="238"/>
      <c r="M328" s="239"/>
      <c r="N328" s="240"/>
      <c r="O328" s="240"/>
      <c r="P328" s="240"/>
      <c r="Q328" s="240"/>
      <c r="R328" s="240"/>
      <c r="S328" s="240"/>
      <c r="T328" s="241"/>
      <c r="AT328" s="242" t="s">
        <v>158</v>
      </c>
      <c r="AU328" s="242" t="s">
        <v>85</v>
      </c>
      <c r="AV328" s="11" t="s">
        <v>85</v>
      </c>
      <c r="AW328" s="11" t="s">
        <v>39</v>
      </c>
      <c r="AX328" s="11" t="s">
        <v>76</v>
      </c>
      <c r="AY328" s="242" t="s">
        <v>135</v>
      </c>
    </row>
    <row r="329" s="12" customFormat="1">
      <c r="B329" s="259"/>
      <c r="C329" s="260"/>
      <c r="D329" s="233" t="s">
        <v>158</v>
      </c>
      <c r="E329" s="261" t="s">
        <v>22</v>
      </c>
      <c r="F329" s="262" t="s">
        <v>315</v>
      </c>
      <c r="G329" s="260"/>
      <c r="H329" s="263">
        <v>8</v>
      </c>
      <c r="I329" s="264"/>
      <c r="J329" s="260"/>
      <c r="K329" s="260"/>
      <c r="L329" s="265"/>
      <c r="M329" s="266"/>
      <c r="N329" s="267"/>
      <c r="O329" s="267"/>
      <c r="P329" s="267"/>
      <c r="Q329" s="267"/>
      <c r="R329" s="267"/>
      <c r="S329" s="267"/>
      <c r="T329" s="268"/>
      <c r="AT329" s="269" t="s">
        <v>158</v>
      </c>
      <c r="AU329" s="269" t="s">
        <v>85</v>
      </c>
      <c r="AV329" s="12" t="s">
        <v>142</v>
      </c>
      <c r="AW329" s="12" t="s">
        <v>39</v>
      </c>
      <c r="AX329" s="12" t="s">
        <v>24</v>
      </c>
      <c r="AY329" s="269" t="s">
        <v>135</v>
      </c>
    </row>
    <row r="330" s="1" customFormat="1" ht="16.5" customHeight="1">
      <c r="B330" s="44"/>
      <c r="C330" s="243" t="s">
        <v>588</v>
      </c>
      <c r="D330" s="243" t="s">
        <v>195</v>
      </c>
      <c r="E330" s="244" t="s">
        <v>589</v>
      </c>
      <c r="F330" s="245" t="s">
        <v>590</v>
      </c>
      <c r="G330" s="246" t="s">
        <v>218</v>
      </c>
      <c r="H330" s="247">
        <v>2</v>
      </c>
      <c r="I330" s="248"/>
      <c r="J330" s="249">
        <f>ROUND(I330*H330,2)</f>
        <v>0</v>
      </c>
      <c r="K330" s="245" t="s">
        <v>141</v>
      </c>
      <c r="L330" s="250"/>
      <c r="M330" s="251" t="s">
        <v>22</v>
      </c>
      <c r="N330" s="252" t="s">
        <v>47</v>
      </c>
      <c r="O330" s="45"/>
      <c r="P330" s="228">
        <f>O330*H330</f>
        <v>0</v>
      </c>
      <c r="Q330" s="228">
        <v>0.0098600000000000007</v>
      </c>
      <c r="R330" s="228">
        <f>Q330*H330</f>
        <v>0.019720000000000001</v>
      </c>
      <c r="S330" s="228">
        <v>0</v>
      </c>
      <c r="T330" s="229">
        <f>S330*H330</f>
        <v>0</v>
      </c>
      <c r="AR330" s="22" t="s">
        <v>179</v>
      </c>
      <c r="AT330" s="22" t="s">
        <v>195</v>
      </c>
      <c r="AU330" s="22" t="s">
        <v>85</v>
      </c>
      <c r="AY330" s="22" t="s">
        <v>135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22" t="s">
        <v>24</v>
      </c>
      <c r="BK330" s="230">
        <f>ROUND(I330*H330,2)</f>
        <v>0</v>
      </c>
      <c r="BL330" s="22" t="s">
        <v>142</v>
      </c>
      <c r="BM330" s="22" t="s">
        <v>591</v>
      </c>
    </row>
    <row r="331" s="1" customFormat="1">
      <c r="B331" s="44"/>
      <c r="C331" s="72"/>
      <c r="D331" s="233" t="s">
        <v>312</v>
      </c>
      <c r="E331" s="72"/>
      <c r="F331" s="257" t="s">
        <v>344</v>
      </c>
      <c r="G331" s="72"/>
      <c r="H331" s="72"/>
      <c r="I331" s="189"/>
      <c r="J331" s="72"/>
      <c r="K331" s="72"/>
      <c r="L331" s="70"/>
      <c r="M331" s="258"/>
      <c r="N331" s="45"/>
      <c r="O331" s="45"/>
      <c r="P331" s="45"/>
      <c r="Q331" s="45"/>
      <c r="R331" s="45"/>
      <c r="S331" s="45"/>
      <c r="T331" s="93"/>
      <c r="AT331" s="22" t="s">
        <v>312</v>
      </c>
      <c r="AU331" s="22" t="s">
        <v>85</v>
      </c>
    </row>
    <row r="332" s="11" customFormat="1">
      <c r="B332" s="231"/>
      <c r="C332" s="232"/>
      <c r="D332" s="233" t="s">
        <v>158</v>
      </c>
      <c r="E332" s="234" t="s">
        <v>22</v>
      </c>
      <c r="F332" s="235" t="s">
        <v>537</v>
      </c>
      <c r="G332" s="232"/>
      <c r="H332" s="236">
        <v>2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AT332" s="242" t="s">
        <v>158</v>
      </c>
      <c r="AU332" s="242" t="s">
        <v>85</v>
      </c>
      <c r="AV332" s="11" t="s">
        <v>85</v>
      </c>
      <c r="AW332" s="11" t="s">
        <v>39</v>
      </c>
      <c r="AX332" s="11" t="s">
        <v>76</v>
      </c>
      <c r="AY332" s="242" t="s">
        <v>135</v>
      </c>
    </row>
    <row r="333" s="12" customFormat="1">
      <c r="B333" s="259"/>
      <c r="C333" s="260"/>
      <c r="D333" s="233" t="s">
        <v>158</v>
      </c>
      <c r="E333" s="261" t="s">
        <v>22</v>
      </c>
      <c r="F333" s="262" t="s">
        <v>315</v>
      </c>
      <c r="G333" s="260"/>
      <c r="H333" s="263">
        <v>2</v>
      </c>
      <c r="I333" s="264"/>
      <c r="J333" s="260"/>
      <c r="K333" s="260"/>
      <c r="L333" s="265"/>
      <c r="M333" s="266"/>
      <c r="N333" s="267"/>
      <c r="O333" s="267"/>
      <c r="P333" s="267"/>
      <c r="Q333" s="267"/>
      <c r="R333" s="267"/>
      <c r="S333" s="267"/>
      <c r="T333" s="268"/>
      <c r="AT333" s="269" t="s">
        <v>158</v>
      </c>
      <c r="AU333" s="269" t="s">
        <v>85</v>
      </c>
      <c r="AV333" s="12" t="s">
        <v>142</v>
      </c>
      <c r="AW333" s="12" t="s">
        <v>39</v>
      </c>
      <c r="AX333" s="12" t="s">
        <v>24</v>
      </c>
      <c r="AY333" s="269" t="s">
        <v>135</v>
      </c>
    </row>
    <row r="334" s="1" customFormat="1" ht="16.5" customHeight="1">
      <c r="B334" s="44"/>
      <c r="C334" s="243" t="s">
        <v>592</v>
      </c>
      <c r="D334" s="243" t="s">
        <v>195</v>
      </c>
      <c r="E334" s="244" t="s">
        <v>593</v>
      </c>
      <c r="F334" s="245" t="s">
        <v>594</v>
      </c>
      <c r="G334" s="246" t="s">
        <v>218</v>
      </c>
      <c r="H334" s="247">
        <v>16</v>
      </c>
      <c r="I334" s="248"/>
      <c r="J334" s="249">
        <f>ROUND(I334*H334,2)</f>
        <v>0</v>
      </c>
      <c r="K334" s="245" t="s">
        <v>141</v>
      </c>
      <c r="L334" s="250"/>
      <c r="M334" s="251" t="s">
        <v>22</v>
      </c>
      <c r="N334" s="252" t="s">
        <v>47</v>
      </c>
      <c r="O334" s="45"/>
      <c r="P334" s="228">
        <f>O334*H334</f>
        <v>0</v>
      </c>
      <c r="Q334" s="228">
        <v>0.015820000000000001</v>
      </c>
      <c r="R334" s="228">
        <f>Q334*H334</f>
        <v>0.25312000000000001</v>
      </c>
      <c r="S334" s="228">
        <v>0</v>
      </c>
      <c r="T334" s="229">
        <f>S334*H334</f>
        <v>0</v>
      </c>
      <c r="AR334" s="22" t="s">
        <v>179</v>
      </c>
      <c r="AT334" s="22" t="s">
        <v>195</v>
      </c>
      <c r="AU334" s="22" t="s">
        <v>85</v>
      </c>
      <c r="AY334" s="22" t="s">
        <v>135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22" t="s">
        <v>24</v>
      </c>
      <c r="BK334" s="230">
        <f>ROUND(I334*H334,2)</f>
        <v>0</v>
      </c>
      <c r="BL334" s="22" t="s">
        <v>142</v>
      </c>
      <c r="BM334" s="22" t="s">
        <v>595</v>
      </c>
    </row>
    <row r="335" s="1" customFormat="1">
      <c r="B335" s="44"/>
      <c r="C335" s="72"/>
      <c r="D335" s="233" t="s">
        <v>312</v>
      </c>
      <c r="E335" s="72"/>
      <c r="F335" s="257" t="s">
        <v>344</v>
      </c>
      <c r="G335" s="72"/>
      <c r="H335" s="72"/>
      <c r="I335" s="189"/>
      <c r="J335" s="72"/>
      <c r="K335" s="72"/>
      <c r="L335" s="70"/>
      <c r="M335" s="258"/>
      <c r="N335" s="45"/>
      <c r="O335" s="45"/>
      <c r="P335" s="45"/>
      <c r="Q335" s="45"/>
      <c r="R335" s="45"/>
      <c r="S335" s="45"/>
      <c r="T335" s="93"/>
      <c r="AT335" s="22" t="s">
        <v>312</v>
      </c>
      <c r="AU335" s="22" t="s">
        <v>85</v>
      </c>
    </row>
    <row r="336" s="11" customFormat="1">
      <c r="B336" s="231"/>
      <c r="C336" s="232"/>
      <c r="D336" s="233" t="s">
        <v>158</v>
      </c>
      <c r="E336" s="234" t="s">
        <v>22</v>
      </c>
      <c r="F336" s="235" t="s">
        <v>596</v>
      </c>
      <c r="G336" s="232"/>
      <c r="H336" s="236">
        <v>16</v>
      </c>
      <c r="I336" s="237"/>
      <c r="J336" s="232"/>
      <c r="K336" s="232"/>
      <c r="L336" s="238"/>
      <c r="M336" s="239"/>
      <c r="N336" s="240"/>
      <c r="O336" s="240"/>
      <c r="P336" s="240"/>
      <c r="Q336" s="240"/>
      <c r="R336" s="240"/>
      <c r="S336" s="240"/>
      <c r="T336" s="241"/>
      <c r="AT336" s="242" t="s">
        <v>158</v>
      </c>
      <c r="AU336" s="242" t="s">
        <v>85</v>
      </c>
      <c r="AV336" s="11" t="s">
        <v>85</v>
      </c>
      <c r="AW336" s="11" t="s">
        <v>39</v>
      </c>
      <c r="AX336" s="11" t="s">
        <v>76</v>
      </c>
      <c r="AY336" s="242" t="s">
        <v>135</v>
      </c>
    </row>
    <row r="337" s="12" customFormat="1">
      <c r="B337" s="259"/>
      <c r="C337" s="260"/>
      <c r="D337" s="233" t="s">
        <v>158</v>
      </c>
      <c r="E337" s="261" t="s">
        <v>22</v>
      </c>
      <c r="F337" s="262" t="s">
        <v>315</v>
      </c>
      <c r="G337" s="260"/>
      <c r="H337" s="263">
        <v>16</v>
      </c>
      <c r="I337" s="264"/>
      <c r="J337" s="260"/>
      <c r="K337" s="260"/>
      <c r="L337" s="265"/>
      <c r="M337" s="266"/>
      <c r="N337" s="267"/>
      <c r="O337" s="267"/>
      <c r="P337" s="267"/>
      <c r="Q337" s="267"/>
      <c r="R337" s="267"/>
      <c r="S337" s="267"/>
      <c r="T337" s="268"/>
      <c r="AT337" s="269" t="s">
        <v>158</v>
      </c>
      <c r="AU337" s="269" t="s">
        <v>85</v>
      </c>
      <c r="AV337" s="12" t="s">
        <v>142</v>
      </c>
      <c r="AW337" s="12" t="s">
        <v>39</v>
      </c>
      <c r="AX337" s="12" t="s">
        <v>24</v>
      </c>
      <c r="AY337" s="269" t="s">
        <v>135</v>
      </c>
    </row>
    <row r="338" s="1" customFormat="1" ht="16.5" customHeight="1">
      <c r="B338" s="44"/>
      <c r="C338" s="243" t="s">
        <v>597</v>
      </c>
      <c r="D338" s="243" t="s">
        <v>195</v>
      </c>
      <c r="E338" s="244" t="s">
        <v>598</v>
      </c>
      <c r="F338" s="245" t="s">
        <v>599</v>
      </c>
      <c r="G338" s="246" t="s">
        <v>218</v>
      </c>
      <c r="H338" s="247">
        <v>1</v>
      </c>
      <c r="I338" s="248"/>
      <c r="J338" s="249">
        <f>ROUND(I338*H338,2)</f>
        <v>0</v>
      </c>
      <c r="K338" s="245" t="s">
        <v>141</v>
      </c>
      <c r="L338" s="250"/>
      <c r="M338" s="251" t="s">
        <v>22</v>
      </c>
      <c r="N338" s="252" t="s">
        <v>47</v>
      </c>
      <c r="O338" s="45"/>
      <c r="P338" s="228">
        <f>O338*H338</f>
        <v>0</v>
      </c>
      <c r="Q338" s="228">
        <v>0.00114</v>
      </c>
      <c r="R338" s="228">
        <f>Q338*H338</f>
        <v>0.00114</v>
      </c>
      <c r="S338" s="228">
        <v>0</v>
      </c>
      <c r="T338" s="229">
        <f>S338*H338</f>
        <v>0</v>
      </c>
      <c r="AR338" s="22" t="s">
        <v>179</v>
      </c>
      <c r="AT338" s="22" t="s">
        <v>195</v>
      </c>
      <c r="AU338" s="22" t="s">
        <v>85</v>
      </c>
      <c r="AY338" s="22" t="s">
        <v>135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22" t="s">
        <v>24</v>
      </c>
      <c r="BK338" s="230">
        <f>ROUND(I338*H338,2)</f>
        <v>0</v>
      </c>
      <c r="BL338" s="22" t="s">
        <v>142</v>
      </c>
      <c r="BM338" s="22" t="s">
        <v>600</v>
      </c>
    </row>
    <row r="339" s="1" customFormat="1">
      <c r="B339" s="44"/>
      <c r="C339" s="72"/>
      <c r="D339" s="233" t="s">
        <v>312</v>
      </c>
      <c r="E339" s="72"/>
      <c r="F339" s="257" t="s">
        <v>319</v>
      </c>
      <c r="G339" s="72"/>
      <c r="H339" s="72"/>
      <c r="I339" s="189"/>
      <c r="J339" s="72"/>
      <c r="K339" s="72"/>
      <c r="L339" s="70"/>
      <c r="M339" s="258"/>
      <c r="N339" s="45"/>
      <c r="O339" s="45"/>
      <c r="P339" s="45"/>
      <c r="Q339" s="45"/>
      <c r="R339" s="45"/>
      <c r="S339" s="45"/>
      <c r="T339" s="93"/>
      <c r="AT339" s="22" t="s">
        <v>312</v>
      </c>
      <c r="AU339" s="22" t="s">
        <v>85</v>
      </c>
    </row>
    <row r="340" s="11" customFormat="1">
      <c r="B340" s="231"/>
      <c r="C340" s="232"/>
      <c r="D340" s="233" t="s">
        <v>158</v>
      </c>
      <c r="E340" s="234" t="s">
        <v>22</v>
      </c>
      <c r="F340" s="235" t="s">
        <v>509</v>
      </c>
      <c r="G340" s="232"/>
      <c r="H340" s="236">
        <v>1</v>
      </c>
      <c r="I340" s="237"/>
      <c r="J340" s="232"/>
      <c r="K340" s="232"/>
      <c r="L340" s="238"/>
      <c r="M340" s="239"/>
      <c r="N340" s="240"/>
      <c r="O340" s="240"/>
      <c r="P340" s="240"/>
      <c r="Q340" s="240"/>
      <c r="R340" s="240"/>
      <c r="S340" s="240"/>
      <c r="T340" s="241"/>
      <c r="AT340" s="242" t="s">
        <v>158</v>
      </c>
      <c r="AU340" s="242" t="s">
        <v>85</v>
      </c>
      <c r="AV340" s="11" t="s">
        <v>85</v>
      </c>
      <c r="AW340" s="11" t="s">
        <v>39</v>
      </c>
      <c r="AX340" s="11" t="s">
        <v>76</v>
      </c>
      <c r="AY340" s="242" t="s">
        <v>135</v>
      </c>
    </row>
    <row r="341" s="12" customFormat="1">
      <c r="B341" s="259"/>
      <c r="C341" s="260"/>
      <c r="D341" s="233" t="s">
        <v>158</v>
      </c>
      <c r="E341" s="261" t="s">
        <v>22</v>
      </c>
      <c r="F341" s="262" t="s">
        <v>315</v>
      </c>
      <c r="G341" s="260"/>
      <c r="H341" s="263">
        <v>1</v>
      </c>
      <c r="I341" s="264"/>
      <c r="J341" s="260"/>
      <c r="K341" s="260"/>
      <c r="L341" s="265"/>
      <c r="M341" s="266"/>
      <c r="N341" s="267"/>
      <c r="O341" s="267"/>
      <c r="P341" s="267"/>
      <c r="Q341" s="267"/>
      <c r="R341" s="267"/>
      <c r="S341" s="267"/>
      <c r="T341" s="268"/>
      <c r="AT341" s="269" t="s">
        <v>158</v>
      </c>
      <c r="AU341" s="269" t="s">
        <v>85</v>
      </c>
      <c r="AV341" s="12" t="s">
        <v>142</v>
      </c>
      <c r="AW341" s="12" t="s">
        <v>39</v>
      </c>
      <c r="AX341" s="12" t="s">
        <v>24</v>
      </c>
      <c r="AY341" s="269" t="s">
        <v>135</v>
      </c>
    </row>
    <row r="342" s="1" customFormat="1" ht="16.5" customHeight="1">
      <c r="B342" s="44"/>
      <c r="C342" s="243" t="s">
        <v>601</v>
      </c>
      <c r="D342" s="243" t="s">
        <v>195</v>
      </c>
      <c r="E342" s="244" t="s">
        <v>602</v>
      </c>
      <c r="F342" s="245" t="s">
        <v>603</v>
      </c>
      <c r="G342" s="246" t="s">
        <v>218</v>
      </c>
      <c r="H342" s="247">
        <v>1</v>
      </c>
      <c r="I342" s="248"/>
      <c r="J342" s="249">
        <f>ROUND(I342*H342,2)</f>
        <v>0</v>
      </c>
      <c r="K342" s="245" t="s">
        <v>141</v>
      </c>
      <c r="L342" s="250"/>
      <c r="M342" s="251" t="s">
        <v>22</v>
      </c>
      <c r="N342" s="252" t="s">
        <v>47</v>
      </c>
      <c r="O342" s="45"/>
      <c r="P342" s="228">
        <f>O342*H342</f>
        <v>0</v>
      </c>
      <c r="Q342" s="228">
        <v>0.0010300000000000001</v>
      </c>
      <c r="R342" s="228">
        <f>Q342*H342</f>
        <v>0.0010300000000000001</v>
      </c>
      <c r="S342" s="228">
        <v>0</v>
      </c>
      <c r="T342" s="229">
        <f>S342*H342</f>
        <v>0</v>
      </c>
      <c r="AR342" s="22" t="s">
        <v>179</v>
      </c>
      <c r="AT342" s="22" t="s">
        <v>195</v>
      </c>
      <c r="AU342" s="22" t="s">
        <v>85</v>
      </c>
      <c r="AY342" s="22" t="s">
        <v>135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22" t="s">
        <v>24</v>
      </c>
      <c r="BK342" s="230">
        <f>ROUND(I342*H342,2)</f>
        <v>0</v>
      </c>
      <c r="BL342" s="22" t="s">
        <v>142</v>
      </c>
      <c r="BM342" s="22" t="s">
        <v>604</v>
      </c>
    </row>
    <row r="343" s="1" customFormat="1">
      <c r="B343" s="44"/>
      <c r="C343" s="72"/>
      <c r="D343" s="233" t="s">
        <v>312</v>
      </c>
      <c r="E343" s="72"/>
      <c r="F343" s="257" t="s">
        <v>313</v>
      </c>
      <c r="G343" s="72"/>
      <c r="H343" s="72"/>
      <c r="I343" s="189"/>
      <c r="J343" s="72"/>
      <c r="K343" s="72"/>
      <c r="L343" s="70"/>
      <c r="M343" s="258"/>
      <c r="N343" s="45"/>
      <c r="O343" s="45"/>
      <c r="P343" s="45"/>
      <c r="Q343" s="45"/>
      <c r="R343" s="45"/>
      <c r="S343" s="45"/>
      <c r="T343" s="93"/>
      <c r="AT343" s="22" t="s">
        <v>312</v>
      </c>
      <c r="AU343" s="22" t="s">
        <v>85</v>
      </c>
    </row>
    <row r="344" s="11" customFormat="1">
      <c r="B344" s="231"/>
      <c r="C344" s="232"/>
      <c r="D344" s="233" t="s">
        <v>158</v>
      </c>
      <c r="E344" s="234" t="s">
        <v>22</v>
      </c>
      <c r="F344" s="235" t="s">
        <v>509</v>
      </c>
      <c r="G344" s="232"/>
      <c r="H344" s="236">
        <v>1</v>
      </c>
      <c r="I344" s="237"/>
      <c r="J344" s="232"/>
      <c r="K344" s="232"/>
      <c r="L344" s="238"/>
      <c r="M344" s="239"/>
      <c r="N344" s="240"/>
      <c r="O344" s="240"/>
      <c r="P344" s="240"/>
      <c r="Q344" s="240"/>
      <c r="R344" s="240"/>
      <c r="S344" s="240"/>
      <c r="T344" s="241"/>
      <c r="AT344" s="242" t="s">
        <v>158</v>
      </c>
      <c r="AU344" s="242" t="s">
        <v>85</v>
      </c>
      <c r="AV344" s="11" t="s">
        <v>85</v>
      </c>
      <c r="AW344" s="11" t="s">
        <v>39</v>
      </c>
      <c r="AX344" s="11" t="s">
        <v>76</v>
      </c>
      <c r="AY344" s="242" t="s">
        <v>135</v>
      </c>
    </row>
    <row r="345" s="12" customFormat="1">
      <c r="B345" s="259"/>
      <c r="C345" s="260"/>
      <c r="D345" s="233" t="s">
        <v>158</v>
      </c>
      <c r="E345" s="261" t="s">
        <v>22</v>
      </c>
      <c r="F345" s="262" t="s">
        <v>315</v>
      </c>
      <c r="G345" s="260"/>
      <c r="H345" s="263">
        <v>1</v>
      </c>
      <c r="I345" s="264"/>
      <c r="J345" s="260"/>
      <c r="K345" s="260"/>
      <c r="L345" s="265"/>
      <c r="M345" s="266"/>
      <c r="N345" s="267"/>
      <c r="O345" s="267"/>
      <c r="P345" s="267"/>
      <c r="Q345" s="267"/>
      <c r="R345" s="267"/>
      <c r="S345" s="267"/>
      <c r="T345" s="268"/>
      <c r="AT345" s="269" t="s">
        <v>158</v>
      </c>
      <c r="AU345" s="269" t="s">
        <v>85</v>
      </c>
      <c r="AV345" s="12" t="s">
        <v>142</v>
      </c>
      <c r="AW345" s="12" t="s">
        <v>39</v>
      </c>
      <c r="AX345" s="12" t="s">
        <v>24</v>
      </c>
      <c r="AY345" s="269" t="s">
        <v>135</v>
      </c>
    </row>
    <row r="346" s="1" customFormat="1" ht="16.5" customHeight="1">
      <c r="B346" s="44"/>
      <c r="C346" s="243" t="s">
        <v>605</v>
      </c>
      <c r="D346" s="243" t="s">
        <v>195</v>
      </c>
      <c r="E346" s="244" t="s">
        <v>606</v>
      </c>
      <c r="F346" s="245" t="s">
        <v>607</v>
      </c>
      <c r="G346" s="246" t="s">
        <v>218</v>
      </c>
      <c r="H346" s="247">
        <v>1</v>
      </c>
      <c r="I346" s="248"/>
      <c r="J346" s="249">
        <f>ROUND(I346*H346,2)</f>
        <v>0</v>
      </c>
      <c r="K346" s="245" t="s">
        <v>141</v>
      </c>
      <c r="L346" s="250"/>
      <c r="M346" s="251" t="s">
        <v>22</v>
      </c>
      <c r="N346" s="252" t="s">
        <v>47</v>
      </c>
      <c r="O346" s="45"/>
      <c r="P346" s="228">
        <f>O346*H346</f>
        <v>0</v>
      </c>
      <c r="Q346" s="228">
        <v>0.0025300000000000001</v>
      </c>
      <c r="R346" s="228">
        <f>Q346*H346</f>
        <v>0.0025300000000000001</v>
      </c>
      <c r="S346" s="228">
        <v>0</v>
      </c>
      <c r="T346" s="229">
        <f>S346*H346</f>
        <v>0</v>
      </c>
      <c r="AR346" s="22" t="s">
        <v>179</v>
      </c>
      <c r="AT346" s="22" t="s">
        <v>195</v>
      </c>
      <c r="AU346" s="22" t="s">
        <v>85</v>
      </c>
      <c r="AY346" s="22" t="s">
        <v>135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22" t="s">
        <v>24</v>
      </c>
      <c r="BK346" s="230">
        <f>ROUND(I346*H346,2)</f>
        <v>0</v>
      </c>
      <c r="BL346" s="22" t="s">
        <v>142</v>
      </c>
      <c r="BM346" s="22" t="s">
        <v>608</v>
      </c>
    </row>
    <row r="347" s="1" customFormat="1">
      <c r="B347" s="44"/>
      <c r="C347" s="72"/>
      <c r="D347" s="233" t="s">
        <v>312</v>
      </c>
      <c r="E347" s="72"/>
      <c r="F347" s="257" t="s">
        <v>319</v>
      </c>
      <c r="G347" s="72"/>
      <c r="H347" s="72"/>
      <c r="I347" s="189"/>
      <c r="J347" s="72"/>
      <c r="K347" s="72"/>
      <c r="L347" s="70"/>
      <c r="M347" s="258"/>
      <c r="N347" s="45"/>
      <c r="O347" s="45"/>
      <c r="P347" s="45"/>
      <c r="Q347" s="45"/>
      <c r="R347" s="45"/>
      <c r="S347" s="45"/>
      <c r="T347" s="93"/>
      <c r="AT347" s="22" t="s">
        <v>312</v>
      </c>
      <c r="AU347" s="22" t="s">
        <v>85</v>
      </c>
    </row>
    <row r="348" s="11" customFormat="1">
      <c r="B348" s="231"/>
      <c r="C348" s="232"/>
      <c r="D348" s="233" t="s">
        <v>158</v>
      </c>
      <c r="E348" s="234" t="s">
        <v>22</v>
      </c>
      <c r="F348" s="235" t="s">
        <v>509</v>
      </c>
      <c r="G348" s="232"/>
      <c r="H348" s="236">
        <v>1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AT348" s="242" t="s">
        <v>158</v>
      </c>
      <c r="AU348" s="242" t="s">
        <v>85</v>
      </c>
      <c r="AV348" s="11" t="s">
        <v>85</v>
      </c>
      <c r="AW348" s="11" t="s">
        <v>39</v>
      </c>
      <c r="AX348" s="11" t="s">
        <v>76</v>
      </c>
      <c r="AY348" s="242" t="s">
        <v>135</v>
      </c>
    </row>
    <row r="349" s="12" customFormat="1">
      <c r="B349" s="259"/>
      <c r="C349" s="260"/>
      <c r="D349" s="233" t="s">
        <v>158</v>
      </c>
      <c r="E349" s="261" t="s">
        <v>22</v>
      </c>
      <c r="F349" s="262" t="s">
        <v>315</v>
      </c>
      <c r="G349" s="260"/>
      <c r="H349" s="263">
        <v>1</v>
      </c>
      <c r="I349" s="264"/>
      <c r="J349" s="260"/>
      <c r="K349" s="260"/>
      <c r="L349" s="265"/>
      <c r="M349" s="266"/>
      <c r="N349" s="267"/>
      <c r="O349" s="267"/>
      <c r="P349" s="267"/>
      <c r="Q349" s="267"/>
      <c r="R349" s="267"/>
      <c r="S349" s="267"/>
      <c r="T349" s="268"/>
      <c r="AT349" s="269" t="s">
        <v>158</v>
      </c>
      <c r="AU349" s="269" t="s">
        <v>85</v>
      </c>
      <c r="AV349" s="12" t="s">
        <v>142</v>
      </c>
      <c r="AW349" s="12" t="s">
        <v>39</v>
      </c>
      <c r="AX349" s="12" t="s">
        <v>24</v>
      </c>
      <c r="AY349" s="269" t="s">
        <v>135</v>
      </c>
    </row>
    <row r="350" s="1" customFormat="1" ht="16.5" customHeight="1">
      <c r="B350" s="44"/>
      <c r="C350" s="243" t="s">
        <v>609</v>
      </c>
      <c r="D350" s="243" t="s">
        <v>195</v>
      </c>
      <c r="E350" s="244" t="s">
        <v>610</v>
      </c>
      <c r="F350" s="245" t="s">
        <v>611</v>
      </c>
      <c r="G350" s="246" t="s">
        <v>218</v>
      </c>
      <c r="H350" s="247">
        <v>2</v>
      </c>
      <c r="I350" s="248"/>
      <c r="J350" s="249">
        <f>ROUND(I350*H350,2)</f>
        <v>0</v>
      </c>
      <c r="K350" s="245" t="s">
        <v>22</v>
      </c>
      <c r="L350" s="250"/>
      <c r="M350" s="251" t="s">
        <v>22</v>
      </c>
      <c r="N350" s="252" t="s">
        <v>47</v>
      </c>
      <c r="O350" s="45"/>
      <c r="P350" s="228">
        <f>O350*H350</f>
        <v>0</v>
      </c>
      <c r="Q350" s="228">
        <v>2.9249999999999998</v>
      </c>
      <c r="R350" s="228">
        <f>Q350*H350</f>
        <v>5.8499999999999996</v>
      </c>
      <c r="S350" s="228">
        <v>0</v>
      </c>
      <c r="T350" s="229">
        <f>S350*H350</f>
        <v>0</v>
      </c>
      <c r="AR350" s="22" t="s">
        <v>179</v>
      </c>
      <c r="AT350" s="22" t="s">
        <v>195</v>
      </c>
      <c r="AU350" s="22" t="s">
        <v>85</v>
      </c>
      <c r="AY350" s="22" t="s">
        <v>135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22" t="s">
        <v>24</v>
      </c>
      <c r="BK350" s="230">
        <f>ROUND(I350*H350,2)</f>
        <v>0</v>
      </c>
      <c r="BL350" s="22" t="s">
        <v>142</v>
      </c>
      <c r="BM350" s="22" t="s">
        <v>612</v>
      </c>
    </row>
    <row r="351" s="1" customFormat="1">
      <c r="B351" s="44"/>
      <c r="C351" s="72"/>
      <c r="D351" s="233" t="s">
        <v>312</v>
      </c>
      <c r="E351" s="72"/>
      <c r="F351" s="257" t="s">
        <v>613</v>
      </c>
      <c r="G351" s="72"/>
      <c r="H351" s="72"/>
      <c r="I351" s="189"/>
      <c r="J351" s="72"/>
      <c r="K351" s="72"/>
      <c r="L351" s="70"/>
      <c r="M351" s="258"/>
      <c r="N351" s="45"/>
      <c r="O351" s="45"/>
      <c r="P351" s="45"/>
      <c r="Q351" s="45"/>
      <c r="R351" s="45"/>
      <c r="S351" s="45"/>
      <c r="T351" s="93"/>
      <c r="AT351" s="22" t="s">
        <v>312</v>
      </c>
      <c r="AU351" s="22" t="s">
        <v>85</v>
      </c>
    </row>
    <row r="352" s="11" customFormat="1">
      <c r="B352" s="231"/>
      <c r="C352" s="232"/>
      <c r="D352" s="233" t="s">
        <v>158</v>
      </c>
      <c r="E352" s="234" t="s">
        <v>22</v>
      </c>
      <c r="F352" s="235" t="s">
        <v>537</v>
      </c>
      <c r="G352" s="232"/>
      <c r="H352" s="236">
        <v>2</v>
      </c>
      <c r="I352" s="237"/>
      <c r="J352" s="232"/>
      <c r="K352" s="232"/>
      <c r="L352" s="238"/>
      <c r="M352" s="239"/>
      <c r="N352" s="240"/>
      <c r="O352" s="240"/>
      <c r="P352" s="240"/>
      <c r="Q352" s="240"/>
      <c r="R352" s="240"/>
      <c r="S352" s="240"/>
      <c r="T352" s="241"/>
      <c r="AT352" s="242" t="s">
        <v>158</v>
      </c>
      <c r="AU352" s="242" t="s">
        <v>85</v>
      </c>
      <c r="AV352" s="11" t="s">
        <v>85</v>
      </c>
      <c r="AW352" s="11" t="s">
        <v>39</v>
      </c>
      <c r="AX352" s="11" t="s">
        <v>76</v>
      </c>
      <c r="AY352" s="242" t="s">
        <v>135</v>
      </c>
    </row>
    <row r="353" s="12" customFormat="1">
      <c r="B353" s="259"/>
      <c r="C353" s="260"/>
      <c r="D353" s="233" t="s">
        <v>158</v>
      </c>
      <c r="E353" s="261" t="s">
        <v>22</v>
      </c>
      <c r="F353" s="262" t="s">
        <v>315</v>
      </c>
      <c r="G353" s="260"/>
      <c r="H353" s="263">
        <v>2</v>
      </c>
      <c r="I353" s="264"/>
      <c r="J353" s="260"/>
      <c r="K353" s="260"/>
      <c r="L353" s="265"/>
      <c r="M353" s="266"/>
      <c r="N353" s="267"/>
      <c r="O353" s="267"/>
      <c r="P353" s="267"/>
      <c r="Q353" s="267"/>
      <c r="R353" s="267"/>
      <c r="S353" s="267"/>
      <c r="T353" s="268"/>
      <c r="AT353" s="269" t="s">
        <v>158</v>
      </c>
      <c r="AU353" s="269" t="s">
        <v>85</v>
      </c>
      <c r="AV353" s="12" t="s">
        <v>142</v>
      </c>
      <c r="AW353" s="12" t="s">
        <v>39</v>
      </c>
      <c r="AX353" s="12" t="s">
        <v>24</v>
      </c>
      <c r="AY353" s="269" t="s">
        <v>135</v>
      </c>
    </row>
    <row r="354" s="1" customFormat="1" ht="16.5" customHeight="1">
      <c r="B354" s="44"/>
      <c r="C354" s="243" t="s">
        <v>614</v>
      </c>
      <c r="D354" s="243" t="s">
        <v>195</v>
      </c>
      <c r="E354" s="244" t="s">
        <v>615</v>
      </c>
      <c r="F354" s="245" t="s">
        <v>616</v>
      </c>
      <c r="G354" s="246" t="s">
        <v>218</v>
      </c>
      <c r="H354" s="247">
        <v>1</v>
      </c>
      <c r="I354" s="248"/>
      <c r="J354" s="249">
        <f>ROUND(I354*H354,2)</f>
        <v>0</v>
      </c>
      <c r="K354" s="245" t="s">
        <v>22</v>
      </c>
      <c r="L354" s="250"/>
      <c r="M354" s="251" t="s">
        <v>22</v>
      </c>
      <c r="N354" s="252" t="s">
        <v>47</v>
      </c>
      <c r="O354" s="45"/>
      <c r="P354" s="228">
        <f>O354*H354</f>
        <v>0</v>
      </c>
      <c r="Q354" s="228">
        <v>0.42999999999999999</v>
      </c>
      <c r="R354" s="228">
        <f>Q354*H354</f>
        <v>0.42999999999999999</v>
      </c>
      <c r="S354" s="228">
        <v>0</v>
      </c>
      <c r="T354" s="229">
        <f>S354*H354</f>
        <v>0</v>
      </c>
      <c r="AR354" s="22" t="s">
        <v>179</v>
      </c>
      <c r="AT354" s="22" t="s">
        <v>195</v>
      </c>
      <c r="AU354" s="22" t="s">
        <v>85</v>
      </c>
      <c r="AY354" s="22" t="s">
        <v>135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22" t="s">
        <v>24</v>
      </c>
      <c r="BK354" s="230">
        <f>ROUND(I354*H354,2)</f>
        <v>0</v>
      </c>
      <c r="BL354" s="22" t="s">
        <v>142</v>
      </c>
      <c r="BM354" s="22" t="s">
        <v>617</v>
      </c>
    </row>
    <row r="355" s="1" customFormat="1">
      <c r="B355" s="44"/>
      <c r="C355" s="72"/>
      <c r="D355" s="233" t="s">
        <v>312</v>
      </c>
      <c r="E355" s="72"/>
      <c r="F355" s="257" t="s">
        <v>613</v>
      </c>
      <c r="G355" s="72"/>
      <c r="H355" s="72"/>
      <c r="I355" s="189"/>
      <c r="J355" s="72"/>
      <c r="K355" s="72"/>
      <c r="L355" s="70"/>
      <c r="M355" s="258"/>
      <c r="N355" s="45"/>
      <c r="O355" s="45"/>
      <c r="P355" s="45"/>
      <c r="Q355" s="45"/>
      <c r="R355" s="45"/>
      <c r="S355" s="45"/>
      <c r="T355" s="93"/>
      <c r="AT355" s="22" t="s">
        <v>312</v>
      </c>
      <c r="AU355" s="22" t="s">
        <v>85</v>
      </c>
    </row>
    <row r="356" s="11" customFormat="1">
      <c r="B356" s="231"/>
      <c r="C356" s="232"/>
      <c r="D356" s="233" t="s">
        <v>158</v>
      </c>
      <c r="E356" s="234" t="s">
        <v>22</v>
      </c>
      <c r="F356" s="235" t="s">
        <v>509</v>
      </c>
      <c r="G356" s="232"/>
      <c r="H356" s="236">
        <v>1</v>
      </c>
      <c r="I356" s="237"/>
      <c r="J356" s="232"/>
      <c r="K356" s="232"/>
      <c r="L356" s="238"/>
      <c r="M356" s="239"/>
      <c r="N356" s="240"/>
      <c r="O356" s="240"/>
      <c r="P356" s="240"/>
      <c r="Q356" s="240"/>
      <c r="R356" s="240"/>
      <c r="S356" s="240"/>
      <c r="T356" s="241"/>
      <c r="AT356" s="242" t="s">
        <v>158</v>
      </c>
      <c r="AU356" s="242" t="s">
        <v>85</v>
      </c>
      <c r="AV356" s="11" t="s">
        <v>85</v>
      </c>
      <c r="AW356" s="11" t="s">
        <v>39</v>
      </c>
      <c r="AX356" s="11" t="s">
        <v>76</v>
      </c>
      <c r="AY356" s="242" t="s">
        <v>135</v>
      </c>
    </row>
    <row r="357" s="12" customFormat="1">
      <c r="B357" s="259"/>
      <c r="C357" s="260"/>
      <c r="D357" s="233" t="s">
        <v>158</v>
      </c>
      <c r="E357" s="261" t="s">
        <v>22</v>
      </c>
      <c r="F357" s="262" t="s">
        <v>315</v>
      </c>
      <c r="G357" s="260"/>
      <c r="H357" s="263">
        <v>1</v>
      </c>
      <c r="I357" s="264"/>
      <c r="J357" s="260"/>
      <c r="K357" s="260"/>
      <c r="L357" s="265"/>
      <c r="M357" s="266"/>
      <c r="N357" s="267"/>
      <c r="O357" s="267"/>
      <c r="P357" s="267"/>
      <c r="Q357" s="267"/>
      <c r="R357" s="267"/>
      <c r="S357" s="267"/>
      <c r="T357" s="268"/>
      <c r="AT357" s="269" t="s">
        <v>158</v>
      </c>
      <c r="AU357" s="269" t="s">
        <v>85</v>
      </c>
      <c r="AV357" s="12" t="s">
        <v>142</v>
      </c>
      <c r="AW357" s="12" t="s">
        <v>39</v>
      </c>
      <c r="AX357" s="12" t="s">
        <v>24</v>
      </c>
      <c r="AY357" s="269" t="s">
        <v>135</v>
      </c>
    </row>
    <row r="358" s="1" customFormat="1" ht="16.5" customHeight="1">
      <c r="B358" s="44"/>
      <c r="C358" s="243" t="s">
        <v>618</v>
      </c>
      <c r="D358" s="243" t="s">
        <v>195</v>
      </c>
      <c r="E358" s="244" t="s">
        <v>619</v>
      </c>
      <c r="F358" s="245" t="s">
        <v>620</v>
      </c>
      <c r="G358" s="246" t="s">
        <v>218</v>
      </c>
      <c r="H358" s="247">
        <v>3</v>
      </c>
      <c r="I358" s="248"/>
      <c r="J358" s="249">
        <f>ROUND(I358*H358,2)</f>
        <v>0</v>
      </c>
      <c r="K358" s="245" t="s">
        <v>22</v>
      </c>
      <c r="L358" s="250"/>
      <c r="M358" s="251" t="s">
        <v>22</v>
      </c>
      <c r="N358" s="252" t="s">
        <v>47</v>
      </c>
      <c r="O358" s="45"/>
      <c r="P358" s="228">
        <f>O358*H358</f>
        <v>0</v>
      </c>
      <c r="Q358" s="228">
        <v>2.8999999999999999</v>
      </c>
      <c r="R358" s="228">
        <f>Q358*H358</f>
        <v>8.6999999999999993</v>
      </c>
      <c r="S358" s="228">
        <v>0</v>
      </c>
      <c r="T358" s="229">
        <f>S358*H358</f>
        <v>0</v>
      </c>
      <c r="AR358" s="22" t="s">
        <v>179</v>
      </c>
      <c r="AT358" s="22" t="s">
        <v>195</v>
      </c>
      <c r="AU358" s="22" t="s">
        <v>85</v>
      </c>
      <c r="AY358" s="22" t="s">
        <v>135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22" t="s">
        <v>24</v>
      </c>
      <c r="BK358" s="230">
        <f>ROUND(I358*H358,2)</f>
        <v>0</v>
      </c>
      <c r="BL358" s="22" t="s">
        <v>142</v>
      </c>
      <c r="BM358" s="22" t="s">
        <v>621</v>
      </c>
    </row>
    <row r="359" s="1" customFormat="1">
      <c r="B359" s="44"/>
      <c r="C359" s="72"/>
      <c r="D359" s="233" t="s">
        <v>312</v>
      </c>
      <c r="E359" s="72"/>
      <c r="F359" s="257" t="s">
        <v>613</v>
      </c>
      <c r="G359" s="72"/>
      <c r="H359" s="72"/>
      <c r="I359" s="189"/>
      <c r="J359" s="72"/>
      <c r="K359" s="72"/>
      <c r="L359" s="70"/>
      <c r="M359" s="258"/>
      <c r="N359" s="45"/>
      <c r="O359" s="45"/>
      <c r="P359" s="45"/>
      <c r="Q359" s="45"/>
      <c r="R359" s="45"/>
      <c r="S359" s="45"/>
      <c r="T359" s="93"/>
      <c r="AT359" s="22" t="s">
        <v>312</v>
      </c>
      <c r="AU359" s="22" t="s">
        <v>85</v>
      </c>
    </row>
    <row r="360" s="11" customFormat="1">
      <c r="B360" s="231"/>
      <c r="C360" s="232"/>
      <c r="D360" s="233" t="s">
        <v>158</v>
      </c>
      <c r="E360" s="234" t="s">
        <v>22</v>
      </c>
      <c r="F360" s="235" t="s">
        <v>558</v>
      </c>
      <c r="G360" s="232"/>
      <c r="H360" s="236">
        <v>3</v>
      </c>
      <c r="I360" s="237"/>
      <c r="J360" s="232"/>
      <c r="K360" s="232"/>
      <c r="L360" s="238"/>
      <c r="M360" s="239"/>
      <c r="N360" s="240"/>
      <c r="O360" s="240"/>
      <c r="P360" s="240"/>
      <c r="Q360" s="240"/>
      <c r="R360" s="240"/>
      <c r="S360" s="240"/>
      <c r="T360" s="241"/>
      <c r="AT360" s="242" t="s">
        <v>158</v>
      </c>
      <c r="AU360" s="242" t="s">
        <v>85</v>
      </c>
      <c r="AV360" s="11" t="s">
        <v>85</v>
      </c>
      <c r="AW360" s="11" t="s">
        <v>39</v>
      </c>
      <c r="AX360" s="11" t="s">
        <v>76</v>
      </c>
      <c r="AY360" s="242" t="s">
        <v>135</v>
      </c>
    </row>
    <row r="361" s="12" customFormat="1">
      <c r="B361" s="259"/>
      <c r="C361" s="260"/>
      <c r="D361" s="233" t="s">
        <v>158</v>
      </c>
      <c r="E361" s="261" t="s">
        <v>22</v>
      </c>
      <c r="F361" s="262" t="s">
        <v>315</v>
      </c>
      <c r="G361" s="260"/>
      <c r="H361" s="263">
        <v>3</v>
      </c>
      <c r="I361" s="264"/>
      <c r="J361" s="260"/>
      <c r="K361" s="260"/>
      <c r="L361" s="265"/>
      <c r="M361" s="266"/>
      <c r="N361" s="267"/>
      <c r="O361" s="267"/>
      <c r="P361" s="267"/>
      <c r="Q361" s="267"/>
      <c r="R361" s="267"/>
      <c r="S361" s="267"/>
      <c r="T361" s="268"/>
      <c r="AT361" s="269" t="s">
        <v>158</v>
      </c>
      <c r="AU361" s="269" t="s">
        <v>85</v>
      </c>
      <c r="AV361" s="12" t="s">
        <v>142</v>
      </c>
      <c r="AW361" s="12" t="s">
        <v>39</v>
      </c>
      <c r="AX361" s="12" t="s">
        <v>24</v>
      </c>
      <c r="AY361" s="269" t="s">
        <v>135</v>
      </c>
    </row>
    <row r="362" s="1" customFormat="1" ht="16.5" customHeight="1">
      <c r="B362" s="44"/>
      <c r="C362" s="243" t="s">
        <v>622</v>
      </c>
      <c r="D362" s="243" t="s">
        <v>195</v>
      </c>
      <c r="E362" s="244" t="s">
        <v>623</v>
      </c>
      <c r="F362" s="245" t="s">
        <v>624</v>
      </c>
      <c r="G362" s="246" t="s">
        <v>218</v>
      </c>
      <c r="H362" s="247">
        <v>1</v>
      </c>
      <c r="I362" s="248"/>
      <c r="J362" s="249">
        <f>ROUND(I362*H362,2)</f>
        <v>0</v>
      </c>
      <c r="K362" s="245" t="s">
        <v>22</v>
      </c>
      <c r="L362" s="250"/>
      <c r="M362" s="251" t="s">
        <v>22</v>
      </c>
      <c r="N362" s="252" t="s">
        <v>47</v>
      </c>
      <c r="O362" s="45"/>
      <c r="P362" s="228">
        <f>O362*H362</f>
        <v>0</v>
      </c>
      <c r="Q362" s="228">
        <v>0.5</v>
      </c>
      <c r="R362" s="228">
        <f>Q362*H362</f>
        <v>0.5</v>
      </c>
      <c r="S362" s="228">
        <v>0</v>
      </c>
      <c r="T362" s="229">
        <f>S362*H362</f>
        <v>0</v>
      </c>
      <c r="AR362" s="22" t="s">
        <v>179</v>
      </c>
      <c r="AT362" s="22" t="s">
        <v>195</v>
      </c>
      <c r="AU362" s="22" t="s">
        <v>85</v>
      </c>
      <c r="AY362" s="22" t="s">
        <v>135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22" t="s">
        <v>24</v>
      </c>
      <c r="BK362" s="230">
        <f>ROUND(I362*H362,2)</f>
        <v>0</v>
      </c>
      <c r="BL362" s="22" t="s">
        <v>142</v>
      </c>
      <c r="BM362" s="22" t="s">
        <v>625</v>
      </c>
    </row>
    <row r="363" s="1" customFormat="1">
      <c r="B363" s="44"/>
      <c r="C363" s="72"/>
      <c r="D363" s="233" t="s">
        <v>312</v>
      </c>
      <c r="E363" s="72"/>
      <c r="F363" s="257" t="s">
        <v>613</v>
      </c>
      <c r="G363" s="72"/>
      <c r="H363" s="72"/>
      <c r="I363" s="189"/>
      <c r="J363" s="72"/>
      <c r="K363" s="72"/>
      <c r="L363" s="70"/>
      <c r="M363" s="258"/>
      <c r="N363" s="45"/>
      <c r="O363" s="45"/>
      <c r="P363" s="45"/>
      <c r="Q363" s="45"/>
      <c r="R363" s="45"/>
      <c r="S363" s="45"/>
      <c r="T363" s="93"/>
      <c r="AT363" s="22" t="s">
        <v>312</v>
      </c>
      <c r="AU363" s="22" t="s">
        <v>85</v>
      </c>
    </row>
    <row r="364" s="11" customFormat="1">
      <c r="B364" s="231"/>
      <c r="C364" s="232"/>
      <c r="D364" s="233" t="s">
        <v>158</v>
      </c>
      <c r="E364" s="234" t="s">
        <v>22</v>
      </c>
      <c r="F364" s="235" t="s">
        <v>509</v>
      </c>
      <c r="G364" s="232"/>
      <c r="H364" s="236">
        <v>1</v>
      </c>
      <c r="I364" s="237"/>
      <c r="J364" s="232"/>
      <c r="K364" s="232"/>
      <c r="L364" s="238"/>
      <c r="M364" s="239"/>
      <c r="N364" s="240"/>
      <c r="O364" s="240"/>
      <c r="P364" s="240"/>
      <c r="Q364" s="240"/>
      <c r="R364" s="240"/>
      <c r="S364" s="240"/>
      <c r="T364" s="241"/>
      <c r="AT364" s="242" t="s">
        <v>158</v>
      </c>
      <c r="AU364" s="242" t="s">
        <v>85</v>
      </c>
      <c r="AV364" s="11" t="s">
        <v>85</v>
      </c>
      <c r="AW364" s="11" t="s">
        <v>39</v>
      </c>
      <c r="AX364" s="11" t="s">
        <v>76</v>
      </c>
      <c r="AY364" s="242" t="s">
        <v>135</v>
      </c>
    </row>
    <row r="365" s="12" customFormat="1">
      <c r="B365" s="259"/>
      <c r="C365" s="260"/>
      <c r="D365" s="233" t="s">
        <v>158</v>
      </c>
      <c r="E365" s="261" t="s">
        <v>22</v>
      </c>
      <c r="F365" s="262" t="s">
        <v>315</v>
      </c>
      <c r="G365" s="260"/>
      <c r="H365" s="263">
        <v>1</v>
      </c>
      <c r="I365" s="264"/>
      <c r="J365" s="260"/>
      <c r="K365" s="260"/>
      <c r="L365" s="265"/>
      <c r="M365" s="266"/>
      <c r="N365" s="267"/>
      <c r="O365" s="267"/>
      <c r="P365" s="267"/>
      <c r="Q365" s="267"/>
      <c r="R365" s="267"/>
      <c r="S365" s="267"/>
      <c r="T365" s="268"/>
      <c r="AT365" s="269" t="s">
        <v>158</v>
      </c>
      <c r="AU365" s="269" t="s">
        <v>85</v>
      </c>
      <c r="AV365" s="12" t="s">
        <v>142</v>
      </c>
      <c r="AW365" s="12" t="s">
        <v>39</v>
      </c>
      <c r="AX365" s="12" t="s">
        <v>24</v>
      </c>
      <c r="AY365" s="269" t="s">
        <v>135</v>
      </c>
    </row>
    <row r="366" s="1" customFormat="1" ht="16.5" customHeight="1">
      <c r="B366" s="44"/>
      <c r="C366" s="243" t="s">
        <v>626</v>
      </c>
      <c r="D366" s="243" t="s">
        <v>195</v>
      </c>
      <c r="E366" s="244" t="s">
        <v>627</v>
      </c>
      <c r="F366" s="245" t="s">
        <v>628</v>
      </c>
      <c r="G366" s="246" t="s">
        <v>218</v>
      </c>
      <c r="H366" s="247">
        <v>6</v>
      </c>
      <c r="I366" s="248"/>
      <c r="J366" s="249">
        <f>ROUND(I366*H366,2)</f>
        <v>0</v>
      </c>
      <c r="K366" s="245" t="s">
        <v>22</v>
      </c>
      <c r="L366" s="250"/>
      <c r="M366" s="251" t="s">
        <v>22</v>
      </c>
      <c r="N366" s="252" t="s">
        <v>47</v>
      </c>
      <c r="O366" s="45"/>
      <c r="P366" s="228">
        <f>O366*H366</f>
        <v>0</v>
      </c>
      <c r="Q366" s="228">
        <v>0.0080000000000000002</v>
      </c>
      <c r="R366" s="228">
        <f>Q366*H366</f>
        <v>0.048000000000000001</v>
      </c>
      <c r="S366" s="228">
        <v>0</v>
      </c>
      <c r="T366" s="229">
        <f>S366*H366</f>
        <v>0</v>
      </c>
      <c r="AR366" s="22" t="s">
        <v>179</v>
      </c>
      <c r="AT366" s="22" t="s">
        <v>195</v>
      </c>
      <c r="AU366" s="22" t="s">
        <v>85</v>
      </c>
      <c r="AY366" s="22" t="s">
        <v>135</v>
      </c>
      <c r="BE366" s="230">
        <f>IF(N366="základní",J366,0)</f>
        <v>0</v>
      </c>
      <c r="BF366" s="230">
        <f>IF(N366="snížená",J366,0)</f>
        <v>0</v>
      </c>
      <c r="BG366" s="230">
        <f>IF(N366="zákl. přenesená",J366,0)</f>
        <v>0</v>
      </c>
      <c r="BH366" s="230">
        <f>IF(N366="sníž. přenesená",J366,0)</f>
        <v>0</v>
      </c>
      <c r="BI366" s="230">
        <f>IF(N366="nulová",J366,0)</f>
        <v>0</v>
      </c>
      <c r="BJ366" s="22" t="s">
        <v>24</v>
      </c>
      <c r="BK366" s="230">
        <f>ROUND(I366*H366,2)</f>
        <v>0</v>
      </c>
      <c r="BL366" s="22" t="s">
        <v>142</v>
      </c>
      <c r="BM366" s="22" t="s">
        <v>629</v>
      </c>
    </row>
    <row r="367" s="1" customFormat="1">
      <c r="B367" s="44"/>
      <c r="C367" s="72"/>
      <c r="D367" s="233" t="s">
        <v>312</v>
      </c>
      <c r="E367" s="72"/>
      <c r="F367" s="257" t="s">
        <v>630</v>
      </c>
      <c r="G367" s="72"/>
      <c r="H367" s="72"/>
      <c r="I367" s="189"/>
      <c r="J367" s="72"/>
      <c r="K367" s="72"/>
      <c r="L367" s="70"/>
      <c r="M367" s="258"/>
      <c r="N367" s="45"/>
      <c r="O367" s="45"/>
      <c r="P367" s="45"/>
      <c r="Q367" s="45"/>
      <c r="R367" s="45"/>
      <c r="S367" s="45"/>
      <c r="T367" s="93"/>
      <c r="AT367" s="22" t="s">
        <v>312</v>
      </c>
      <c r="AU367" s="22" t="s">
        <v>85</v>
      </c>
    </row>
    <row r="368" s="11" customFormat="1">
      <c r="B368" s="231"/>
      <c r="C368" s="232"/>
      <c r="D368" s="233" t="s">
        <v>158</v>
      </c>
      <c r="E368" s="234" t="s">
        <v>22</v>
      </c>
      <c r="F368" s="235" t="s">
        <v>631</v>
      </c>
      <c r="G368" s="232"/>
      <c r="H368" s="236">
        <v>6</v>
      </c>
      <c r="I368" s="237"/>
      <c r="J368" s="232"/>
      <c r="K368" s="232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158</v>
      </c>
      <c r="AU368" s="242" t="s">
        <v>85</v>
      </c>
      <c r="AV368" s="11" t="s">
        <v>85</v>
      </c>
      <c r="AW368" s="11" t="s">
        <v>39</v>
      </c>
      <c r="AX368" s="11" t="s">
        <v>76</v>
      </c>
      <c r="AY368" s="242" t="s">
        <v>135</v>
      </c>
    </row>
    <row r="369" s="12" customFormat="1">
      <c r="B369" s="259"/>
      <c r="C369" s="260"/>
      <c r="D369" s="233" t="s">
        <v>158</v>
      </c>
      <c r="E369" s="261" t="s">
        <v>22</v>
      </c>
      <c r="F369" s="262" t="s">
        <v>315</v>
      </c>
      <c r="G369" s="260"/>
      <c r="H369" s="263">
        <v>6</v>
      </c>
      <c r="I369" s="264"/>
      <c r="J369" s="260"/>
      <c r="K369" s="260"/>
      <c r="L369" s="265"/>
      <c r="M369" s="266"/>
      <c r="N369" s="267"/>
      <c r="O369" s="267"/>
      <c r="P369" s="267"/>
      <c r="Q369" s="267"/>
      <c r="R369" s="267"/>
      <c r="S369" s="267"/>
      <c r="T369" s="268"/>
      <c r="AT369" s="269" t="s">
        <v>158</v>
      </c>
      <c r="AU369" s="269" t="s">
        <v>85</v>
      </c>
      <c r="AV369" s="12" t="s">
        <v>142</v>
      </c>
      <c r="AW369" s="12" t="s">
        <v>39</v>
      </c>
      <c r="AX369" s="12" t="s">
        <v>24</v>
      </c>
      <c r="AY369" s="269" t="s">
        <v>135</v>
      </c>
    </row>
    <row r="370" s="1" customFormat="1" ht="16.5" customHeight="1">
      <c r="B370" s="44"/>
      <c r="C370" s="243" t="s">
        <v>632</v>
      </c>
      <c r="D370" s="243" t="s">
        <v>195</v>
      </c>
      <c r="E370" s="244" t="s">
        <v>633</v>
      </c>
      <c r="F370" s="245" t="s">
        <v>634</v>
      </c>
      <c r="G370" s="246" t="s">
        <v>218</v>
      </c>
      <c r="H370" s="247">
        <v>4</v>
      </c>
      <c r="I370" s="248"/>
      <c r="J370" s="249">
        <f>ROUND(I370*H370,2)</f>
        <v>0</v>
      </c>
      <c r="K370" s="245" t="s">
        <v>22</v>
      </c>
      <c r="L370" s="250"/>
      <c r="M370" s="251" t="s">
        <v>22</v>
      </c>
      <c r="N370" s="252" t="s">
        <v>47</v>
      </c>
      <c r="O370" s="45"/>
      <c r="P370" s="228">
        <f>O370*H370</f>
        <v>0</v>
      </c>
      <c r="Q370" s="228">
        <v>0</v>
      </c>
      <c r="R370" s="228">
        <f>Q370*H370</f>
        <v>0</v>
      </c>
      <c r="S370" s="228">
        <v>0</v>
      </c>
      <c r="T370" s="229">
        <f>S370*H370</f>
        <v>0</v>
      </c>
      <c r="AR370" s="22" t="s">
        <v>179</v>
      </c>
      <c r="AT370" s="22" t="s">
        <v>195</v>
      </c>
      <c r="AU370" s="22" t="s">
        <v>85</v>
      </c>
      <c r="AY370" s="22" t="s">
        <v>135</v>
      </c>
      <c r="BE370" s="230">
        <f>IF(N370="základní",J370,0)</f>
        <v>0</v>
      </c>
      <c r="BF370" s="230">
        <f>IF(N370="snížená",J370,0)</f>
        <v>0</v>
      </c>
      <c r="BG370" s="230">
        <f>IF(N370="zákl. přenesená",J370,0)</f>
        <v>0</v>
      </c>
      <c r="BH370" s="230">
        <f>IF(N370="sníž. přenesená",J370,0)</f>
        <v>0</v>
      </c>
      <c r="BI370" s="230">
        <f>IF(N370="nulová",J370,0)</f>
        <v>0</v>
      </c>
      <c r="BJ370" s="22" t="s">
        <v>24</v>
      </c>
      <c r="BK370" s="230">
        <f>ROUND(I370*H370,2)</f>
        <v>0</v>
      </c>
      <c r="BL370" s="22" t="s">
        <v>142</v>
      </c>
      <c r="BM370" s="22" t="s">
        <v>635</v>
      </c>
    </row>
    <row r="371" s="1" customFormat="1">
      <c r="B371" s="44"/>
      <c r="C371" s="72"/>
      <c r="D371" s="233" t="s">
        <v>312</v>
      </c>
      <c r="E371" s="72"/>
      <c r="F371" s="257" t="s">
        <v>636</v>
      </c>
      <c r="G371" s="72"/>
      <c r="H371" s="72"/>
      <c r="I371" s="189"/>
      <c r="J371" s="72"/>
      <c r="K371" s="72"/>
      <c r="L371" s="70"/>
      <c r="M371" s="258"/>
      <c r="N371" s="45"/>
      <c r="O371" s="45"/>
      <c r="P371" s="45"/>
      <c r="Q371" s="45"/>
      <c r="R371" s="45"/>
      <c r="S371" s="45"/>
      <c r="T371" s="93"/>
      <c r="AT371" s="22" t="s">
        <v>312</v>
      </c>
      <c r="AU371" s="22" t="s">
        <v>85</v>
      </c>
    </row>
    <row r="372" s="11" customFormat="1">
      <c r="B372" s="231"/>
      <c r="C372" s="232"/>
      <c r="D372" s="233" t="s">
        <v>158</v>
      </c>
      <c r="E372" s="234" t="s">
        <v>22</v>
      </c>
      <c r="F372" s="235" t="s">
        <v>637</v>
      </c>
      <c r="G372" s="232"/>
      <c r="H372" s="236">
        <v>4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AT372" s="242" t="s">
        <v>158</v>
      </c>
      <c r="AU372" s="242" t="s">
        <v>85</v>
      </c>
      <c r="AV372" s="11" t="s">
        <v>85</v>
      </c>
      <c r="AW372" s="11" t="s">
        <v>39</v>
      </c>
      <c r="AX372" s="11" t="s">
        <v>76</v>
      </c>
      <c r="AY372" s="242" t="s">
        <v>135</v>
      </c>
    </row>
    <row r="373" s="12" customFormat="1">
      <c r="B373" s="259"/>
      <c r="C373" s="260"/>
      <c r="D373" s="233" t="s">
        <v>158</v>
      </c>
      <c r="E373" s="261" t="s">
        <v>22</v>
      </c>
      <c r="F373" s="262" t="s">
        <v>315</v>
      </c>
      <c r="G373" s="260"/>
      <c r="H373" s="263">
        <v>4</v>
      </c>
      <c r="I373" s="264"/>
      <c r="J373" s="260"/>
      <c r="K373" s="260"/>
      <c r="L373" s="265"/>
      <c r="M373" s="266"/>
      <c r="N373" s="267"/>
      <c r="O373" s="267"/>
      <c r="P373" s="267"/>
      <c r="Q373" s="267"/>
      <c r="R373" s="267"/>
      <c r="S373" s="267"/>
      <c r="T373" s="268"/>
      <c r="AT373" s="269" t="s">
        <v>158</v>
      </c>
      <c r="AU373" s="269" t="s">
        <v>85</v>
      </c>
      <c r="AV373" s="12" t="s">
        <v>142</v>
      </c>
      <c r="AW373" s="12" t="s">
        <v>39</v>
      </c>
      <c r="AX373" s="12" t="s">
        <v>24</v>
      </c>
      <c r="AY373" s="269" t="s">
        <v>135</v>
      </c>
    </row>
    <row r="374" s="1" customFormat="1" ht="16.5" customHeight="1">
      <c r="B374" s="44"/>
      <c r="C374" s="243" t="s">
        <v>638</v>
      </c>
      <c r="D374" s="243" t="s">
        <v>195</v>
      </c>
      <c r="E374" s="244" t="s">
        <v>639</v>
      </c>
      <c r="F374" s="245" t="s">
        <v>640</v>
      </c>
      <c r="G374" s="246" t="s">
        <v>218</v>
      </c>
      <c r="H374" s="247">
        <v>6</v>
      </c>
      <c r="I374" s="248"/>
      <c r="J374" s="249">
        <f>ROUND(I374*H374,2)</f>
        <v>0</v>
      </c>
      <c r="K374" s="245" t="s">
        <v>22</v>
      </c>
      <c r="L374" s="250"/>
      <c r="M374" s="251" t="s">
        <v>22</v>
      </c>
      <c r="N374" s="252" t="s">
        <v>47</v>
      </c>
      <c r="O374" s="45"/>
      <c r="P374" s="228">
        <f>O374*H374</f>
        <v>0</v>
      </c>
      <c r="Q374" s="228">
        <v>0.315</v>
      </c>
      <c r="R374" s="228">
        <f>Q374*H374</f>
        <v>1.8900000000000001</v>
      </c>
      <c r="S374" s="228">
        <v>0</v>
      </c>
      <c r="T374" s="229">
        <f>S374*H374</f>
        <v>0</v>
      </c>
      <c r="AR374" s="22" t="s">
        <v>179</v>
      </c>
      <c r="AT374" s="22" t="s">
        <v>195</v>
      </c>
      <c r="AU374" s="22" t="s">
        <v>85</v>
      </c>
      <c r="AY374" s="22" t="s">
        <v>135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22" t="s">
        <v>24</v>
      </c>
      <c r="BK374" s="230">
        <f>ROUND(I374*H374,2)</f>
        <v>0</v>
      </c>
      <c r="BL374" s="22" t="s">
        <v>142</v>
      </c>
      <c r="BM374" s="22" t="s">
        <v>641</v>
      </c>
    </row>
    <row r="375" s="1" customFormat="1">
      <c r="B375" s="44"/>
      <c r="C375" s="72"/>
      <c r="D375" s="233" t="s">
        <v>312</v>
      </c>
      <c r="E375" s="72"/>
      <c r="F375" s="257" t="s">
        <v>573</v>
      </c>
      <c r="G375" s="72"/>
      <c r="H375" s="72"/>
      <c r="I375" s="189"/>
      <c r="J375" s="72"/>
      <c r="K375" s="72"/>
      <c r="L375" s="70"/>
      <c r="M375" s="258"/>
      <c r="N375" s="45"/>
      <c r="O375" s="45"/>
      <c r="P375" s="45"/>
      <c r="Q375" s="45"/>
      <c r="R375" s="45"/>
      <c r="S375" s="45"/>
      <c r="T375" s="93"/>
      <c r="AT375" s="22" t="s">
        <v>312</v>
      </c>
      <c r="AU375" s="22" t="s">
        <v>85</v>
      </c>
    </row>
    <row r="376" s="11" customFormat="1">
      <c r="B376" s="231"/>
      <c r="C376" s="232"/>
      <c r="D376" s="233" t="s">
        <v>158</v>
      </c>
      <c r="E376" s="234" t="s">
        <v>22</v>
      </c>
      <c r="F376" s="235" t="s">
        <v>563</v>
      </c>
      <c r="G376" s="232"/>
      <c r="H376" s="236">
        <v>6</v>
      </c>
      <c r="I376" s="237"/>
      <c r="J376" s="232"/>
      <c r="K376" s="232"/>
      <c r="L376" s="238"/>
      <c r="M376" s="239"/>
      <c r="N376" s="240"/>
      <c r="O376" s="240"/>
      <c r="P376" s="240"/>
      <c r="Q376" s="240"/>
      <c r="R376" s="240"/>
      <c r="S376" s="240"/>
      <c r="T376" s="241"/>
      <c r="AT376" s="242" t="s">
        <v>158</v>
      </c>
      <c r="AU376" s="242" t="s">
        <v>85</v>
      </c>
      <c r="AV376" s="11" t="s">
        <v>85</v>
      </c>
      <c r="AW376" s="11" t="s">
        <v>39</v>
      </c>
      <c r="AX376" s="11" t="s">
        <v>76</v>
      </c>
      <c r="AY376" s="242" t="s">
        <v>135</v>
      </c>
    </row>
    <row r="377" s="12" customFormat="1">
      <c r="B377" s="259"/>
      <c r="C377" s="260"/>
      <c r="D377" s="233" t="s">
        <v>158</v>
      </c>
      <c r="E377" s="261" t="s">
        <v>22</v>
      </c>
      <c r="F377" s="262" t="s">
        <v>315</v>
      </c>
      <c r="G377" s="260"/>
      <c r="H377" s="263">
        <v>6</v>
      </c>
      <c r="I377" s="264"/>
      <c r="J377" s="260"/>
      <c r="K377" s="260"/>
      <c r="L377" s="265"/>
      <c r="M377" s="266"/>
      <c r="N377" s="267"/>
      <c r="O377" s="267"/>
      <c r="P377" s="267"/>
      <c r="Q377" s="267"/>
      <c r="R377" s="267"/>
      <c r="S377" s="267"/>
      <c r="T377" s="268"/>
      <c r="AT377" s="269" t="s">
        <v>158</v>
      </c>
      <c r="AU377" s="269" t="s">
        <v>85</v>
      </c>
      <c r="AV377" s="12" t="s">
        <v>142</v>
      </c>
      <c r="AW377" s="12" t="s">
        <v>39</v>
      </c>
      <c r="AX377" s="12" t="s">
        <v>24</v>
      </c>
      <c r="AY377" s="269" t="s">
        <v>135</v>
      </c>
    </row>
    <row r="378" s="1" customFormat="1" ht="16.5" customHeight="1">
      <c r="B378" s="44"/>
      <c r="C378" s="243" t="s">
        <v>642</v>
      </c>
      <c r="D378" s="243" t="s">
        <v>195</v>
      </c>
      <c r="E378" s="244" t="s">
        <v>643</v>
      </c>
      <c r="F378" s="245" t="s">
        <v>644</v>
      </c>
      <c r="G378" s="246" t="s">
        <v>218</v>
      </c>
      <c r="H378" s="247">
        <v>6</v>
      </c>
      <c r="I378" s="248"/>
      <c r="J378" s="249">
        <f>ROUND(I378*H378,2)</f>
        <v>0</v>
      </c>
      <c r="K378" s="245" t="s">
        <v>22</v>
      </c>
      <c r="L378" s="250"/>
      <c r="M378" s="251" t="s">
        <v>22</v>
      </c>
      <c r="N378" s="252" t="s">
        <v>47</v>
      </c>
      <c r="O378" s="45"/>
      <c r="P378" s="228">
        <f>O378*H378</f>
        <v>0</v>
      </c>
      <c r="Q378" s="228">
        <v>0.029999999999999999</v>
      </c>
      <c r="R378" s="228">
        <f>Q378*H378</f>
        <v>0.17999999999999999</v>
      </c>
      <c r="S378" s="228">
        <v>0</v>
      </c>
      <c r="T378" s="229">
        <f>S378*H378</f>
        <v>0</v>
      </c>
      <c r="AR378" s="22" t="s">
        <v>179</v>
      </c>
      <c r="AT378" s="22" t="s">
        <v>195</v>
      </c>
      <c r="AU378" s="22" t="s">
        <v>85</v>
      </c>
      <c r="AY378" s="22" t="s">
        <v>135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22" t="s">
        <v>24</v>
      </c>
      <c r="BK378" s="230">
        <f>ROUND(I378*H378,2)</f>
        <v>0</v>
      </c>
      <c r="BL378" s="22" t="s">
        <v>142</v>
      </c>
      <c r="BM378" s="22" t="s">
        <v>645</v>
      </c>
    </row>
    <row r="379" s="1" customFormat="1">
      <c r="B379" s="44"/>
      <c r="C379" s="72"/>
      <c r="D379" s="233" t="s">
        <v>312</v>
      </c>
      <c r="E379" s="72"/>
      <c r="F379" s="257" t="s">
        <v>646</v>
      </c>
      <c r="G379" s="72"/>
      <c r="H379" s="72"/>
      <c r="I379" s="189"/>
      <c r="J379" s="72"/>
      <c r="K379" s="72"/>
      <c r="L379" s="70"/>
      <c r="M379" s="258"/>
      <c r="N379" s="45"/>
      <c r="O379" s="45"/>
      <c r="P379" s="45"/>
      <c r="Q379" s="45"/>
      <c r="R379" s="45"/>
      <c r="S379" s="45"/>
      <c r="T379" s="93"/>
      <c r="AT379" s="22" t="s">
        <v>312</v>
      </c>
      <c r="AU379" s="22" t="s">
        <v>85</v>
      </c>
    </row>
    <row r="380" s="11" customFormat="1">
      <c r="B380" s="231"/>
      <c r="C380" s="232"/>
      <c r="D380" s="233" t="s">
        <v>158</v>
      </c>
      <c r="E380" s="234" t="s">
        <v>22</v>
      </c>
      <c r="F380" s="235" t="s">
        <v>563</v>
      </c>
      <c r="G380" s="232"/>
      <c r="H380" s="236">
        <v>6</v>
      </c>
      <c r="I380" s="237"/>
      <c r="J380" s="232"/>
      <c r="K380" s="232"/>
      <c r="L380" s="238"/>
      <c r="M380" s="239"/>
      <c r="N380" s="240"/>
      <c r="O380" s="240"/>
      <c r="P380" s="240"/>
      <c r="Q380" s="240"/>
      <c r="R380" s="240"/>
      <c r="S380" s="240"/>
      <c r="T380" s="241"/>
      <c r="AT380" s="242" t="s">
        <v>158</v>
      </c>
      <c r="AU380" s="242" t="s">
        <v>85</v>
      </c>
      <c r="AV380" s="11" t="s">
        <v>85</v>
      </c>
      <c r="AW380" s="11" t="s">
        <v>39</v>
      </c>
      <c r="AX380" s="11" t="s">
        <v>76</v>
      </c>
      <c r="AY380" s="242" t="s">
        <v>135</v>
      </c>
    </row>
    <row r="381" s="12" customFormat="1">
      <c r="B381" s="259"/>
      <c r="C381" s="260"/>
      <c r="D381" s="233" t="s">
        <v>158</v>
      </c>
      <c r="E381" s="261" t="s">
        <v>22</v>
      </c>
      <c r="F381" s="262" t="s">
        <v>315</v>
      </c>
      <c r="G381" s="260"/>
      <c r="H381" s="263">
        <v>6</v>
      </c>
      <c r="I381" s="264"/>
      <c r="J381" s="260"/>
      <c r="K381" s="260"/>
      <c r="L381" s="265"/>
      <c r="M381" s="266"/>
      <c r="N381" s="267"/>
      <c r="O381" s="267"/>
      <c r="P381" s="267"/>
      <c r="Q381" s="267"/>
      <c r="R381" s="267"/>
      <c r="S381" s="267"/>
      <c r="T381" s="268"/>
      <c r="AT381" s="269" t="s">
        <v>158</v>
      </c>
      <c r="AU381" s="269" t="s">
        <v>85</v>
      </c>
      <c r="AV381" s="12" t="s">
        <v>142</v>
      </c>
      <c r="AW381" s="12" t="s">
        <v>39</v>
      </c>
      <c r="AX381" s="12" t="s">
        <v>24</v>
      </c>
      <c r="AY381" s="269" t="s">
        <v>135</v>
      </c>
    </row>
    <row r="382" s="1" customFormat="1" ht="25.5" customHeight="1">
      <c r="B382" s="44"/>
      <c r="C382" s="243" t="s">
        <v>647</v>
      </c>
      <c r="D382" s="243" t="s">
        <v>195</v>
      </c>
      <c r="E382" s="244" t="s">
        <v>648</v>
      </c>
      <c r="F382" s="245" t="s">
        <v>649</v>
      </c>
      <c r="G382" s="246" t="s">
        <v>218</v>
      </c>
      <c r="H382" s="247">
        <v>140</v>
      </c>
      <c r="I382" s="248"/>
      <c r="J382" s="249">
        <f>ROUND(I382*H382,2)</f>
        <v>0</v>
      </c>
      <c r="K382" s="245" t="s">
        <v>22</v>
      </c>
      <c r="L382" s="250"/>
      <c r="M382" s="251" t="s">
        <v>22</v>
      </c>
      <c r="N382" s="252" t="s">
        <v>47</v>
      </c>
      <c r="O382" s="45"/>
      <c r="P382" s="228">
        <f>O382*H382</f>
        <v>0</v>
      </c>
      <c r="Q382" s="228">
        <v>0.001</v>
      </c>
      <c r="R382" s="228">
        <f>Q382*H382</f>
        <v>0.14000000000000001</v>
      </c>
      <c r="S382" s="228">
        <v>0</v>
      </c>
      <c r="T382" s="229">
        <f>S382*H382</f>
        <v>0</v>
      </c>
      <c r="AR382" s="22" t="s">
        <v>179</v>
      </c>
      <c r="AT382" s="22" t="s">
        <v>195</v>
      </c>
      <c r="AU382" s="22" t="s">
        <v>85</v>
      </c>
      <c r="AY382" s="22" t="s">
        <v>135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22" t="s">
        <v>24</v>
      </c>
      <c r="BK382" s="230">
        <f>ROUND(I382*H382,2)</f>
        <v>0</v>
      </c>
      <c r="BL382" s="22" t="s">
        <v>142</v>
      </c>
      <c r="BM382" s="22" t="s">
        <v>650</v>
      </c>
    </row>
    <row r="383" s="1" customFormat="1">
      <c r="B383" s="44"/>
      <c r="C383" s="72"/>
      <c r="D383" s="233" t="s">
        <v>312</v>
      </c>
      <c r="E383" s="72"/>
      <c r="F383" s="257" t="s">
        <v>339</v>
      </c>
      <c r="G383" s="72"/>
      <c r="H383" s="72"/>
      <c r="I383" s="189"/>
      <c r="J383" s="72"/>
      <c r="K383" s="72"/>
      <c r="L383" s="70"/>
      <c r="M383" s="258"/>
      <c r="N383" s="45"/>
      <c r="O383" s="45"/>
      <c r="P383" s="45"/>
      <c r="Q383" s="45"/>
      <c r="R383" s="45"/>
      <c r="S383" s="45"/>
      <c r="T383" s="93"/>
      <c r="AT383" s="22" t="s">
        <v>312</v>
      </c>
      <c r="AU383" s="22" t="s">
        <v>85</v>
      </c>
    </row>
    <row r="384" s="11" customFormat="1">
      <c r="B384" s="231"/>
      <c r="C384" s="232"/>
      <c r="D384" s="233" t="s">
        <v>158</v>
      </c>
      <c r="E384" s="234" t="s">
        <v>22</v>
      </c>
      <c r="F384" s="235" t="s">
        <v>651</v>
      </c>
      <c r="G384" s="232"/>
      <c r="H384" s="236">
        <v>140</v>
      </c>
      <c r="I384" s="237"/>
      <c r="J384" s="232"/>
      <c r="K384" s="232"/>
      <c r="L384" s="238"/>
      <c r="M384" s="239"/>
      <c r="N384" s="240"/>
      <c r="O384" s="240"/>
      <c r="P384" s="240"/>
      <c r="Q384" s="240"/>
      <c r="R384" s="240"/>
      <c r="S384" s="240"/>
      <c r="T384" s="241"/>
      <c r="AT384" s="242" t="s">
        <v>158</v>
      </c>
      <c r="AU384" s="242" t="s">
        <v>85</v>
      </c>
      <c r="AV384" s="11" t="s">
        <v>85</v>
      </c>
      <c r="AW384" s="11" t="s">
        <v>39</v>
      </c>
      <c r="AX384" s="11" t="s">
        <v>76</v>
      </c>
      <c r="AY384" s="242" t="s">
        <v>135</v>
      </c>
    </row>
    <row r="385" s="12" customFormat="1">
      <c r="B385" s="259"/>
      <c r="C385" s="260"/>
      <c r="D385" s="233" t="s">
        <v>158</v>
      </c>
      <c r="E385" s="261" t="s">
        <v>22</v>
      </c>
      <c r="F385" s="262" t="s">
        <v>315</v>
      </c>
      <c r="G385" s="260"/>
      <c r="H385" s="263">
        <v>140</v>
      </c>
      <c r="I385" s="264"/>
      <c r="J385" s="260"/>
      <c r="K385" s="260"/>
      <c r="L385" s="265"/>
      <c r="M385" s="266"/>
      <c r="N385" s="267"/>
      <c r="O385" s="267"/>
      <c r="P385" s="267"/>
      <c r="Q385" s="267"/>
      <c r="R385" s="267"/>
      <c r="S385" s="267"/>
      <c r="T385" s="268"/>
      <c r="AT385" s="269" t="s">
        <v>158</v>
      </c>
      <c r="AU385" s="269" t="s">
        <v>85</v>
      </c>
      <c r="AV385" s="12" t="s">
        <v>142</v>
      </c>
      <c r="AW385" s="12" t="s">
        <v>39</v>
      </c>
      <c r="AX385" s="12" t="s">
        <v>24</v>
      </c>
      <c r="AY385" s="269" t="s">
        <v>135</v>
      </c>
    </row>
    <row r="386" s="1" customFormat="1" ht="25.5" customHeight="1">
      <c r="B386" s="44"/>
      <c r="C386" s="243" t="s">
        <v>652</v>
      </c>
      <c r="D386" s="243" t="s">
        <v>195</v>
      </c>
      <c r="E386" s="244" t="s">
        <v>653</v>
      </c>
      <c r="F386" s="245" t="s">
        <v>654</v>
      </c>
      <c r="G386" s="246" t="s">
        <v>218</v>
      </c>
      <c r="H386" s="247">
        <v>70</v>
      </c>
      <c r="I386" s="248"/>
      <c r="J386" s="249">
        <f>ROUND(I386*H386,2)</f>
        <v>0</v>
      </c>
      <c r="K386" s="245" t="s">
        <v>22</v>
      </c>
      <c r="L386" s="250"/>
      <c r="M386" s="251" t="s">
        <v>22</v>
      </c>
      <c r="N386" s="252" t="s">
        <v>47</v>
      </c>
      <c r="O386" s="45"/>
      <c r="P386" s="228">
        <f>O386*H386</f>
        <v>0</v>
      </c>
      <c r="Q386" s="228">
        <v>0.0040000000000000001</v>
      </c>
      <c r="R386" s="228">
        <f>Q386*H386</f>
        <v>0.28000000000000003</v>
      </c>
      <c r="S386" s="228">
        <v>0</v>
      </c>
      <c r="T386" s="229">
        <f>S386*H386</f>
        <v>0</v>
      </c>
      <c r="AR386" s="22" t="s">
        <v>179</v>
      </c>
      <c r="AT386" s="22" t="s">
        <v>195</v>
      </c>
      <c r="AU386" s="22" t="s">
        <v>85</v>
      </c>
      <c r="AY386" s="22" t="s">
        <v>135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22" t="s">
        <v>24</v>
      </c>
      <c r="BK386" s="230">
        <f>ROUND(I386*H386,2)</f>
        <v>0</v>
      </c>
      <c r="BL386" s="22" t="s">
        <v>142</v>
      </c>
      <c r="BM386" s="22" t="s">
        <v>655</v>
      </c>
    </row>
    <row r="387" s="1" customFormat="1">
      <c r="B387" s="44"/>
      <c r="C387" s="72"/>
      <c r="D387" s="233" t="s">
        <v>312</v>
      </c>
      <c r="E387" s="72"/>
      <c r="F387" s="257" t="s">
        <v>339</v>
      </c>
      <c r="G387" s="72"/>
      <c r="H387" s="72"/>
      <c r="I387" s="189"/>
      <c r="J387" s="72"/>
      <c r="K387" s="72"/>
      <c r="L387" s="70"/>
      <c r="M387" s="258"/>
      <c r="N387" s="45"/>
      <c r="O387" s="45"/>
      <c r="P387" s="45"/>
      <c r="Q387" s="45"/>
      <c r="R387" s="45"/>
      <c r="S387" s="45"/>
      <c r="T387" s="93"/>
      <c r="AT387" s="22" t="s">
        <v>312</v>
      </c>
      <c r="AU387" s="22" t="s">
        <v>85</v>
      </c>
    </row>
    <row r="388" s="11" customFormat="1">
      <c r="B388" s="231"/>
      <c r="C388" s="232"/>
      <c r="D388" s="233" t="s">
        <v>158</v>
      </c>
      <c r="E388" s="234" t="s">
        <v>22</v>
      </c>
      <c r="F388" s="235" t="s">
        <v>656</v>
      </c>
      <c r="G388" s="232"/>
      <c r="H388" s="236">
        <v>70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AT388" s="242" t="s">
        <v>158</v>
      </c>
      <c r="AU388" s="242" t="s">
        <v>85</v>
      </c>
      <c r="AV388" s="11" t="s">
        <v>85</v>
      </c>
      <c r="AW388" s="11" t="s">
        <v>39</v>
      </c>
      <c r="AX388" s="11" t="s">
        <v>76</v>
      </c>
      <c r="AY388" s="242" t="s">
        <v>135</v>
      </c>
    </row>
    <row r="389" s="12" customFormat="1">
      <c r="B389" s="259"/>
      <c r="C389" s="260"/>
      <c r="D389" s="233" t="s">
        <v>158</v>
      </c>
      <c r="E389" s="261" t="s">
        <v>22</v>
      </c>
      <c r="F389" s="262" t="s">
        <v>315</v>
      </c>
      <c r="G389" s="260"/>
      <c r="H389" s="263">
        <v>70</v>
      </c>
      <c r="I389" s="264"/>
      <c r="J389" s="260"/>
      <c r="K389" s="260"/>
      <c r="L389" s="265"/>
      <c r="M389" s="266"/>
      <c r="N389" s="267"/>
      <c r="O389" s="267"/>
      <c r="P389" s="267"/>
      <c r="Q389" s="267"/>
      <c r="R389" s="267"/>
      <c r="S389" s="267"/>
      <c r="T389" s="268"/>
      <c r="AT389" s="269" t="s">
        <v>158</v>
      </c>
      <c r="AU389" s="269" t="s">
        <v>85</v>
      </c>
      <c r="AV389" s="12" t="s">
        <v>142</v>
      </c>
      <c r="AW389" s="12" t="s">
        <v>39</v>
      </c>
      <c r="AX389" s="12" t="s">
        <v>24</v>
      </c>
      <c r="AY389" s="269" t="s">
        <v>135</v>
      </c>
    </row>
    <row r="390" s="1" customFormat="1" ht="16.5" customHeight="1">
      <c r="B390" s="44"/>
      <c r="C390" s="243" t="s">
        <v>657</v>
      </c>
      <c r="D390" s="243" t="s">
        <v>195</v>
      </c>
      <c r="E390" s="244" t="s">
        <v>658</v>
      </c>
      <c r="F390" s="245" t="s">
        <v>659</v>
      </c>
      <c r="G390" s="246" t="s">
        <v>218</v>
      </c>
      <c r="H390" s="247">
        <v>20</v>
      </c>
      <c r="I390" s="248"/>
      <c r="J390" s="249">
        <f>ROUND(I390*H390,2)</f>
        <v>0</v>
      </c>
      <c r="K390" s="245" t="s">
        <v>22</v>
      </c>
      <c r="L390" s="250"/>
      <c r="M390" s="251" t="s">
        <v>22</v>
      </c>
      <c r="N390" s="252" t="s">
        <v>47</v>
      </c>
      <c r="O390" s="45"/>
      <c r="P390" s="228">
        <f>O390*H390</f>
        <v>0</v>
      </c>
      <c r="Q390" s="228">
        <v>0.0050000000000000001</v>
      </c>
      <c r="R390" s="228">
        <f>Q390*H390</f>
        <v>0.10000000000000001</v>
      </c>
      <c r="S390" s="228">
        <v>0</v>
      </c>
      <c r="T390" s="229">
        <f>S390*H390</f>
        <v>0</v>
      </c>
      <c r="AR390" s="22" t="s">
        <v>179</v>
      </c>
      <c r="AT390" s="22" t="s">
        <v>195</v>
      </c>
      <c r="AU390" s="22" t="s">
        <v>85</v>
      </c>
      <c r="AY390" s="22" t="s">
        <v>135</v>
      </c>
      <c r="BE390" s="230">
        <f>IF(N390="základní",J390,0)</f>
        <v>0</v>
      </c>
      <c r="BF390" s="230">
        <f>IF(N390="snížená",J390,0)</f>
        <v>0</v>
      </c>
      <c r="BG390" s="230">
        <f>IF(N390="zákl. přenesená",J390,0)</f>
        <v>0</v>
      </c>
      <c r="BH390" s="230">
        <f>IF(N390="sníž. přenesená",J390,0)</f>
        <v>0</v>
      </c>
      <c r="BI390" s="230">
        <f>IF(N390="nulová",J390,0)</f>
        <v>0</v>
      </c>
      <c r="BJ390" s="22" t="s">
        <v>24</v>
      </c>
      <c r="BK390" s="230">
        <f>ROUND(I390*H390,2)</f>
        <v>0</v>
      </c>
      <c r="BL390" s="22" t="s">
        <v>142</v>
      </c>
      <c r="BM390" s="22" t="s">
        <v>660</v>
      </c>
    </row>
    <row r="391" s="1" customFormat="1">
      <c r="B391" s="44"/>
      <c r="C391" s="72"/>
      <c r="D391" s="233" t="s">
        <v>312</v>
      </c>
      <c r="E391" s="72"/>
      <c r="F391" s="257" t="s">
        <v>339</v>
      </c>
      <c r="G391" s="72"/>
      <c r="H391" s="72"/>
      <c r="I391" s="189"/>
      <c r="J391" s="72"/>
      <c r="K391" s="72"/>
      <c r="L391" s="70"/>
      <c r="M391" s="258"/>
      <c r="N391" s="45"/>
      <c r="O391" s="45"/>
      <c r="P391" s="45"/>
      <c r="Q391" s="45"/>
      <c r="R391" s="45"/>
      <c r="S391" s="45"/>
      <c r="T391" s="93"/>
      <c r="AT391" s="22" t="s">
        <v>312</v>
      </c>
      <c r="AU391" s="22" t="s">
        <v>85</v>
      </c>
    </row>
    <row r="392" s="11" customFormat="1">
      <c r="B392" s="231"/>
      <c r="C392" s="232"/>
      <c r="D392" s="233" t="s">
        <v>158</v>
      </c>
      <c r="E392" s="234" t="s">
        <v>22</v>
      </c>
      <c r="F392" s="235" t="s">
        <v>661</v>
      </c>
      <c r="G392" s="232"/>
      <c r="H392" s="236">
        <v>20</v>
      </c>
      <c r="I392" s="237"/>
      <c r="J392" s="232"/>
      <c r="K392" s="232"/>
      <c r="L392" s="238"/>
      <c r="M392" s="239"/>
      <c r="N392" s="240"/>
      <c r="O392" s="240"/>
      <c r="P392" s="240"/>
      <c r="Q392" s="240"/>
      <c r="R392" s="240"/>
      <c r="S392" s="240"/>
      <c r="T392" s="241"/>
      <c r="AT392" s="242" t="s">
        <v>158</v>
      </c>
      <c r="AU392" s="242" t="s">
        <v>85</v>
      </c>
      <c r="AV392" s="11" t="s">
        <v>85</v>
      </c>
      <c r="AW392" s="11" t="s">
        <v>39</v>
      </c>
      <c r="AX392" s="11" t="s">
        <v>76</v>
      </c>
      <c r="AY392" s="242" t="s">
        <v>135</v>
      </c>
    </row>
    <row r="393" s="12" customFormat="1">
      <c r="B393" s="259"/>
      <c r="C393" s="260"/>
      <c r="D393" s="233" t="s">
        <v>158</v>
      </c>
      <c r="E393" s="261" t="s">
        <v>22</v>
      </c>
      <c r="F393" s="262" t="s">
        <v>315</v>
      </c>
      <c r="G393" s="260"/>
      <c r="H393" s="263">
        <v>20</v>
      </c>
      <c r="I393" s="264"/>
      <c r="J393" s="260"/>
      <c r="K393" s="260"/>
      <c r="L393" s="265"/>
      <c r="M393" s="266"/>
      <c r="N393" s="267"/>
      <c r="O393" s="267"/>
      <c r="P393" s="267"/>
      <c r="Q393" s="267"/>
      <c r="R393" s="267"/>
      <c r="S393" s="267"/>
      <c r="T393" s="268"/>
      <c r="AT393" s="269" t="s">
        <v>158</v>
      </c>
      <c r="AU393" s="269" t="s">
        <v>85</v>
      </c>
      <c r="AV393" s="12" t="s">
        <v>142</v>
      </c>
      <c r="AW393" s="12" t="s">
        <v>39</v>
      </c>
      <c r="AX393" s="12" t="s">
        <v>24</v>
      </c>
      <c r="AY393" s="269" t="s">
        <v>135</v>
      </c>
    </row>
    <row r="394" s="1" customFormat="1" ht="16.5" customHeight="1">
      <c r="B394" s="44"/>
      <c r="C394" s="243" t="s">
        <v>662</v>
      </c>
      <c r="D394" s="243" t="s">
        <v>195</v>
      </c>
      <c r="E394" s="244" t="s">
        <v>663</v>
      </c>
      <c r="F394" s="245" t="s">
        <v>664</v>
      </c>
      <c r="G394" s="246" t="s">
        <v>218</v>
      </c>
      <c r="H394" s="247">
        <v>130</v>
      </c>
      <c r="I394" s="248"/>
      <c r="J394" s="249">
        <f>ROUND(I394*H394,2)</f>
        <v>0</v>
      </c>
      <c r="K394" s="245" t="s">
        <v>22</v>
      </c>
      <c r="L394" s="250"/>
      <c r="M394" s="251" t="s">
        <v>22</v>
      </c>
      <c r="N394" s="252" t="s">
        <v>47</v>
      </c>
      <c r="O394" s="45"/>
      <c r="P394" s="228">
        <f>O394*H394</f>
        <v>0</v>
      </c>
      <c r="Q394" s="228">
        <v>0.002</v>
      </c>
      <c r="R394" s="228">
        <f>Q394*H394</f>
        <v>0.26000000000000001</v>
      </c>
      <c r="S394" s="228">
        <v>0</v>
      </c>
      <c r="T394" s="229">
        <f>S394*H394</f>
        <v>0</v>
      </c>
      <c r="AR394" s="22" t="s">
        <v>179</v>
      </c>
      <c r="AT394" s="22" t="s">
        <v>195</v>
      </c>
      <c r="AU394" s="22" t="s">
        <v>85</v>
      </c>
      <c r="AY394" s="22" t="s">
        <v>135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22" t="s">
        <v>24</v>
      </c>
      <c r="BK394" s="230">
        <f>ROUND(I394*H394,2)</f>
        <v>0</v>
      </c>
      <c r="BL394" s="22" t="s">
        <v>142</v>
      </c>
      <c r="BM394" s="22" t="s">
        <v>665</v>
      </c>
    </row>
    <row r="395" s="1" customFormat="1">
      <c r="B395" s="44"/>
      <c r="C395" s="72"/>
      <c r="D395" s="233" t="s">
        <v>312</v>
      </c>
      <c r="E395" s="72"/>
      <c r="F395" s="257" t="s">
        <v>339</v>
      </c>
      <c r="G395" s="72"/>
      <c r="H395" s="72"/>
      <c r="I395" s="189"/>
      <c r="J395" s="72"/>
      <c r="K395" s="72"/>
      <c r="L395" s="70"/>
      <c r="M395" s="258"/>
      <c r="N395" s="45"/>
      <c r="O395" s="45"/>
      <c r="P395" s="45"/>
      <c r="Q395" s="45"/>
      <c r="R395" s="45"/>
      <c r="S395" s="45"/>
      <c r="T395" s="93"/>
      <c r="AT395" s="22" t="s">
        <v>312</v>
      </c>
      <c r="AU395" s="22" t="s">
        <v>85</v>
      </c>
    </row>
    <row r="396" s="11" customFormat="1">
      <c r="B396" s="231"/>
      <c r="C396" s="232"/>
      <c r="D396" s="233" t="s">
        <v>158</v>
      </c>
      <c r="E396" s="234" t="s">
        <v>22</v>
      </c>
      <c r="F396" s="235" t="s">
        <v>666</v>
      </c>
      <c r="G396" s="232"/>
      <c r="H396" s="236">
        <v>130</v>
      </c>
      <c r="I396" s="237"/>
      <c r="J396" s="232"/>
      <c r="K396" s="232"/>
      <c r="L396" s="238"/>
      <c r="M396" s="239"/>
      <c r="N396" s="240"/>
      <c r="O396" s="240"/>
      <c r="P396" s="240"/>
      <c r="Q396" s="240"/>
      <c r="R396" s="240"/>
      <c r="S396" s="240"/>
      <c r="T396" s="241"/>
      <c r="AT396" s="242" t="s">
        <v>158</v>
      </c>
      <c r="AU396" s="242" t="s">
        <v>85</v>
      </c>
      <c r="AV396" s="11" t="s">
        <v>85</v>
      </c>
      <c r="AW396" s="11" t="s">
        <v>39</v>
      </c>
      <c r="AX396" s="11" t="s">
        <v>76</v>
      </c>
      <c r="AY396" s="242" t="s">
        <v>135</v>
      </c>
    </row>
    <row r="397" s="12" customFormat="1">
      <c r="B397" s="259"/>
      <c r="C397" s="260"/>
      <c r="D397" s="233" t="s">
        <v>158</v>
      </c>
      <c r="E397" s="261" t="s">
        <v>22</v>
      </c>
      <c r="F397" s="262" t="s">
        <v>315</v>
      </c>
      <c r="G397" s="260"/>
      <c r="H397" s="263">
        <v>130</v>
      </c>
      <c r="I397" s="264"/>
      <c r="J397" s="260"/>
      <c r="K397" s="260"/>
      <c r="L397" s="265"/>
      <c r="M397" s="266"/>
      <c r="N397" s="267"/>
      <c r="O397" s="267"/>
      <c r="P397" s="267"/>
      <c r="Q397" s="267"/>
      <c r="R397" s="267"/>
      <c r="S397" s="267"/>
      <c r="T397" s="268"/>
      <c r="AT397" s="269" t="s">
        <v>158</v>
      </c>
      <c r="AU397" s="269" t="s">
        <v>85</v>
      </c>
      <c r="AV397" s="12" t="s">
        <v>142</v>
      </c>
      <c r="AW397" s="12" t="s">
        <v>39</v>
      </c>
      <c r="AX397" s="12" t="s">
        <v>24</v>
      </c>
      <c r="AY397" s="269" t="s">
        <v>135</v>
      </c>
    </row>
    <row r="398" s="1" customFormat="1" ht="16.5" customHeight="1">
      <c r="B398" s="44"/>
      <c r="C398" s="243" t="s">
        <v>667</v>
      </c>
      <c r="D398" s="243" t="s">
        <v>195</v>
      </c>
      <c r="E398" s="244" t="s">
        <v>668</v>
      </c>
      <c r="F398" s="245" t="s">
        <v>669</v>
      </c>
      <c r="G398" s="246" t="s">
        <v>218</v>
      </c>
      <c r="H398" s="247">
        <v>1</v>
      </c>
      <c r="I398" s="248"/>
      <c r="J398" s="249">
        <f>ROUND(I398*H398,2)</f>
        <v>0</v>
      </c>
      <c r="K398" s="245" t="s">
        <v>22</v>
      </c>
      <c r="L398" s="250"/>
      <c r="M398" s="251" t="s">
        <v>22</v>
      </c>
      <c r="N398" s="252" t="s">
        <v>47</v>
      </c>
      <c r="O398" s="45"/>
      <c r="P398" s="228">
        <f>O398*H398</f>
        <v>0</v>
      </c>
      <c r="Q398" s="228">
        <v>0.001</v>
      </c>
      <c r="R398" s="228">
        <f>Q398*H398</f>
        <v>0.001</v>
      </c>
      <c r="S398" s="228">
        <v>0</v>
      </c>
      <c r="T398" s="229">
        <f>S398*H398</f>
        <v>0</v>
      </c>
      <c r="AR398" s="22" t="s">
        <v>179</v>
      </c>
      <c r="AT398" s="22" t="s">
        <v>195</v>
      </c>
      <c r="AU398" s="22" t="s">
        <v>85</v>
      </c>
      <c r="AY398" s="22" t="s">
        <v>135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22" t="s">
        <v>24</v>
      </c>
      <c r="BK398" s="230">
        <f>ROUND(I398*H398,2)</f>
        <v>0</v>
      </c>
      <c r="BL398" s="22" t="s">
        <v>142</v>
      </c>
      <c r="BM398" s="22" t="s">
        <v>670</v>
      </c>
    </row>
    <row r="399" s="1" customFormat="1">
      <c r="B399" s="44"/>
      <c r="C399" s="72"/>
      <c r="D399" s="233" t="s">
        <v>312</v>
      </c>
      <c r="E399" s="72"/>
      <c r="F399" s="257" t="s">
        <v>339</v>
      </c>
      <c r="G399" s="72"/>
      <c r="H399" s="72"/>
      <c r="I399" s="189"/>
      <c r="J399" s="72"/>
      <c r="K399" s="72"/>
      <c r="L399" s="70"/>
      <c r="M399" s="258"/>
      <c r="N399" s="45"/>
      <c r="O399" s="45"/>
      <c r="P399" s="45"/>
      <c r="Q399" s="45"/>
      <c r="R399" s="45"/>
      <c r="S399" s="45"/>
      <c r="T399" s="93"/>
      <c r="AT399" s="22" t="s">
        <v>312</v>
      </c>
      <c r="AU399" s="22" t="s">
        <v>85</v>
      </c>
    </row>
    <row r="400" s="11" customFormat="1">
      <c r="B400" s="231"/>
      <c r="C400" s="232"/>
      <c r="D400" s="233" t="s">
        <v>158</v>
      </c>
      <c r="E400" s="234" t="s">
        <v>22</v>
      </c>
      <c r="F400" s="235" t="s">
        <v>509</v>
      </c>
      <c r="G400" s="232"/>
      <c r="H400" s="236">
        <v>1</v>
      </c>
      <c r="I400" s="237"/>
      <c r="J400" s="232"/>
      <c r="K400" s="232"/>
      <c r="L400" s="238"/>
      <c r="M400" s="239"/>
      <c r="N400" s="240"/>
      <c r="O400" s="240"/>
      <c r="P400" s="240"/>
      <c r="Q400" s="240"/>
      <c r="R400" s="240"/>
      <c r="S400" s="240"/>
      <c r="T400" s="241"/>
      <c r="AT400" s="242" t="s">
        <v>158</v>
      </c>
      <c r="AU400" s="242" t="s">
        <v>85</v>
      </c>
      <c r="AV400" s="11" t="s">
        <v>85</v>
      </c>
      <c r="AW400" s="11" t="s">
        <v>39</v>
      </c>
      <c r="AX400" s="11" t="s">
        <v>76</v>
      </c>
      <c r="AY400" s="242" t="s">
        <v>135</v>
      </c>
    </row>
    <row r="401" s="12" customFormat="1">
      <c r="B401" s="259"/>
      <c r="C401" s="260"/>
      <c r="D401" s="233" t="s">
        <v>158</v>
      </c>
      <c r="E401" s="261" t="s">
        <v>22</v>
      </c>
      <c r="F401" s="262" t="s">
        <v>315</v>
      </c>
      <c r="G401" s="260"/>
      <c r="H401" s="263">
        <v>1</v>
      </c>
      <c r="I401" s="264"/>
      <c r="J401" s="260"/>
      <c r="K401" s="260"/>
      <c r="L401" s="265"/>
      <c r="M401" s="266"/>
      <c r="N401" s="267"/>
      <c r="O401" s="267"/>
      <c r="P401" s="267"/>
      <c r="Q401" s="267"/>
      <c r="R401" s="267"/>
      <c r="S401" s="267"/>
      <c r="T401" s="268"/>
      <c r="AT401" s="269" t="s">
        <v>158</v>
      </c>
      <c r="AU401" s="269" t="s">
        <v>85</v>
      </c>
      <c r="AV401" s="12" t="s">
        <v>142</v>
      </c>
      <c r="AW401" s="12" t="s">
        <v>39</v>
      </c>
      <c r="AX401" s="12" t="s">
        <v>24</v>
      </c>
      <c r="AY401" s="269" t="s">
        <v>135</v>
      </c>
    </row>
    <row r="402" s="1" customFormat="1" ht="25.5" customHeight="1">
      <c r="B402" s="44"/>
      <c r="C402" s="243" t="s">
        <v>671</v>
      </c>
      <c r="D402" s="243" t="s">
        <v>195</v>
      </c>
      <c r="E402" s="244" t="s">
        <v>672</v>
      </c>
      <c r="F402" s="245" t="s">
        <v>673</v>
      </c>
      <c r="G402" s="246" t="s">
        <v>176</v>
      </c>
      <c r="H402" s="247">
        <v>132.32599999999999</v>
      </c>
      <c r="I402" s="248"/>
      <c r="J402" s="249">
        <f>ROUND(I402*H402,2)</f>
        <v>0</v>
      </c>
      <c r="K402" s="245" t="s">
        <v>22</v>
      </c>
      <c r="L402" s="250"/>
      <c r="M402" s="251" t="s">
        <v>22</v>
      </c>
      <c r="N402" s="252" t="s">
        <v>47</v>
      </c>
      <c r="O402" s="45"/>
      <c r="P402" s="228">
        <f>O402*H402</f>
        <v>0</v>
      </c>
      <c r="Q402" s="228">
        <v>0.001</v>
      </c>
      <c r="R402" s="228">
        <f>Q402*H402</f>
        <v>0.132326</v>
      </c>
      <c r="S402" s="228">
        <v>0</v>
      </c>
      <c r="T402" s="229">
        <f>S402*H402</f>
        <v>0</v>
      </c>
      <c r="AR402" s="22" t="s">
        <v>179</v>
      </c>
      <c r="AT402" s="22" t="s">
        <v>195</v>
      </c>
      <c r="AU402" s="22" t="s">
        <v>85</v>
      </c>
      <c r="AY402" s="22" t="s">
        <v>135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22" t="s">
        <v>24</v>
      </c>
      <c r="BK402" s="230">
        <f>ROUND(I402*H402,2)</f>
        <v>0</v>
      </c>
      <c r="BL402" s="22" t="s">
        <v>142</v>
      </c>
      <c r="BM402" s="22" t="s">
        <v>674</v>
      </c>
    </row>
    <row r="403" s="1" customFormat="1">
      <c r="B403" s="44"/>
      <c r="C403" s="72"/>
      <c r="D403" s="233" t="s">
        <v>312</v>
      </c>
      <c r="E403" s="72"/>
      <c r="F403" s="257" t="s">
        <v>675</v>
      </c>
      <c r="G403" s="72"/>
      <c r="H403" s="72"/>
      <c r="I403" s="189"/>
      <c r="J403" s="72"/>
      <c r="K403" s="72"/>
      <c r="L403" s="70"/>
      <c r="M403" s="258"/>
      <c r="N403" s="45"/>
      <c r="O403" s="45"/>
      <c r="P403" s="45"/>
      <c r="Q403" s="45"/>
      <c r="R403" s="45"/>
      <c r="S403" s="45"/>
      <c r="T403" s="93"/>
      <c r="AT403" s="22" t="s">
        <v>312</v>
      </c>
      <c r="AU403" s="22" t="s">
        <v>85</v>
      </c>
    </row>
    <row r="404" s="11" customFormat="1">
      <c r="B404" s="231"/>
      <c r="C404" s="232"/>
      <c r="D404" s="233" t="s">
        <v>158</v>
      </c>
      <c r="E404" s="234" t="s">
        <v>22</v>
      </c>
      <c r="F404" s="235" t="s">
        <v>676</v>
      </c>
      <c r="G404" s="232"/>
      <c r="H404" s="236">
        <v>53.759999999999998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AT404" s="242" t="s">
        <v>158</v>
      </c>
      <c r="AU404" s="242" t="s">
        <v>85</v>
      </c>
      <c r="AV404" s="11" t="s">
        <v>85</v>
      </c>
      <c r="AW404" s="11" t="s">
        <v>39</v>
      </c>
      <c r="AX404" s="11" t="s">
        <v>76</v>
      </c>
      <c r="AY404" s="242" t="s">
        <v>135</v>
      </c>
    </row>
    <row r="405" s="11" customFormat="1">
      <c r="B405" s="231"/>
      <c r="C405" s="232"/>
      <c r="D405" s="233" t="s">
        <v>158</v>
      </c>
      <c r="E405" s="234" t="s">
        <v>22</v>
      </c>
      <c r="F405" s="235" t="s">
        <v>677</v>
      </c>
      <c r="G405" s="232"/>
      <c r="H405" s="236">
        <v>24.806000000000001</v>
      </c>
      <c r="I405" s="237"/>
      <c r="J405" s="232"/>
      <c r="K405" s="232"/>
      <c r="L405" s="238"/>
      <c r="M405" s="239"/>
      <c r="N405" s="240"/>
      <c r="O405" s="240"/>
      <c r="P405" s="240"/>
      <c r="Q405" s="240"/>
      <c r="R405" s="240"/>
      <c r="S405" s="240"/>
      <c r="T405" s="241"/>
      <c r="AT405" s="242" t="s">
        <v>158</v>
      </c>
      <c r="AU405" s="242" t="s">
        <v>85</v>
      </c>
      <c r="AV405" s="11" t="s">
        <v>85</v>
      </c>
      <c r="AW405" s="11" t="s">
        <v>39</v>
      </c>
      <c r="AX405" s="11" t="s">
        <v>76</v>
      </c>
      <c r="AY405" s="242" t="s">
        <v>135</v>
      </c>
    </row>
    <row r="406" s="11" customFormat="1">
      <c r="B406" s="231"/>
      <c r="C406" s="232"/>
      <c r="D406" s="233" t="s">
        <v>158</v>
      </c>
      <c r="E406" s="234" t="s">
        <v>22</v>
      </c>
      <c r="F406" s="235" t="s">
        <v>678</v>
      </c>
      <c r="G406" s="232"/>
      <c r="H406" s="236">
        <v>53.759999999999998</v>
      </c>
      <c r="I406" s="237"/>
      <c r="J406" s="232"/>
      <c r="K406" s="232"/>
      <c r="L406" s="238"/>
      <c r="M406" s="239"/>
      <c r="N406" s="240"/>
      <c r="O406" s="240"/>
      <c r="P406" s="240"/>
      <c r="Q406" s="240"/>
      <c r="R406" s="240"/>
      <c r="S406" s="240"/>
      <c r="T406" s="241"/>
      <c r="AT406" s="242" t="s">
        <v>158</v>
      </c>
      <c r="AU406" s="242" t="s">
        <v>85</v>
      </c>
      <c r="AV406" s="11" t="s">
        <v>85</v>
      </c>
      <c r="AW406" s="11" t="s">
        <v>39</v>
      </c>
      <c r="AX406" s="11" t="s">
        <v>76</v>
      </c>
      <c r="AY406" s="242" t="s">
        <v>135</v>
      </c>
    </row>
    <row r="407" s="12" customFormat="1">
      <c r="B407" s="259"/>
      <c r="C407" s="260"/>
      <c r="D407" s="233" t="s">
        <v>158</v>
      </c>
      <c r="E407" s="261" t="s">
        <v>22</v>
      </c>
      <c r="F407" s="262" t="s">
        <v>315</v>
      </c>
      <c r="G407" s="260"/>
      <c r="H407" s="263">
        <v>132.32599999999999</v>
      </c>
      <c r="I407" s="264"/>
      <c r="J407" s="260"/>
      <c r="K407" s="260"/>
      <c r="L407" s="265"/>
      <c r="M407" s="266"/>
      <c r="N407" s="267"/>
      <c r="O407" s="267"/>
      <c r="P407" s="267"/>
      <c r="Q407" s="267"/>
      <c r="R407" s="267"/>
      <c r="S407" s="267"/>
      <c r="T407" s="268"/>
      <c r="AT407" s="269" t="s">
        <v>158</v>
      </c>
      <c r="AU407" s="269" t="s">
        <v>85</v>
      </c>
      <c r="AV407" s="12" t="s">
        <v>142</v>
      </c>
      <c r="AW407" s="12" t="s">
        <v>39</v>
      </c>
      <c r="AX407" s="12" t="s">
        <v>24</v>
      </c>
      <c r="AY407" s="269" t="s">
        <v>135</v>
      </c>
    </row>
    <row r="408" s="1" customFormat="1" ht="25.5" customHeight="1">
      <c r="B408" s="44"/>
      <c r="C408" s="243" t="s">
        <v>679</v>
      </c>
      <c r="D408" s="243" t="s">
        <v>195</v>
      </c>
      <c r="E408" s="244" t="s">
        <v>680</v>
      </c>
      <c r="F408" s="245" t="s">
        <v>681</v>
      </c>
      <c r="G408" s="246" t="s">
        <v>218</v>
      </c>
      <c r="H408" s="247">
        <v>15</v>
      </c>
      <c r="I408" s="248"/>
      <c r="J408" s="249">
        <f>ROUND(I408*H408,2)</f>
        <v>0</v>
      </c>
      <c r="K408" s="245" t="s">
        <v>22</v>
      </c>
      <c r="L408" s="250"/>
      <c r="M408" s="251" t="s">
        <v>22</v>
      </c>
      <c r="N408" s="252" t="s">
        <v>47</v>
      </c>
      <c r="O408" s="45"/>
      <c r="P408" s="228">
        <f>O408*H408</f>
        <v>0</v>
      </c>
      <c r="Q408" s="228">
        <v>0.040000000000000001</v>
      </c>
      <c r="R408" s="228">
        <f>Q408*H408</f>
        <v>0.59999999999999998</v>
      </c>
      <c r="S408" s="228">
        <v>0</v>
      </c>
      <c r="T408" s="229">
        <f>S408*H408</f>
        <v>0</v>
      </c>
      <c r="AR408" s="22" t="s">
        <v>179</v>
      </c>
      <c r="AT408" s="22" t="s">
        <v>195</v>
      </c>
      <c r="AU408" s="22" t="s">
        <v>85</v>
      </c>
      <c r="AY408" s="22" t="s">
        <v>135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22" t="s">
        <v>24</v>
      </c>
      <c r="BK408" s="230">
        <f>ROUND(I408*H408,2)</f>
        <v>0</v>
      </c>
      <c r="BL408" s="22" t="s">
        <v>142</v>
      </c>
      <c r="BM408" s="22" t="s">
        <v>682</v>
      </c>
    </row>
    <row r="409" s="1" customFormat="1">
      <c r="B409" s="44"/>
      <c r="C409" s="72"/>
      <c r="D409" s="233" t="s">
        <v>312</v>
      </c>
      <c r="E409" s="72"/>
      <c r="F409" s="257" t="s">
        <v>683</v>
      </c>
      <c r="G409" s="72"/>
      <c r="H409" s="72"/>
      <c r="I409" s="189"/>
      <c r="J409" s="72"/>
      <c r="K409" s="72"/>
      <c r="L409" s="70"/>
      <c r="M409" s="258"/>
      <c r="N409" s="45"/>
      <c r="O409" s="45"/>
      <c r="P409" s="45"/>
      <c r="Q409" s="45"/>
      <c r="R409" s="45"/>
      <c r="S409" s="45"/>
      <c r="T409" s="93"/>
      <c r="AT409" s="22" t="s">
        <v>312</v>
      </c>
      <c r="AU409" s="22" t="s">
        <v>85</v>
      </c>
    </row>
    <row r="410" s="11" customFormat="1">
      <c r="B410" s="231"/>
      <c r="C410" s="232"/>
      <c r="D410" s="233" t="s">
        <v>158</v>
      </c>
      <c r="E410" s="234" t="s">
        <v>22</v>
      </c>
      <c r="F410" s="235" t="s">
        <v>684</v>
      </c>
      <c r="G410" s="232"/>
      <c r="H410" s="236">
        <v>15</v>
      </c>
      <c r="I410" s="237"/>
      <c r="J410" s="232"/>
      <c r="K410" s="232"/>
      <c r="L410" s="238"/>
      <c r="M410" s="239"/>
      <c r="N410" s="240"/>
      <c r="O410" s="240"/>
      <c r="P410" s="240"/>
      <c r="Q410" s="240"/>
      <c r="R410" s="240"/>
      <c r="S410" s="240"/>
      <c r="T410" s="241"/>
      <c r="AT410" s="242" t="s">
        <v>158</v>
      </c>
      <c r="AU410" s="242" t="s">
        <v>85</v>
      </c>
      <c r="AV410" s="11" t="s">
        <v>85</v>
      </c>
      <c r="AW410" s="11" t="s">
        <v>39</v>
      </c>
      <c r="AX410" s="11" t="s">
        <v>76</v>
      </c>
      <c r="AY410" s="242" t="s">
        <v>135</v>
      </c>
    </row>
    <row r="411" s="12" customFormat="1">
      <c r="B411" s="259"/>
      <c r="C411" s="260"/>
      <c r="D411" s="233" t="s">
        <v>158</v>
      </c>
      <c r="E411" s="261" t="s">
        <v>22</v>
      </c>
      <c r="F411" s="262" t="s">
        <v>315</v>
      </c>
      <c r="G411" s="260"/>
      <c r="H411" s="263">
        <v>15</v>
      </c>
      <c r="I411" s="264"/>
      <c r="J411" s="260"/>
      <c r="K411" s="260"/>
      <c r="L411" s="265"/>
      <c r="M411" s="266"/>
      <c r="N411" s="267"/>
      <c r="O411" s="267"/>
      <c r="P411" s="267"/>
      <c r="Q411" s="267"/>
      <c r="R411" s="267"/>
      <c r="S411" s="267"/>
      <c r="T411" s="268"/>
      <c r="AT411" s="269" t="s">
        <v>158</v>
      </c>
      <c r="AU411" s="269" t="s">
        <v>85</v>
      </c>
      <c r="AV411" s="12" t="s">
        <v>142</v>
      </c>
      <c r="AW411" s="12" t="s">
        <v>39</v>
      </c>
      <c r="AX411" s="12" t="s">
        <v>24</v>
      </c>
      <c r="AY411" s="269" t="s">
        <v>135</v>
      </c>
    </row>
    <row r="412" s="1" customFormat="1" ht="25.5" customHeight="1">
      <c r="B412" s="44"/>
      <c r="C412" s="243" t="s">
        <v>685</v>
      </c>
      <c r="D412" s="243" t="s">
        <v>195</v>
      </c>
      <c r="E412" s="244" t="s">
        <v>686</v>
      </c>
      <c r="F412" s="245" t="s">
        <v>687</v>
      </c>
      <c r="G412" s="246" t="s">
        <v>218</v>
      </c>
      <c r="H412" s="247">
        <v>2</v>
      </c>
      <c r="I412" s="248"/>
      <c r="J412" s="249">
        <f>ROUND(I412*H412,2)</f>
        <v>0</v>
      </c>
      <c r="K412" s="245" t="s">
        <v>22</v>
      </c>
      <c r="L412" s="250"/>
      <c r="M412" s="251" t="s">
        <v>22</v>
      </c>
      <c r="N412" s="252" t="s">
        <v>47</v>
      </c>
      <c r="O412" s="45"/>
      <c r="P412" s="228">
        <f>O412*H412</f>
        <v>0</v>
      </c>
      <c r="Q412" s="228">
        <v>0.0040000000000000001</v>
      </c>
      <c r="R412" s="228">
        <f>Q412*H412</f>
        <v>0.0080000000000000002</v>
      </c>
      <c r="S412" s="228">
        <v>0</v>
      </c>
      <c r="T412" s="229">
        <f>S412*H412</f>
        <v>0</v>
      </c>
      <c r="AR412" s="22" t="s">
        <v>179</v>
      </c>
      <c r="AT412" s="22" t="s">
        <v>195</v>
      </c>
      <c r="AU412" s="22" t="s">
        <v>85</v>
      </c>
      <c r="AY412" s="22" t="s">
        <v>135</v>
      </c>
      <c r="BE412" s="230">
        <f>IF(N412="základní",J412,0)</f>
        <v>0</v>
      </c>
      <c r="BF412" s="230">
        <f>IF(N412="snížená",J412,0)</f>
        <v>0</v>
      </c>
      <c r="BG412" s="230">
        <f>IF(N412="zákl. přenesená",J412,0)</f>
        <v>0</v>
      </c>
      <c r="BH412" s="230">
        <f>IF(N412="sníž. přenesená",J412,0)</f>
        <v>0</v>
      </c>
      <c r="BI412" s="230">
        <f>IF(N412="nulová",J412,0)</f>
        <v>0</v>
      </c>
      <c r="BJ412" s="22" t="s">
        <v>24</v>
      </c>
      <c r="BK412" s="230">
        <f>ROUND(I412*H412,2)</f>
        <v>0</v>
      </c>
      <c r="BL412" s="22" t="s">
        <v>142</v>
      </c>
      <c r="BM412" s="22" t="s">
        <v>688</v>
      </c>
    </row>
    <row r="413" s="1" customFormat="1">
      <c r="B413" s="44"/>
      <c r="C413" s="72"/>
      <c r="D413" s="233" t="s">
        <v>312</v>
      </c>
      <c r="E413" s="72"/>
      <c r="F413" s="257" t="s">
        <v>483</v>
      </c>
      <c r="G413" s="72"/>
      <c r="H413" s="72"/>
      <c r="I413" s="189"/>
      <c r="J413" s="72"/>
      <c r="K413" s="72"/>
      <c r="L413" s="70"/>
      <c r="M413" s="258"/>
      <c r="N413" s="45"/>
      <c r="O413" s="45"/>
      <c r="P413" s="45"/>
      <c r="Q413" s="45"/>
      <c r="R413" s="45"/>
      <c r="S413" s="45"/>
      <c r="T413" s="93"/>
      <c r="AT413" s="22" t="s">
        <v>312</v>
      </c>
      <c r="AU413" s="22" t="s">
        <v>85</v>
      </c>
    </row>
    <row r="414" s="11" customFormat="1">
      <c r="B414" s="231"/>
      <c r="C414" s="232"/>
      <c r="D414" s="233" t="s">
        <v>158</v>
      </c>
      <c r="E414" s="234" t="s">
        <v>22</v>
      </c>
      <c r="F414" s="235" t="s">
        <v>689</v>
      </c>
      <c r="G414" s="232"/>
      <c r="H414" s="236">
        <v>2</v>
      </c>
      <c r="I414" s="237"/>
      <c r="J414" s="232"/>
      <c r="K414" s="232"/>
      <c r="L414" s="238"/>
      <c r="M414" s="239"/>
      <c r="N414" s="240"/>
      <c r="O414" s="240"/>
      <c r="P414" s="240"/>
      <c r="Q414" s="240"/>
      <c r="R414" s="240"/>
      <c r="S414" s="240"/>
      <c r="T414" s="241"/>
      <c r="AT414" s="242" t="s">
        <v>158</v>
      </c>
      <c r="AU414" s="242" t="s">
        <v>85</v>
      </c>
      <c r="AV414" s="11" t="s">
        <v>85</v>
      </c>
      <c r="AW414" s="11" t="s">
        <v>39</v>
      </c>
      <c r="AX414" s="11" t="s">
        <v>76</v>
      </c>
      <c r="AY414" s="242" t="s">
        <v>135</v>
      </c>
    </row>
    <row r="415" s="12" customFormat="1">
      <c r="B415" s="259"/>
      <c r="C415" s="260"/>
      <c r="D415" s="233" t="s">
        <v>158</v>
      </c>
      <c r="E415" s="261" t="s">
        <v>22</v>
      </c>
      <c r="F415" s="262" t="s">
        <v>315</v>
      </c>
      <c r="G415" s="260"/>
      <c r="H415" s="263">
        <v>2</v>
      </c>
      <c r="I415" s="264"/>
      <c r="J415" s="260"/>
      <c r="K415" s="260"/>
      <c r="L415" s="265"/>
      <c r="M415" s="266"/>
      <c r="N415" s="267"/>
      <c r="O415" s="267"/>
      <c r="P415" s="267"/>
      <c r="Q415" s="267"/>
      <c r="R415" s="267"/>
      <c r="S415" s="267"/>
      <c r="T415" s="268"/>
      <c r="AT415" s="269" t="s">
        <v>158</v>
      </c>
      <c r="AU415" s="269" t="s">
        <v>85</v>
      </c>
      <c r="AV415" s="12" t="s">
        <v>142</v>
      </c>
      <c r="AW415" s="12" t="s">
        <v>39</v>
      </c>
      <c r="AX415" s="12" t="s">
        <v>24</v>
      </c>
      <c r="AY415" s="269" t="s">
        <v>135</v>
      </c>
    </row>
    <row r="416" s="1" customFormat="1" ht="25.5" customHeight="1">
      <c r="B416" s="44"/>
      <c r="C416" s="243" t="s">
        <v>690</v>
      </c>
      <c r="D416" s="243" t="s">
        <v>195</v>
      </c>
      <c r="E416" s="244" t="s">
        <v>691</v>
      </c>
      <c r="F416" s="245" t="s">
        <v>692</v>
      </c>
      <c r="G416" s="246" t="s">
        <v>218</v>
      </c>
      <c r="H416" s="247">
        <v>30</v>
      </c>
      <c r="I416" s="248"/>
      <c r="J416" s="249">
        <f>ROUND(I416*H416,2)</f>
        <v>0</v>
      </c>
      <c r="K416" s="245" t="s">
        <v>22</v>
      </c>
      <c r="L416" s="250"/>
      <c r="M416" s="251" t="s">
        <v>22</v>
      </c>
      <c r="N416" s="252" t="s">
        <v>47</v>
      </c>
      <c r="O416" s="45"/>
      <c r="P416" s="228">
        <f>O416*H416</f>
        <v>0</v>
      </c>
      <c r="Q416" s="228">
        <v>0.012</v>
      </c>
      <c r="R416" s="228">
        <f>Q416*H416</f>
        <v>0.35999999999999999</v>
      </c>
      <c r="S416" s="228">
        <v>0</v>
      </c>
      <c r="T416" s="229">
        <f>S416*H416</f>
        <v>0</v>
      </c>
      <c r="AR416" s="22" t="s">
        <v>179</v>
      </c>
      <c r="AT416" s="22" t="s">
        <v>195</v>
      </c>
      <c r="AU416" s="22" t="s">
        <v>85</v>
      </c>
      <c r="AY416" s="22" t="s">
        <v>135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22" t="s">
        <v>24</v>
      </c>
      <c r="BK416" s="230">
        <f>ROUND(I416*H416,2)</f>
        <v>0</v>
      </c>
      <c r="BL416" s="22" t="s">
        <v>142</v>
      </c>
      <c r="BM416" s="22" t="s">
        <v>693</v>
      </c>
    </row>
    <row r="417" s="1" customFormat="1">
      <c r="B417" s="44"/>
      <c r="C417" s="72"/>
      <c r="D417" s="233" t="s">
        <v>312</v>
      </c>
      <c r="E417" s="72"/>
      <c r="F417" s="257" t="s">
        <v>339</v>
      </c>
      <c r="G417" s="72"/>
      <c r="H417" s="72"/>
      <c r="I417" s="189"/>
      <c r="J417" s="72"/>
      <c r="K417" s="72"/>
      <c r="L417" s="70"/>
      <c r="M417" s="258"/>
      <c r="N417" s="45"/>
      <c r="O417" s="45"/>
      <c r="P417" s="45"/>
      <c r="Q417" s="45"/>
      <c r="R417" s="45"/>
      <c r="S417" s="45"/>
      <c r="T417" s="93"/>
      <c r="AT417" s="22" t="s">
        <v>312</v>
      </c>
      <c r="AU417" s="22" t="s">
        <v>85</v>
      </c>
    </row>
    <row r="418" s="11" customFormat="1">
      <c r="B418" s="231"/>
      <c r="C418" s="232"/>
      <c r="D418" s="233" t="s">
        <v>158</v>
      </c>
      <c r="E418" s="234" t="s">
        <v>22</v>
      </c>
      <c r="F418" s="235" t="s">
        <v>694</v>
      </c>
      <c r="G418" s="232"/>
      <c r="H418" s="236">
        <v>30</v>
      </c>
      <c r="I418" s="237"/>
      <c r="J418" s="232"/>
      <c r="K418" s="232"/>
      <c r="L418" s="238"/>
      <c r="M418" s="239"/>
      <c r="N418" s="240"/>
      <c r="O418" s="240"/>
      <c r="P418" s="240"/>
      <c r="Q418" s="240"/>
      <c r="R418" s="240"/>
      <c r="S418" s="240"/>
      <c r="T418" s="241"/>
      <c r="AT418" s="242" t="s">
        <v>158</v>
      </c>
      <c r="AU418" s="242" t="s">
        <v>85</v>
      </c>
      <c r="AV418" s="11" t="s">
        <v>85</v>
      </c>
      <c r="AW418" s="11" t="s">
        <v>39</v>
      </c>
      <c r="AX418" s="11" t="s">
        <v>76</v>
      </c>
      <c r="AY418" s="242" t="s">
        <v>135</v>
      </c>
    </row>
    <row r="419" s="12" customFormat="1">
      <c r="B419" s="259"/>
      <c r="C419" s="260"/>
      <c r="D419" s="233" t="s">
        <v>158</v>
      </c>
      <c r="E419" s="261" t="s">
        <v>22</v>
      </c>
      <c r="F419" s="262" t="s">
        <v>315</v>
      </c>
      <c r="G419" s="260"/>
      <c r="H419" s="263">
        <v>30</v>
      </c>
      <c r="I419" s="264"/>
      <c r="J419" s="260"/>
      <c r="K419" s="260"/>
      <c r="L419" s="265"/>
      <c r="M419" s="266"/>
      <c r="N419" s="267"/>
      <c r="O419" s="267"/>
      <c r="P419" s="267"/>
      <c r="Q419" s="267"/>
      <c r="R419" s="267"/>
      <c r="S419" s="267"/>
      <c r="T419" s="268"/>
      <c r="AT419" s="269" t="s">
        <v>158</v>
      </c>
      <c r="AU419" s="269" t="s">
        <v>85</v>
      </c>
      <c r="AV419" s="12" t="s">
        <v>142</v>
      </c>
      <c r="AW419" s="12" t="s">
        <v>39</v>
      </c>
      <c r="AX419" s="12" t="s">
        <v>24</v>
      </c>
      <c r="AY419" s="269" t="s">
        <v>135</v>
      </c>
    </row>
    <row r="420" s="1" customFormat="1" ht="25.5" customHeight="1">
      <c r="B420" s="44"/>
      <c r="C420" s="219" t="s">
        <v>695</v>
      </c>
      <c r="D420" s="219" t="s">
        <v>137</v>
      </c>
      <c r="E420" s="220" t="s">
        <v>696</v>
      </c>
      <c r="F420" s="221" t="s">
        <v>697</v>
      </c>
      <c r="G420" s="222" t="s">
        <v>140</v>
      </c>
      <c r="H420" s="223">
        <v>3.0790000000000002</v>
      </c>
      <c r="I420" s="224"/>
      <c r="J420" s="225">
        <f>ROUND(I420*H420,2)</f>
        <v>0</v>
      </c>
      <c r="K420" s="221" t="s">
        <v>141</v>
      </c>
      <c r="L420" s="70"/>
      <c r="M420" s="226" t="s">
        <v>22</v>
      </c>
      <c r="N420" s="227" t="s">
        <v>47</v>
      </c>
      <c r="O420" s="45"/>
      <c r="P420" s="228">
        <f>O420*H420</f>
        <v>0</v>
      </c>
      <c r="Q420" s="228">
        <v>2.45329</v>
      </c>
      <c r="R420" s="228">
        <f>Q420*H420</f>
        <v>7.5536799100000005</v>
      </c>
      <c r="S420" s="228">
        <v>0</v>
      </c>
      <c r="T420" s="229">
        <f>S420*H420</f>
        <v>0</v>
      </c>
      <c r="AR420" s="22" t="s">
        <v>142</v>
      </c>
      <c r="AT420" s="22" t="s">
        <v>137</v>
      </c>
      <c r="AU420" s="22" t="s">
        <v>85</v>
      </c>
      <c r="AY420" s="22" t="s">
        <v>135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22" t="s">
        <v>24</v>
      </c>
      <c r="BK420" s="230">
        <f>ROUND(I420*H420,2)</f>
        <v>0</v>
      </c>
      <c r="BL420" s="22" t="s">
        <v>142</v>
      </c>
      <c r="BM420" s="22" t="s">
        <v>698</v>
      </c>
    </row>
    <row r="421" s="1" customFormat="1">
      <c r="B421" s="44"/>
      <c r="C421" s="72"/>
      <c r="D421" s="233" t="s">
        <v>312</v>
      </c>
      <c r="E421" s="72"/>
      <c r="F421" s="257" t="s">
        <v>699</v>
      </c>
      <c r="G421" s="72"/>
      <c r="H421" s="72"/>
      <c r="I421" s="189"/>
      <c r="J421" s="72"/>
      <c r="K421" s="72"/>
      <c r="L421" s="70"/>
      <c r="M421" s="258"/>
      <c r="N421" s="45"/>
      <c r="O421" s="45"/>
      <c r="P421" s="45"/>
      <c r="Q421" s="45"/>
      <c r="R421" s="45"/>
      <c r="S421" s="45"/>
      <c r="T421" s="93"/>
      <c r="AT421" s="22" t="s">
        <v>312</v>
      </c>
      <c r="AU421" s="22" t="s">
        <v>85</v>
      </c>
    </row>
    <row r="422" s="11" customFormat="1">
      <c r="B422" s="231"/>
      <c r="C422" s="232"/>
      <c r="D422" s="233" t="s">
        <v>158</v>
      </c>
      <c r="E422" s="234" t="s">
        <v>22</v>
      </c>
      <c r="F422" s="235" t="s">
        <v>700</v>
      </c>
      <c r="G422" s="232"/>
      <c r="H422" s="236">
        <v>2.1000000000000001</v>
      </c>
      <c r="I422" s="237"/>
      <c r="J422" s="232"/>
      <c r="K422" s="232"/>
      <c r="L422" s="238"/>
      <c r="M422" s="239"/>
      <c r="N422" s="240"/>
      <c r="O422" s="240"/>
      <c r="P422" s="240"/>
      <c r="Q422" s="240"/>
      <c r="R422" s="240"/>
      <c r="S422" s="240"/>
      <c r="T422" s="241"/>
      <c r="AT422" s="242" t="s">
        <v>158</v>
      </c>
      <c r="AU422" s="242" t="s">
        <v>85</v>
      </c>
      <c r="AV422" s="11" t="s">
        <v>85</v>
      </c>
      <c r="AW422" s="11" t="s">
        <v>39</v>
      </c>
      <c r="AX422" s="11" t="s">
        <v>76</v>
      </c>
      <c r="AY422" s="242" t="s">
        <v>135</v>
      </c>
    </row>
    <row r="423" s="11" customFormat="1">
      <c r="B423" s="231"/>
      <c r="C423" s="232"/>
      <c r="D423" s="233" t="s">
        <v>158</v>
      </c>
      <c r="E423" s="234" t="s">
        <v>22</v>
      </c>
      <c r="F423" s="235" t="s">
        <v>701</v>
      </c>
      <c r="G423" s="232"/>
      <c r="H423" s="236">
        <v>0.104</v>
      </c>
      <c r="I423" s="237"/>
      <c r="J423" s="232"/>
      <c r="K423" s="232"/>
      <c r="L423" s="238"/>
      <c r="M423" s="239"/>
      <c r="N423" s="240"/>
      <c r="O423" s="240"/>
      <c r="P423" s="240"/>
      <c r="Q423" s="240"/>
      <c r="R423" s="240"/>
      <c r="S423" s="240"/>
      <c r="T423" s="241"/>
      <c r="AT423" s="242" t="s">
        <v>158</v>
      </c>
      <c r="AU423" s="242" t="s">
        <v>85</v>
      </c>
      <c r="AV423" s="11" t="s">
        <v>85</v>
      </c>
      <c r="AW423" s="11" t="s">
        <v>39</v>
      </c>
      <c r="AX423" s="11" t="s">
        <v>76</v>
      </c>
      <c r="AY423" s="242" t="s">
        <v>135</v>
      </c>
    </row>
    <row r="424" s="11" customFormat="1">
      <c r="B424" s="231"/>
      <c r="C424" s="232"/>
      <c r="D424" s="233" t="s">
        <v>158</v>
      </c>
      <c r="E424" s="234" t="s">
        <v>22</v>
      </c>
      <c r="F424" s="235" t="s">
        <v>702</v>
      </c>
      <c r="G424" s="232"/>
      <c r="H424" s="236">
        <v>0.875</v>
      </c>
      <c r="I424" s="237"/>
      <c r="J424" s="232"/>
      <c r="K424" s="232"/>
      <c r="L424" s="238"/>
      <c r="M424" s="239"/>
      <c r="N424" s="240"/>
      <c r="O424" s="240"/>
      <c r="P424" s="240"/>
      <c r="Q424" s="240"/>
      <c r="R424" s="240"/>
      <c r="S424" s="240"/>
      <c r="T424" s="241"/>
      <c r="AT424" s="242" t="s">
        <v>158</v>
      </c>
      <c r="AU424" s="242" t="s">
        <v>85</v>
      </c>
      <c r="AV424" s="11" t="s">
        <v>85</v>
      </c>
      <c r="AW424" s="11" t="s">
        <v>39</v>
      </c>
      <c r="AX424" s="11" t="s">
        <v>76</v>
      </c>
      <c r="AY424" s="242" t="s">
        <v>135</v>
      </c>
    </row>
    <row r="425" s="12" customFormat="1">
      <c r="B425" s="259"/>
      <c r="C425" s="260"/>
      <c r="D425" s="233" t="s">
        <v>158</v>
      </c>
      <c r="E425" s="261" t="s">
        <v>22</v>
      </c>
      <c r="F425" s="262" t="s">
        <v>315</v>
      </c>
      <c r="G425" s="260"/>
      <c r="H425" s="263">
        <v>3.0790000000000002</v>
      </c>
      <c r="I425" s="264"/>
      <c r="J425" s="260"/>
      <c r="K425" s="260"/>
      <c r="L425" s="265"/>
      <c r="M425" s="266"/>
      <c r="N425" s="267"/>
      <c r="O425" s="267"/>
      <c r="P425" s="267"/>
      <c r="Q425" s="267"/>
      <c r="R425" s="267"/>
      <c r="S425" s="267"/>
      <c r="T425" s="268"/>
      <c r="AT425" s="269" t="s">
        <v>158</v>
      </c>
      <c r="AU425" s="269" t="s">
        <v>85</v>
      </c>
      <c r="AV425" s="12" t="s">
        <v>142</v>
      </c>
      <c r="AW425" s="12" t="s">
        <v>39</v>
      </c>
      <c r="AX425" s="12" t="s">
        <v>24</v>
      </c>
      <c r="AY425" s="269" t="s">
        <v>135</v>
      </c>
    </row>
    <row r="426" s="1" customFormat="1" ht="16.5" customHeight="1">
      <c r="B426" s="44"/>
      <c r="C426" s="219" t="s">
        <v>703</v>
      </c>
      <c r="D426" s="219" t="s">
        <v>137</v>
      </c>
      <c r="E426" s="220" t="s">
        <v>704</v>
      </c>
      <c r="F426" s="221" t="s">
        <v>705</v>
      </c>
      <c r="G426" s="222" t="s">
        <v>176</v>
      </c>
      <c r="H426" s="223">
        <v>16.684000000000001</v>
      </c>
      <c r="I426" s="224"/>
      <c r="J426" s="225">
        <f>ROUND(I426*H426,2)</f>
        <v>0</v>
      </c>
      <c r="K426" s="221" t="s">
        <v>141</v>
      </c>
      <c r="L426" s="70"/>
      <c r="M426" s="226" t="s">
        <v>22</v>
      </c>
      <c r="N426" s="227" t="s">
        <v>47</v>
      </c>
      <c r="O426" s="45"/>
      <c r="P426" s="228">
        <f>O426*H426</f>
        <v>0</v>
      </c>
      <c r="Q426" s="228">
        <v>0.0040200000000000001</v>
      </c>
      <c r="R426" s="228">
        <f>Q426*H426</f>
        <v>0.067069680000000007</v>
      </c>
      <c r="S426" s="228">
        <v>0</v>
      </c>
      <c r="T426" s="229">
        <f>S426*H426</f>
        <v>0</v>
      </c>
      <c r="AR426" s="22" t="s">
        <v>142</v>
      </c>
      <c r="AT426" s="22" t="s">
        <v>137</v>
      </c>
      <c r="AU426" s="22" t="s">
        <v>85</v>
      </c>
      <c r="AY426" s="22" t="s">
        <v>135</v>
      </c>
      <c r="BE426" s="230">
        <f>IF(N426="základní",J426,0)</f>
        <v>0</v>
      </c>
      <c r="BF426" s="230">
        <f>IF(N426="snížená",J426,0)</f>
        <v>0</v>
      </c>
      <c r="BG426" s="230">
        <f>IF(N426="zákl. přenesená",J426,0)</f>
        <v>0</v>
      </c>
      <c r="BH426" s="230">
        <f>IF(N426="sníž. přenesená",J426,0)</f>
        <v>0</v>
      </c>
      <c r="BI426" s="230">
        <f>IF(N426="nulová",J426,0)</f>
        <v>0</v>
      </c>
      <c r="BJ426" s="22" t="s">
        <v>24</v>
      </c>
      <c r="BK426" s="230">
        <f>ROUND(I426*H426,2)</f>
        <v>0</v>
      </c>
      <c r="BL426" s="22" t="s">
        <v>142</v>
      </c>
      <c r="BM426" s="22" t="s">
        <v>706</v>
      </c>
    </row>
    <row r="427" s="1" customFormat="1">
      <c r="B427" s="44"/>
      <c r="C427" s="72"/>
      <c r="D427" s="233" t="s">
        <v>312</v>
      </c>
      <c r="E427" s="72"/>
      <c r="F427" s="257" t="s">
        <v>483</v>
      </c>
      <c r="G427" s="72"/>
      <c r="H427" s="72"/>
      <c r="I427" s="189"/>
      <c r="J427" s="72"/>
      <c r="K427" s="72"/>
      <c r="L427" s="70"/>
      <c r="M427" s="258"/>
      <c r="N427" s="45"/>
      <c r="O427" s="45"/>
      <c r="P427" s="45"/>
      <c r="Q427" s="45"/>
      <c r="R427" s="45"/>
      <c r="S427" s="45"/>
      <c r="T427" s="93"/>
      <c r="AT427" s="22" t="s">
        <v>312</v>
      </c>
      <c r="AU427" s="22" t="s">
        <v>85</v>
      </c>
    </row>
    <row r="428" s="11" customFormat="1">
      <c r="B428" s="231"/>
      <c r="C428" s="232"/>
      <c r="D428" s="233" t="s">
        <v>158</v>
      </c>
      <c r="E428" s="234" t="s">
        <v>22</v>
      </c>
      <c r="F428" s="235" t="s">
        <v>707</v>
      </c>
      <c r="G428" s="232"/>
      <c r="H428" s="236">
        <v>15.9</v>
      </c>
      <c r="I428" s="237"/>
      <c r="J428" s="232"/>
      <c r="K428" s="232"/>
      <c r="L428" s="238"/>
      <c r="M428" s="239"/>
      <c r="N428" s="240"/>
      <c r="O428" s="240"/>
      <c r="P428" s="240"/>
      <c r="Q428" s="240"/>
      <c r="R428" s="240"/>
      <c r="S428" s="240"/>
      <c r="T428" s="241"/>
      <c r="AT428" s="242" t="s">
        <v>158</v>
      </c>
      <c r="AU428" s="242" t="s">
        <v>85</v>
      </c>
      <c r="AV428" s="11" t="s">
        <v>85</v>
      </c>
      <c r="AW428" s="11" t="s">
        <v>39</v>
      </c>
      <c r="AX428" s="11" t="s">
        <v>76</v>
      </c>
      <c r="AY428" s="242" t="s">
        <v>135</v>
      </c>
    </row>
    <row r="429" s="11" customFormat="1">
      <c r="B429" s="231"/>
      <c r="C429" s="232"/>
      <c r="D429" s="233" t="s">
        <v>158</v>
      </c>
      <c r="E429" s="234" t="s">
        <v>22</v>
      </c>
      <c r="F429" s="235" t="s">
        <v>708</v>
      </c>
      <c r="G429" s="232"/>
      <c r="H429" s="236">
        <v>0.78400000000000003</v>
      </c>
      <c r="I429" s="237"/>
      <c r="J429" s="232"/>
      <c r="K429" s="232"/>
      <c r="L429" s="238"/>
      <c r="M429" s="239"/>
      <c r="N429" s="240"/>
      <c r="O429" s="240"/>
      <c r="P429" s="240"/>
      <c r="Q429" s="240"/>
      <c r="R429" s="240"/>
      <c r="S429" s="240"/>
      <c r="T429" s="241"/>
      <c r="AT429" s="242" t="s">
        <v>158</v>
      </c>
      <c r="AU429" s="242" t="s">
        <v>85</v>
      </c>
      <c r="AV429" s="11" t="s">
        <v>85</v>
      </c>
      <c r="AW429" s="11" t="s">
        <v>39</v>
      </c>
      <c r="AX429" s="11" t="s">
        <v>76</v>
      </c>
      <c r="AY429" s="242" t="s">
        <v>135</v>
      </c>
    </row>
    <row r="430" s="12" customFormat="1">
      <c r="B430" s="259"/>
      <c r="C430" s="260"/>
      <c r="D430" s="233" t="s">
        <v>158</v>
      </c>
      <c r="E430" s="261" t="s">
        <v>22</v>
      </c>
      <c r="F430" s="262" t="s">
        <v>315</v>
      </c>
      <c r="G430" s="260"/>
      <c r="H430" s="263">
        <v>16.684000000000001</v>
      </c>
      <c r="I430" s="264"/>
      <c r="J430" s="260"/>
      <c r="K430" s="260"/>
      <c r="L430" s="265"/>
      <c r="M430" s="266"/>
      <c r="N430" s="267"/>
      <c r="O430" s="267"/>
      <c r="P430" s="267"/>
      <c r="Q430" s="267"/>
      <c r="R430" s="267"/>
      <c r="S430" s="267"/>
      <c r="T430" s="268"/>
      <c r="AT430" s="269" t="s">
        <v>158</v>
      </c>
      <c r="AU430" s="269" t="s">
        <v>85</v>
      </c>
      <c r="AV430" s="12" t="s">
        <v>142</v>
      </c>
      <c r="AW430" s="12" t="s">
        <v>39</v>
      </c>
      <c r="AX430" s="12" t="s">
        <v>24</v>
      </c>
      <c r="AY430" s="269" t="s">
        <v>135</v>
      </c>
    </row>
    <row r="431" s="1" customFormat="1" ht="25.5" customHeight="1">
      <c r="B431" s="44"/>
      <c r="C431" s="219" t="s">
        <v>709</v>
      </c>
      <c r="D431" s="219" t="s">
        <v>137</v>
      </c>
      <c r="E431" s="220" t="s">
        <v>710</v>
      </c>
      <c r="F431" s="221" t="s">
        <v>711</v>
      </c>
      <c r="G431" s="222" t="s">
        <v>512</v>
      </c>
      <c r="H431" s="223">
        <v>2</v>
      </c>
      <c r="I431" s="224"/>
      <c r="J431" s="225">
        <f>ROUND(I431*H431,2)</f>
        <v>0</v>
      </c>
      <c r="K431" s="221" t="s">
        <v>22</v>
      </c>
      <c r="L431" s="70"/>
      <c r="M431" s="226" t="s">
        <v>22</v>
      </c>
      <c r="N431" s="227" t="s">
        <v>47</v>
      </c>
      <c r="O431" s="45"/>
      <c r="P431" s="228">
        <f>O431*H431</f>
        <v>0</v>
      </c>
      <c r="Q431" s="228">
        <v>0.0050000000000000001</v>
      </c>
      <c r="R431" s="228">
        <f>Q431*H431</f>
        <v>0.01</v>
      </c>
      <c r="S431" s="228">
        <v>0</v>
      </c>
      <c r="T431" s="229">
        <f>S431*H431</f>
        <v>0</v>
      </c>
      <c r="AR431" s="22" t="s">
        <v>142</v>
      </c>
      <c r="AT431" s="22" t="s">
        <v>137</v>
      </c>
      <c r="AU431" s="22" t="s">
        <v>85</v>
      </c>
      <c r="AY431" s="22" t="s">
        <v>135</v>
      </c>
      <c r="BE431" s="230">
        <f>IF(N431="základní",J431,0)</f>
        <v>0</v>
      </c>
      <c r="BF431" s="230">
        <f>IF(N431="snížená",J431,0)</f>
        <v>0</v>
      </c>
      <c r="BG431" s="230">
        <f>IF(N431="zákl. přenesená",J431,0)</f>
        <v>0</v>
      </c>
      <c r="BH431" s="230">
        <f>IF(N431="sníž. přenesená",J431,0)</f>
        <v>0</v>
      </c>
      <c r="BI431" s="230">
        <f>IF(N431="nulová",J431,0)</f>
        <v>0</v>
      </c>
      <c r="BJ431" s="22" t="s">
        <v>24</v>
      </c>
      <c r="BK431" s="230">
        <f>ROUND(I431*H431,2)</f>
        <v>0</v>
      </c>
      <c r="BL431" s="22" t="s">
        <v>142</v>
      </c>
      <c r="BM431" s="22" t="s">
        <v>712</v>
      </c>
    </row>
    <row r="432" s="1" customFormat="1">
      <c r="B432" s="44"/>
      <c r="C432" s="72"/>
      <c r="D432" s="233" t="s">
        <v>312</v>
      </c>
      <c r="E432" s="72"/>
      <c r="F432" s="257" t="s">
        <v>339</v>
      </c>
      <c r="G432" s="72"/>
      <c r="H432" s="72"/>
      <c r="I432" s="189"/>
      <c r="J432" s="72"/>
      <c r="K432" s="72"/>
      <c r="L432" s="70"/>
      <c r="M432" s="258"/>
      <c r="N432" s="45"/>
      <c r="O432" s="45"/>
      <c r="P432" s="45"/>
      <c r="Q432" s="45"/>
      <c r="R432" s="45"/>
      <c r="S432" s="45"/>
      <c r="T432" s="93"/>
      <c r="AT432" s="22" t="s">
        <v>312</v>
      </c>
      <c r="AU432" s="22" t="s">
        <v>85</v>
      </c>
    </row>
    <row r="433" s="11" customFormat="1">
      <c r="B433" s="231"/>
      <c r="C433" s="232"/>
      <c r="D433" s="233" t="s">
        <v>158</v>
      </c>
      <c r="E433" s="234" t="s">
        <v>22</v>
      </c>
      <c r="F433" s="235" t="s">
        <v>537</v>
      </c>
      <c r="G433" s="232"/>
      <c r="H433" s="236">
        <v>2</v>
      </c>
      <c r="I433" s="237"/>
      <c r="J433" s="232"/>
      <c r="K433" s="232"/>
      <c r="L433" s="238"/>
      <c r="M433" s="239"/>
      <c r="N433" s="240"/>
      <c r="O433" s="240"/>
      <c r="P433" s="240"/>
      <c r="Q433" s="240"/>
      <c r="R433" s="240"/>
      <c r="S433" s="240"/>
      <c r="T433" s="241"/>
      <c r="AT433" s="242" t="s">
        <v>158</v>
      </c>
      <c r="AU433" s="242" t="s">
        <v>85</v>
      </c>
      <c r="AV433" s="11" t="s">
        <v>85</v>
      </c>
      <c r="AW433" s="11" t="s">
        <v>39</v>
      </c>
      <c r="AX433" s="11" t="s">
        <v>76</v>
      </c>
      <c r="AY433" s="242" t="s">
        <v>135</v>
      </c>
    </row>
    <row r="434" s="12" customFormat="1">
      <c r="B434" s="259"/>
      <c r="C434" s="260"/>
      <c r="D434" s="233" t="s">
        <v>158</v>
      </c>
      <c r="E434" s="261" t="s">
        <v>22</v>
      </c>
      <c r="F434" s="262" t="s">
        <v>315</v>
      </c>
      <c r="G434" s="260"/>
      <c r="H434" s="263">
        <v>2</v>
      </c>
      <c r="I434" s="264"/>
      <c r="J434" s="260"/>
      <c r="K434" s="260"/>
      <c r="L434" s="265"/>
      <c r="M434" s="266"/>
      <c r="N434" s="267"/>
      <c r="O434" s="267"/>
      <c r="P434" s="267"/>
      <c r="Q434" s="267"/>
      <c r="R434" s="267"/>
      <c r="S434" s="267"/>
      <c r="T434" s="268"/>
      <c r="AT434" s="269" t="s">
        <v>158</v>
      </c>
      <c r="AU434" s="269" t="s">
        <v>85</v>
      </c>
      <c r="AV434" s="12" t="s">
        <v>142</v>
      </c>
      <c r="AW434" s="12" t="s">
        <v>39</v>
      </c>
      <c r="AX434" s="12" t="s">
        <v>24</v>
      </c>
      <c r="AY434" s="269" t="s">
        <v>135</v>
      </c>
    </row>
    <row r="435" s="10" customFormat="1" ht="29.88" customHeight="1">
      <c r="B435" s="203"/>
      <c r="C435" s="204"/>
      <c r="D435" s="205" t="s">
        <v>75</v>
      </c>
      <c r="E435" s="217" t="s">
        <v>288</v>
      </c>
      <c r="F435" s="217" t="s">
        <v>289</v>
      </c>
      <c r="G435" s="204"/>
      <c r="H435" s="204"/>
      <c r="I435" s="207"/>
      <c r="J435" s="218">
        <f>BK435</f>
        <v>0</v>
      </c>
      <c r="K435" s="204"/>
      <c r="L435" s="209"/>
      <c r="M435" s="210"/>
      <c r="N435" s="211"/>
      <c r="O435" s="211"/>
      <c r="P435" s="212">
        <f>P436</f>
        <v>0</v>
      </c>
      <c r="Q435" s="211"/>
      <c r="R435" s="212">
        <f>R436</f>
        <v>0</v>
      </c>
      <c r="S435" s="211"/>
      <c r="T435" s="213">
        <f>T436</f>
        <v>0</v>
      </c>
      <c r="AR435" s="214" t="s">
        <v>24</v>
      </c>
      <c r="AT435" s="215" t="s">
        <v>75</v>
      </c>
      <c r="AU435" s="215" t="s">
        <v>24</v>
      </c>
      <c r="AY435" s="214" t="s">
        <v>135</v>
      </c>
      <c r="BK435" s="216">
        <f>BK436</f>
        <v>0</v>
      </c>
    </row>
    <row r="436" s="1" customFormat="1" ht="16.5" customHeight="1">
      <c r="B436" s="44"/>
      <c r="C436" s="219" t="s">
        <v>713</v>
      </c>
      <c r="D436" s="219" t="s">
        <v>137</v>
      </c>
      <c r="E436" s="220" t="s">
        <v>714</v>
      </c>
      <c r="F436" s="221" t="s">
        <v>715</v>
      </c>
      <c r="G436" s="222" t="s">
        <v>171</v>
      </c>
      <c r="H436" s="223">
        <v>159.54400000000001</v>
      </c>
      <c r="I436" s="224"/>
      <c r="J436" s="225">
        <f>ROUND(I436*H436,2)</f>
        <v>0</v>
      </c>
      <c r="K436" s="221" t="s">
        <v>141</v>
      </c>
      <c r="L436" s="70"/>
      <c r="M436" s="226" t="s">
        <v>22</v>
      </c>
      <c r="N436" s="253" t="s">
        <v>47</v>
      </c>
      <c r="O436" s="254"/>
      <c r="P436" s="255">
        <f>O436*H436</f>
        <v>0</v>
      </c>
      <c r="Q436" s="255">
        <v>0</v>
      </c>
      <c r="R436" s="255">
        <f>Q436*H436</f>
        <v>0</v>
      </c>
      <c r="S436" s="255">
        <v>0</v>
      </c>
      <c r="T436" s="256">
        <f>S436*H436</f>
        <v>0</v>
      </c>
      <c r="AR436" s="22" t="s">
        <v>142</v>
      </c>
      <c r="AT436" s="22" t="s">
        <v>137</v>
      </c>
      <c r="AU436" s="22" t="s">
        <v>85</v>
      </c>
      <c r="AY436" s="22" t="s">
        <v>135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22" t="s">
        <v>24</v>
      </c>
      <c r="BK436" s="230">
        <f>ROUND(I436*H436,2)</f>
        <v>0</v>
      </c>
      <c r="BL436" s="22" t="s">
        <v>142</v>
      </c>
      <c r="BM436" s="22" t="s">
        <v>716</v>
      </c>
    </row>
    <row r="437" s="1" customFormat="1" ht="6.96" customHeight="1">
      <c r="B437" s="65"/>
      <c r="C437" s="66"/>
      <c r="D437" s="66"/>
      <c r="E437" s="66"/>
      <c r="F437" s="66"/>
      <c r="G437" s="66"/>
      <c r="H437" s="66"/>
      <c r="I437" s="164"/>
      <c r="J437" s="66"/>
      <c r="K437" s="66"/>
      <c r="L437" s="70"/>
    </row>
  </sheetData>
  <sheetProtection sheet="1" autoFilter="0" formatColumns="0" formatRows="0" objects="1" scenarios="1" spinCount="100000" saltValue="mrk3eYDa8rgpJYHTDVWzue9ueGRz69wBdtlevcUqHQjFVROR9PS1Qb9pMHR3YGCKmFoQYuVIJVVVuvkunY3dbA==" hashValue="ZdsjskaoLaVsGr4jlJ7C9sWvIYP8wViECzd2Ja4iJRg6KowVjzkGXWORy3M6j2hea4/YRwnQkZ0hJM4SFxxU7g==" algorithmName="SHA-512" password="CC35"/>
  <autoFilter ref="C80:K436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4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9"/>
      <c r="B1" s="135"/>
      <c r="C1" s="135"/>
      <c r="D1" s="136" t="s">
        <v>1</v>
      </c>
      <c r="E1" s="135"/>
      <c r="F1" s="137" t="s">
        <v>99</v>
      </c>
      <c r="G1" s="137" t="s">
        <v>100</v>
      </c>
      <c r="H1" s="137"/>
      <c r="I1" s="138"/>
      <c r="J1" s="137" t="s">
        <v>101</v>
      </c>
      <c r="K1" s="136" t="s">
        <v>102</v>
      </c>
      <c r="L1" s="137" t="s">
        <v>103</v>
      </c>
      <c r="M1" s="137"/>
      <c r="N1" s="137"/>
      <c r="O1" s="137"/>
      <c r="P1" s="137"/>
      <c r="Q1" s="137"/>
      <c r="R1" s="137"/>
      <c r="S1" s="137"/>
      <c r="T1" s="13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ht="36.96" customHeight="1">
      <c r="L2"/>
      <c r="AT2" s="22" t="s">
        <v>92</v>
      </c>
    </row>
    <row r="3" ht="6.96" customHeight="1">
      <c r="B3" s="23"/>
      <c r="C3" s="24"/>
      <c r="D3" s="24"/>
      <c r="E3" s="24"/>
      <c r="F3" s="24"/>
      <c r="G3" s="24"/>
      <c r="H3" s="24"/>
      <c r="I3" s="139"/>
      <c r="J3" s="24"/>
      <c r="K3" s="25"/>
      <c r="AT3" s="22" t="s">
        <v>85</v>
      </c>
    </row>
    <row r="4" ht="36.96" customHeight="1">
      <c r="B4" s="26"/>
      <c r="C4" s="27"/>
      <c r="D4" s="28" t="s">
        <v>104</v>
      </c>
      <c r="E4" s="27"/>
      <c r="F4" s="27"/>
      <c r="G4" s="27"/>
      <c r="H4" s="27"/>
      <c r="I4" s="140"/>
      <c r="J4" s="27"/>
      <c r="K4" s="29"/>
      <c r="M4" s="30" t="s">
        <v>12</v>
      </c>
      <c r="AT4" s="22" t="s">
        <v>6</v>
      </c>
    </row>
    <row r="5" ht="6.96" customHeight="1">
      <c r="B5" s="26"/>
      <c r="C5" s="27"/>
      <c r="D5" s="27"/>
      <c r="E5" s="27"/>
      <c r="F5" s="27"/>
      <c r="G5" s="27"/>
      <c r="H5" s="27"/>
      <c r="I5" s="140"/>
      <c r="J5" s="27"/>
      <c r="K5" s="29"/>
    </row>
    <row r="6">
      <c r="B6" s="26"/>
      <c r="C6" s="27"/>
      <c r="D6" s="38" t="s">
        <v>18</v>
      </c>
      <c r="E6" s="27"/>
      <c r="F6" s="27"/>
      <c r="G6" s="27"/>
      <c r="H6" s="27"/>
      <c r="I6" s="140"/>
      <c r="J6" s="27"/>
      <c r="K6" s="29"/>
    </row>
    <row r="7" ht="16.5" customHeight="1">
      <c r="B7" s="26"/>
      <c r="C7" s="27"/>
      <c r="D7" s="27"/>
      <c r="E7" s="141" t="str">
        <f>'Rekapitulace stavby'!K6</f>
        <v>Nová psychiatrie - Nemocnice Tábor (staveniště B)</v>
      </c>
      <c r="F7" s="38"/>
      <c r="G7" s="38"/>
      <c r="H7" s="38"/>
      <c r="I7" s="140"/>
      <c r="J7" s="27"/>
      <c r="K7" s="29"/>
    </row>
    <row r="8" s="1" customFormat="1">
      <c r="B8" s="44"/>
      <c r="C8" s="45"/>
      <c r="D8" s="38" t="s">
        <v>105</v>
      </c>
      <c r="E8" s="45"/>
      <c r="F8" s="45"/>
      <c r="G8" s="45"/>
      <c r="H8" s="45"/>
      <c r="I8" s="142"/>
      <c r="J8" s="45"/>
      <c r="K8" s="49"/>
    </row>
    <row r="9" s="1" customFormat="1" ht="36.96" customHeight="1">
      <c r="B9" s="44"/>
      <c r="C9" s="45"/>
      <c r="D9" s="45"/>
      <c r="E9" s="143" t="s">
        <v>717</v>
      </c>
      <c r="F9" s="45"/>
      <c r="G9" s="45"/>
      <c r="H9" s="45"/>
      <c r="I9" s="142"/>
      <c r="J9" s="45"/>
      <c r="K9" s="49"/>
    </row>
    <row r="10" s="1" customFormat="1">
      <c r="B10" s="44"/>
      <c r="C10" s="45"/>
      <c r="D10" s="45"/>
      <c r="E10" s="45"/>
      <c r="F10" s="45"/>
      <c r="G10" s="45"/>
      <c r="H10" s="45"/>
      <c r="I10" s="142"/>
      <c r="J10" s="45"/>
      <c r="K10" s="49"/>
    </row>
    <row r="11" s="1" customFormat="1" ht="14.4" customHeight="1">
      <c r="B11" s="44"/>
      <c r="C11" s="45"/>
      <c r="D11" s="38" t="s">
        <v>21</v>
      </c>
      <c r="E11" s="45"/>
      <c r="F11" s="33" t="s">
        <v>22</v>
      </c>
      <c r="G11" s="45"/>
      <c r="H11" s="45"/>
      <c r="I11" s="144" t="s">
        <v>23</v>
      </c>
      <c r="J11" s="33" t="s">
        <v>22</v>
      </c>
      <c r="K11" s="49"/>
    </row>
    <row r="12" s="1" customFormat="1" ht="14.4" customHeight="1">
      <c r="B12" s="44"/>
      <c r="C12" s="45"/>
      <c r="D12" s="38" t="s">
        <v>25</v>
      </c>
      <c r="E12" s="45"/>
      <c r="F12" s="33" t="s">
        <v>26</v>
      </c>
      <c r="G12" s="45"/>
      <c r="H12" s="45"/>
      <c r="I12" s="144" t="s">
        <v>27</v>
      </c>
      <c r="J12" s="145" t="str">
        <f>'Rekapitulace stavby'!AN8</f>
        <v>13. 9. 2017</v>
      </c>
      <c r="K12" s="49"/>
    </row>
    <row r="13" s="1" customFormat="1" ht="10.8" customHeight="1">
      <c r="B13" s="44"/>
      <c r="C13" s="45"/>
      <c r="D13" s="45"/>
      <c r="E13" s="45"/>
      <c r="F13" s="45"/>
      <c r="G13" s="45"/>
      <c r="H13" s="45"/>
      <c r="I13" s="142"/>
      <c r="J13" s="45"/>
      <c r="K13" s="49"/>
    </row>
    <row r="14" s="1" customFormat="1" ht="14.4" customHeight="1">
      <c r="B14" s="44"/>
      <c r="C14" s="45"/>
      <c r="D14" s="38" t="s">
        <v>31</v>
      </c>
      <c r="E14" s="45"/>
      <c r="F14" s="45"/>
      <c r="G14" s="45"/>
      <c r="H14" s="45"/>
      <c r="I14" s="144" t="s">
        <v>32</v>
      </c>
      <c r="J14" s="33" t="s">
        <v>22</v>
      </c>
      <c r="K14" s="49"/>
    </row>
    <row r="15" s="1" customFormat="1" ht="18" customHeight="1">
      <c r="B15" s="44"/>
      <c r="C15" s="45"/>
      <c r="D15" s="45"/>
      <c r="E15" s="33" t="s">
        <v>33</v>
      </c>
      <c r="F15" s="45"/>
      <c r="G15" s="45"/>
      <c r="H15" s="45"/>
      <c r="I15" s="144" t="s">
        <v>34</v>
      </c>
      <c r="J15" s="33" t="s">
        <v>22</v>
      </c>
      <c r="K15" s="49"/>
    </row>
    <row r="16" s="1" customFormat="1" ht="6.96" customHeight="1">
      <c r="B16" s="44"/>
      <c r="C16" s="45"/>
      <c r="D16" s="45"/>
      <c r="E16" s="45"/>
      <c r="F16" s="45"/>
      <c r="G16" s="45"/>
      <c r="H16" s="45"/>
      <c r="I16" s="142"/>
      <c r="J16" s="45"/>
      <c r="K16" s="49"/>
    </row>
    <row r="17" s="1" customFormat="1" ht="14.4" customHeight="1">
      <c r="B17" s="44"/>
      <c r="C17" s="45"/>
      <c r="D17" s="38" t="s">
        <v>35</v>
      </c>
      <c r="E17" s="45"/>
      <c r="F17" s="45"/>
      <c r="G17" s="45"/>
      <c r="H17" s="45"/>
      <c r="I17" s="144" t="s">
        <v>32</v>
      </c>
      <c r="J17" s="33" t="str">
        <f>IF('Rekapitulace stavby'!AN13="Vyplň údaj","",IF('Rekapitulace stavby'!AN13="","",'Rekapitulace stavby'!AN13))</f>
        <v/>
      </c>
      <c r="K17" s="49"/>
    </row>
    <row r="18" s="1" customFormat="1" ht="18" customHeight="1">
      <c r="B18" s="44"/>
      <c r="C18" s="45"/>
      <c r="D18" s="45"/>
      <c r="E18" s="33" t="str">
        <f>IF('Rekapitulace stavby'!E14="Vyplň údaj","",IF('Rekapitulace stavby'!E14="","",'Rekapitulace stavby'!E14))</f>
        <v/>
      </c>
      <c r="F18" s="45"/>
      <c r="G18" s="45"/>
      <c r="H18" s="45"/>
      <c r="I18" s="144" t="s">
        <v>34</v>
      </c>
      <c r="J18" s="33" t="str">
        <f>IF('Rekapitulace stavby'!AN14="Vyplň údaj","",IF('Rekapitulace stavby'!AN14="","",'Rekapitulace stavby'!AN14))</f>
        <v/>
      </c>
      <c r="K18" s="49"/>
    </row>
    <row r="19" s="1" customFormat="1" ht="6.96" customHeight="1">
      <c r="B19" s="44"/>
      <c r="C19" s="45"/>
      <c r="D19" s="45"/>
      <c r="E19" s="45"/>
      <c r="F19" s="45"/>
      <c r="G19" s="45"/>
      <c r="H19" s="45"/>
      <c r="I19" s="142"/>
      <c r="J19" s="45"/>
      <c r="K19" s="49"/>
    </row>
    <row r="20" s="1" customFormat="1" ht="14.4" customHeight="1">
      <c r="B20" s="44"/>
      <c r="C20" s="45"/>
      <c r="D20" s="38" t="s">
        <v>37</v>
      </c>
      <c r="E20" s="45"/>
      <c r="F20" s="45"/>
      <c r="G20" s="45"/>
      <c r="H20" s="45"/>
      <c r="I20" s="144" t="s">
        <v>32</v>
      </c>
      <c r="J20" s="33" t="s">
        <v>22</v>
      </c>
      <c r="K20" s="49"/>
    </row>
    <row r="21" s="1" customFormat="1" ht="18" customHeight="1">
      <c r="B21" s="44"/>
      <c r="C21" s="45"/>
      <c r="D21" s="45"/>
      <c r="E21" s="33" t="s">
        <v>38</v>
      </c>
      <c r="F21" s="45"/>
      <c r="G21" s="45"/>
      <c r="H21" s="45"/>
      <c r="I21" s="144" t="s">
        <v>34</v>
      </c>
      <c r="J21" s="33" t="s">
        <v>22</v>
      </c>
      <c r="K21" s="49"/>
    </row>
    <row r="22" s="1" customFormat="1" ht="6.96" customHeight="1">
      <c r="B22" s="44"/>
      <c r="C22" s="45"/>
      <c r="D22" s="45"/>
      <c r="E22" s="45"/>
      <c r="F22" s="45"/>
      <c r="G22" s="45"/>
      <c r="H22" s="45"/>
      <c r="I22" s="142"/>
      <c r="J22" s="45"/>
      <c r="K22" s="49"/>
    </row>
    <row r="23" s="1" customFormat="1" ht="14.4" customHeight="1">
      <c r="B23" s="44"/>
      <c r="C23" s="45"/>
      <c r="D23" s="38" t="s">
        <v>40</v>
      </c>
      <c r="E23" s="45"/>
      <c r="F23" s="45"/>
      <c r="G23" s="45"/>
      <c r="H23" s="45"/>
      <c r="I23" s="142"/>
      <c r="J23" s="45"/>
      <c r="K23" s="49"/>
    </row>
    <row r="24" s="6" customFormat="1" ht="16.5" customHeight="1">
      <c r="B24" s="146"/>
      <c r="C24" s="147"/>
      <c r="D24" s="147"/>
      <c r="E24" s="42" t="s">
        <v>22</v>
      </c>
      <c r="F24" s="42"/>
      <c r="G24" s="42"/>
      <c r="H24" s="42"/>
      <c r="I24" s="148"/>
      <c r="J24" s="147"/>
      <c r="K24" s="149"/>
    </row>
    <row r="25" s="1" customFormat="1" ht="6.96" customHeight="1">
      <c r="B25" s="44"/>
      <c r="C25" s="45"/>
      <c r="D25" s="45"/>
      <c r="E25" s="45"/>
      <c r="F25" s="45"/>
      <c r="G25" s="45"/>
      <c r="H25" s="45"/>
      <c r="I25" s="142"/>
      <c r="J25" s="45"/>
      <c r="K25" s="49"/>
    </row>
    <row r="26" s="1" customFormat="1" ht="6.96" customHeight="1">
      <c r="B26" s="44"/>
      <c r="C26" s="45"/>
      <c r="D26" s="104"/>
      <c r="E26" s="104"/>
      <c r="F26" s="104"/>
      <c r="G26" s="104"/>
      <c r="H26" s="104"/>
      <c r="I26" s="150"/>
      <c r="J26" s="104"/>
      <c r="K26" s="151"/>
    </row>
    <row r="27" s="1" customFormat="1" ht="25.44" customHeight="1">
      <c r="B27" s="44"/>
      <c r="C27" s="45"/>
      <c r="D27" s="152" t="s">
        <v>42</v>
      </c>
      <c r="E27" s="45"/>
      <c r="F27" s="45"/>
      <c r="G27" s="45"/>
      <c r="H27" s="45"/>
      <c r="I27" s="142"/>
      <c r="J27" s="153">
        <f>ROUND(J111,2)</f>
        <v>0</v>
      </c>
      <c r="K27" s="49"/>
    </row>
    <row r="28" s="1" customFormat="1" ht="6.96" customHeight="1">
      <c r="B28" s="44"/>
      <c r="C28" s="45"/>
      <c r="D28" s="104"/>
      <c r="E28" s="104"/>
      <c r="F28" s="104"/>
      <c r="G28" s="104"/>
      <c r="H28" s="104"/>
      <c r="I28" s="150"/>
      <c r="J28" s="104"/>
      <c r="K28" s="151"/>
    </row>
    <row r="29" s="1" customFormat="1" ht="14.4" customHeight="1">
      <c r="B29" s="44"/>
      <c r="C29" s="45"/>
      <c r="D29" s="45"/>
      <c r="E29" s="45"/>
      <c r="F29" s="50" t="s">
        <v>44</v>
      </c>
      <c r="G29" s="45"/>
      <c r="H29" s="45"/>
      <c r="I29" s="154" t="s">
        <v>43</v>
      </c>
      <c r="J29" s="50" t="s">
        <v>45</v>
      </c>
      <c r="K29" s="49"/>
    </row>
    <row r="30" s="1" customFormat="1" ht="14.4" customHeight="1">
      <c r="B30" s="44"/>
      <c r="C30" s="45"/>
      <c r="D30" s="53" t="s">
        <v>46</v>
      </c>
      <c r="E30" s="53" t="s">
        <v>47</v>
      </c>
      <c r="F30" s="155">
        <f>ROUND(SUM(BE111:BE183), 2)</f>
        <v>0</v>
      </c>
      <c r="G30" s="45"/>
      <c r="H30" s="45"/>
      <c r="I30" s="156">
        <v>0.20999999999999999</v>
      </c>
      <c r="J30" s="155">
        <f>ROUND(ROUND((SUM(BE111:BE183)), 2)*I30, 2)</f>
        <v>0</v>
      </c>
      <c r="K30" s="49"/>
    </row>
    <row r="31" s="1" customFormat="1" ht="14.4" customHeight="1">
      <c r="B31" s="44"/>
      <c r="C31" s="45"/>
      <c r="D31" s="45"/>
      <c r="E31" s="53" t="s">
        <v>48</v>
      </c>
      <c r="F31" s="155">
        <f>ROUND(SUM(BF111:BF183), 2)</f>
        <v>0</v>
      </c>
      <c r="G31" s="45"/>
      <c r="H31" s="45"/>
      <c r="I31" s="156">
        <v>0.14999999999999999</v>
      </c>
      <c r="J31" s="155">
        <f>ROUND(ROUND((SUM(BF111:BF183)), 2)*I31, 2)</f>
        <v>0</v>
      </c>
      <c r="K31" s="49"/>
    </row>
    <row r="32" hidden="1" s="1" customFormat="1" ht="14.4" customHeight="1">
      <c r="B32" s="44"/>
      <c r="C32" s="45"/>
      <c r="D32" s="45"/>
      <c r="E32" s="53" t="s">
        <v>49</v>
      </c>
      <c r="F32" s="155">
        <f>ROUND(SUM(BG111:BG183), 2)</f>
        <v>0</v>
      </c>
      <c r="G32" s="45"/>
      <c r="H32" s="45"/>
      <c r="I32" s="156">
        <v>0.20999999999999999</v>
      </c>
      <c r="J32" s="155">
        <v>0</v>
      </c>
      <c r="K32" s="49"/>
    </row>
    <row r="33" hidden="1" s="1" customFormat="1" ht="14.4" customHeight="1">
      <c r="B33" s="44"/>
      <c r="C33" s="45"/>
      <c r="D33" s="45"/>
      <c r="E33" s="53" t="s">
        <v>50</v>
      </c>
      <c r="F33" s="155">
        <f>ROUND(SUM(BH111:BH183), 2)</f>
        <v>0</v>
      </c>
      <c r="G33" s="45"/>
      <c r="H33" s="45"/>
      <c r="I33" s="156">
        <v>0.14999999999999999</v>
      </c>
      <c r="J33" s="155">
        <v>0</v>
      </c>
      <c r="K33" s="49"/>
    </row>
    <row r="34" hidden="1" s="1" customFormat="1" ht="14.4" customHeight="1">
      <c r="B34" s="44"/>
      <c r="C34" s="45"/>
      <c r="D34" s="45"/>
      <c r="E34" s="53" t="s">
        <v>51</v>
      </c>
      <c r="F34" s="155">
        <f>ROUND(SUM(BI111:BI183), 2)</f>
        <v>0</v>
      </c>
      <c r="G34" s="45"/>
      <c r="H34" s="45"/>
      <c r="I34" s="156">
        <v>0</v>
      </c>
      <c r="J34" s="155">
        <v>0</v>
      </c>
      <c r="K34" s="49"/>
    </row>
    <row r="35" s="1" customFormat="1" ht="6.96" customHeight="1">
      <c r="B35" s="44"/>
      <c r="C35" s="45"/>
      <c r="D35" s="45"/>
      <c r="E35" s="45"/>
      <c r="F35" s="45"/>
      <c r="G35" s="45"/>
      <c r="H35" s="45"/>
      <c r="I35" s="142"/>
      <c r="J35" s="45"/>
      <c r="K35" s="49"/>
    </row>
    <row r="36" s="1" customFormat="1" ht="25.44" customHeight="1">
      <c r="B36" s="44"/>
      <c r="C36" s="157"/>
      <c r="D36" s="158" t="s">
        <v>52</v>
      </c>
      <c r="E36" s="96"/>
      <c r="F36" s="96"/>
      <c r="G36" s="159" t="s">
        <v>53</v>
      </c>
      <c r="H36" s="160" t="s">
        <v>54</v>
      </c>
      <c r="I36" s="161"/>
      <c r="J36" s="162">
        <f>SUM(J27:J34)</f>
        <v>0</v>
      </c>
      <c r="K36" s="163"/>
    </row>
    <row r="37" s="1" customFormat="1" ht="14.4" customHeight="1">
      <c r="B37" s="65"/>
      <c r="C37" s="66"/>
      <c r="D37" s="66"/>
      <c r="E37" s="66"/>
      <c r="F37" s="66"/>
      <c r="G37" s="66"/>
      <c r="H37" s="66"/>
      <c r="I37" s="164"/>
      <c r="J37" s="66"/>
      <c r="K37" s="67"/>
    </row>
    <row r="41" s="1" customFormat="1" ht="6.96" customHeight="1">
      <c r="B41" s="165"/>
      <c r="C41" s="166"/>
      <c r="D41" s="166"/>
      <c r="E41" s="166"/>
      <c r="F41" s="166"/>
      <c r="G41" s="166"/>
      <c r="H41" s="166"/>
      <c r="I41" s="167"/>
      <c r="J41" s="166"/>
      <c r="K41" s="168"/>
    </row>
    <row r="42" s="1" customFormat="1" ht="36.96" customHeight="1">
      <c r="B42" s="44"/>
      <c r="C42" s="28" t="s">
        <v>108</v>
      </c>
      <c r="D42" s="45"/>
      <c r="E42" s="45"/>
      <c r="F42" s="45"/>
      <c r="G42" s="45"/>
      <c r="H42" s="45"/>
      <c r="I42" s="142"/>
      <c r="J42" s="45"/>
      <c r="K42" s="49"/>
    </row>
    <row r="43" s="1" customFormat="1" ht="6.96" customHeight="1">
      <c r="B43" s="44"/>
      <c r="C43" s="45"/>
      <c r="D43" s="45"/>
      <c r="E43" s="45"/>
      <c r="F43" s="45"/>
      <c r="G43" s="45"/>
      <c r="H43" s="45"/>
      <c r="I43" s="142"/>
      <c r="J43" s="45"/>
      <c r="K43" s="49"/>
    </row>
    <row r="44" s="1" customFormat="1" ht="14.4" customHeight="1">
      <c r="B44" s="44"/>
      <c r="C44" s="38" t="s">
        <v>18</v>
      </c>
      <c r="D44" s="45"/>
      <c r="E44" s="45"/>
      <c r="F44" s="45"/>
      <c r="G44" s="45"/>
      <c r="H44" s="45"/>
      <c r="I44" s="142"/>
      <c r="J44" s="45"/>
      <c r="K44" s="49"/>
    </row>
    <row r="45" s="1" customFormat="1" ht="16.5" customHeight="1">
      <c r="B45" s="44"/>
      <c r="C45" s="45"/>
      <c r="D45" s="45"/>
      <c r="E45" s="141" t="str">
        <f>E7</f>
        <v>Nová psychiatrie - Nemocnice Tábor (staveniště B)</v>
      </c>
      <c r="F45" s="38"/>
      <c r="G45" s="38"/>
      <c r="H45" s="38"/>
      <c r="I45" s="142"/>
      <c r="J45" s="45"/>
      <c r="K45" s="49"/>
    </row>
    <row r="46" s="1" customFormat="1" ht="14.4" customHeight="1">
      <c r="B46" s="44"/>
      <c r="C46" s="38" t="s">
        <v>105</v>
      </c>
      <c r="D46" s="45"/>
      <c r="E46" s="45"/>
      <c r="F46" s="45"/>
      <c r="G46" s="45"/>
      <c r="H46" s="45"/>
      <c r="I46" s="142"/>
      <c r="J46" s="45"/>
      <c r="K46" s="49"/>
    </row>
    <row r="47" s="1" customFormat="1" ht="17.25" customHeight="1">
      <c r="B47" s="44"/>
      <c r="C47" s="45"/>
      <c r="D47" s="45"/>
      <c r="E47" s="143" t="str">
        <f>E9</f>
        <v>SO14 - SO 14 - Osvětlení parkoviště</v>
      </c>
      <c r="F47" s="45"/>
      <c r="G47" s="45"/>
      <c r="H47" s="45"/>
      <c r="I47" s="142"/>
      <c r="J47" s="45"/>
      <c r="K47" s="49"/>
    </row>
    <row r="48" s="1" customFormat="1" ht="6.96" customHeight="1">
      <c r="B48" s="44"/>
      <c r="C48" s="45"/>
      <c r="D48" s="45"/>
      <c r="E48" s="45"/>
      <c r="F48" s="45"/>
      <c r="G48" s="45"/>
      <c r="H48" s="45"/>
      <c r="I48" s="142"/>
      <c r="J48" s="45"/>
      <c r="K48" s="49"/>
    </row>
    <row r="49" s="1" customFormat="1" ht="18" customHeight="1">
      <c r="B49" s="44"/>
      <c r="C49" s="38" t="s">
        <v>25</v>
      </c>
      <c r="D49" s="45"/>
      <c r="E49" s="45"/>
      <c r="F49" s="33" t="str">
        <f>F12</f>
        <v>Tábor</v>
      </c>
      <c r="G49" s="45"/>
      <c r="H49" s="45"/>
      <c r="I49" s="144" t="s">
        <v>27</v>
      </c>
      <c r="J49" s="145" t="str">
        <f>IF(J12="","",J12)</f>
        <v>13. 9. 2017</v>
      </c>
      <c r="K49" s="49"/>
    </row>
    <row r="50" s="1" customFormat="1" ht="6.96" customHeight="1">
      <c r="B50" s="44"/>
      <c r="C50" s="45"/>
      <c r="D50" s="45"/>
      <c r="E50" s="45"/>
      <c r="F50" s="45"/>
      <c r="G50" s="45"/>
      <c r="H50" s="45"/>
      <c r="I50" s="142"/>
      <c r="J50" s="45"/>
      <c r="K50" s="49"/>
    </row>
    <row r="51" s="1" customFormat="1">
      <c r="B51" s="44"/>
      <c r="C51" s="38" t="s">
        <v>31</v>
      </c>
      <c r="D51" s="45"/>
      <c r="E51" s="45"/>
      <c r="F51" s="33" t="str">
        <f>E15</f>
        <v>Nemocnice Tábor a.s.</v>
      </c>
      <c r="G51" s="45"/>
      <c r="H51" s="45"/>
      <c r="I51" s="144" t="s">
        <v>37</v>
      </c>
      <c r="J51" s="42" t="str">
        <f>E21</f>
        <v>Ing.arch. Jan Hochman</v>
      </c>
      <c r="K51" s="49"/>
    </row>
    <row r="52" s="1" customFormat="1" ht="14.4" customHeight="1">
      <c r="B52" s="44"/>
      <c r="C52" s="38" t="s">
        <v>35</v>
      </c>
      <c r="D52" s="45"/>
      <c r="E52" s="45"/>
      <c r="F52" s="33" t="str">
        <f>IF(E18="","",E18)</f>
        <v/>
      </c>
      <c r="G52" s="45"/>
      <c r="H52" s="45"/>
      <c r="I52" s="142"/>
      <c r="J52" s="169"/>
      <c r="K52" s="49"/>
    </row>
    <row r="53" s="1" customFormat="1" ht="10.32" customHeight="1">
      <c r="B53" s="44"/>
      <c r="C53" s="45"/>
      <c r="D53" s="45"/>
      <c r="E53" s="45"/>
      <c r="F53" s="45"/>
      <c r="G53" s="45"/>
      <c r="H53" s="45"/>
      <c r="I53" s="142"/>
      <c r="J53" s="45"/>
      <c r="K53" s="49"/>
    </row>
    <row r="54" s="1" customFormat="1" ht="29.28" customHeight="1">
      <c r="B54" s="44"/>
      <c r="C54" s="170" t="s">
        <v>109</v>
      </c>
      <c r="D54" s="157"/>
      <c r="E54" s="157"/>
      <c r="F54" s="157"/>
      <c r="G54" s="157"/>
      <c r="H54" s="157"/>
      <c r="I54" s="171"/>
      <c r="J54" s="172" t="s">
        <v>110</v>
      </c>
      <c r="K54" s="173"/>
    </row>
    <row r="55" s="1" customFormat="1" ht="10.32" customHeight="1">
      <c r="B55" s="44"/>
      <c r="C55" s="45"/>
      <c r="D55" s="45"/>
      <c r="E55" s="45"/>
      <c r="F55" s="45"/>
      <c r="G55" s="45"/>
      <c r="H55" s="45"/>
      <c r="I55" s="142"/>
      <c r="J55" s="45"/>
      <c r="K55" s="49"/>
    </row>
    <row r="56" s="1" customFormat="1" ht="29.28" customHeight="1">
      <c r="B56" s="44"/>
      <c r="C56" s="174" t="s">
        <v>111</v>
      </c>
      <c r="D56" s="45"/>
      <c r="E56" s="45"/>
      <c r="F56" s="45"/>
      <c r="G56" s="45"/>
      <c r="H56" s="45"/>
      <c r="I56" s="142"/>
      <c r="J56" s="153">
        <f>J111</f>
        <v>0</v>
      </c>
      <c r="K56" s="49"/>
      <c r="AU56" s="22" t="s">
        <v>112</v>
      </c>
    </row>
    <row r="57" s="7" customFormat="1" ht="24.96" customHeight="1">
      <c r="B57" s="175"/>
      <c r="C57" s="176"/>
      <c r="D57" s="177" t="s">
        <v>718</v>
      </c>
      <c r="E57" s="178"/>
      <c r="F57" s="178"/>
      <c r="G57" s="178"/>
      <c r="H57" s="178"/>
      <c r="I57" s="179"/>
      <c r="J57" s="180">
        <f>J112</f>
        <v>0</v>
      </c>
      <c r="K57" s="181"/>
    </row>
    <row r="58" s="8" customFormat="1" ht="19.92" customHeight="1">
      <c r="B58" s="182"/>
      <c r="C58" s="183"/>
      <c r="D58" s="184" t="s">
        <v>719</v>
      </c>
      <c r="E58" s="185"/>
      <c r="F58" s="185"/>
      <c r="G58" s="185"/>
      <c r="H58" s="185"/>
      <c r="I58" s="186"/>
      <c r="J58" s="187">
        <f>J113</f>
        <v>0</v>
      </c>
      <c r="K58" s="188"/>
    </row>
    <row r="59" s="8" customFormat="1" ht="19.92" customHeight="1">
      <c r="B59" s="182"/>
      <c r="C59" s="183"/>
      <c r="D59" s="184" t="s">
        <v>720</v>
      </c>
      <c r="E59" s="185"/>
      <c r="F59" s="185"/>
      <c r="G59" s="185"/>
      <c r="H59" s="185"/>
      <c r="I59" s="186"/>
      <c r="J59" s="187">
        <f>J116</f>
        <v>0</v>
      </c>
      <c r="K59" s="188"/>
    </row>
    <row r="60" s="8" customFormat="1" ht="14.88" customHeight="1">
      <c r="B60" s="182"/>
      <c r="C60" s="183"/>
      <c r="D60" s="184" t="s">
        <v>721</v>
      </c>
      <c r="E60" s="185"/>
      <c r="F60" s="185"/>
      <c r="G60" s="185"/>
      <c r="H60" s="185"/>
      <c r="I60" s="186"/>
      <c r="J60" s="187">
        <f>J117</f>
        <v>0</v>
      </c>
      <c r="K60" s="188"/>
    </row>
    <row r="61" s="8" customFormat="1" ht="14.88" customHeight="1">
      <c r="B61" s="182"/>
      <c r="C61" s="183"/>
      <c r="D61" s="184" t="s">
        <v>721</v>
      </c>
      <c r="E61" s="185"/>
      <c r="F61" s="185"/>
      <c r="G61" s="185"/>
      <c r="H61" s="185"/>
      <c r="I61" s="186"/>
      <c r="J61" s="187">
        <f>J119</f>
        <v>0</v>
      </c>
      <c r="K61" s="188"/>
    </row>
    <row r="62" s="8" customFormat="1" ht="14.88" customHeight="1">
      <c r="B62" s="182"/>
      <c r="C62" s="183"/>
      <c r="D62" s="184" t="s">
        <v>722</v>
      </c>
      <c r="E62" s="185"/>
      <c r="F62" s="185"/>
      <c r="G62" s="185"/>
      <c r="H62" s="185"/>
      <c r="I62" s="186"/>
      <c r="J62" s="187">
        <f>J121</f>
        <v>0</v>
      </c>
      <c r="K62" s="188"/>
    </row>
    <row r="63" s="8" customFormat="1" ht="14.88" customHeight="1">
      <c r="B63" s="182"/>
      <c r="C63" s="183"/>
      <c r="D63" s="184" t="s">
        <v>723</v>
      </c>
      <c r="E63" s="185"/>
      <c r="F63" s="185"/>
      <c r="G63" s="185"/>
      <c r="H63" s="185"/>
      <c r="I63" s="186"/>
      <c r="J63" s="187">
        <f>J124</f>
        <v>0</v>
      </c>
      <c r="K63" s="188"/>
    </row>
    <row r="64" s="8" customFormat="1" ht="19.92" customHeight="1">
      <c r="B64" s="182"/>
      <c r="C64" s="183"/>
      <c r="D64" s="184" t="s">
        <v>724</v>
      </c>
      <c r="E64" s="185"/>
      <c r="F64" s="185"/>
      <c r="G64" s="185"/>
      <c r="H64" s="185"/>
      <c r="I64" s="186"/>
      <c r="J64" s="187">
        <f>J126</f>
        <v>0</v>
      </c>
      <c r="K64" s="188"/>
    </row>
    <row r="65" s="8" customFormat="1" ht="14.88" customHeight="1">
      <c r="B65" s="182"/>
      <c r="C65" s="183"/>
      <c r="D65" s="184" t="s">
        <v>725</v>
      </c>
      <c r="E65" s="185"/>
      <c r="F65" s="185"/>
      <c r="G65" s="185"/>
      <c r="H65" s="185"/>
      <c r="I65" s="186"/>
      <c r="J65" s="187">
        <f>J127</f>
        <v>0</v>
      </c>
      <c r="K65" s="188"/>
    </row>
    <row r="66" s="8" customFormat="1" ht="14.88" customHeight="1">
      <c r="B66" s="182"/>
      <c r="C66" s="183"/>
      <c r="D66" s="184" t="s">
        <v>726</v>
      </c>
      <c r="E66" s="185"/>
      <c r="F66" s="185"/>
      <c r="G66" s="185"/>
      <c r="H66" s="185"/>
      <c r="I66" s="186"/>
      <c r="J66" s="187">
        <f>J129</f>
        <v>0</v>
      </c>
      <c r="K66" s="188"/>
    </row>
    <row r="67" s="8" customFormat="1" ht="14.88" customHeight="1">
      <c r="B67" s="182"/>
      <c r="C67" s="183"/>
      <c r="D67" s="184" t="s">
        <v>727</v>
      </c>
      <c r="E67" s="185"/>
      <c r="F67" s="185"/>
      <c r="G67" s="185"/>
      <c r="H67" s="185"/>
      <c r="I67" s="186"/>
      <c r="J67" s="187">
        <f>J131</f>
        <v>0</v>
      </c>
      <c r="K67" s="188"/>
    </row>
    <row r="68" s="8" customFormat="1" ht="14.88" customHeight="1">
      <c r="B68" s="182"/>
      <c r="C68" s="183"/>
      <c r="D68" s="184" t="s">
        <v>728</v>
      </c>
      <c r="E68" s="185"/>
      <c r="F68" s="185"/>
      <c r="G68" s="185"/>
      <c r="H68" s="185"/>
      <c r="I68" s="186"/>
      <c r="J68" s="187">
        <f>J133</f>
        <v>0</v>
      </c>
      <c r="K68" s="188"/>
    </row>
    <row r="69" s="8" customFormat="1" ht="19.92" customHeight="1">
      <c r="B69" s="182"/>
      <c r="C69" s="183"/>
      <c r="D69" s="184" t="s">
        <v>729</v>
      </c>
      <c r="E69" s="185"/>
      <c r="F69" s="185"/>
      <c r="G69" s="185"/>
      <c r="H69" s="185"/>
      <c r="I69" s="186"/>
      <c r="J69" s="187">
        <f>J135</f>
        <v>0</v>
      </c>
      <c r="K69" s="188"/>
    </row>
    <row r="70" s="8" customFormat="1" ht="14.88" customHeight="1">
      <c r="B70" s="182"/>
      <c r="C70" s="183"/>
      <c r="D70" s="184" t="s">
        <v>730</v>
      </c>
      <c r="E70" s="185"/>
      <c r="F70" s="185"/>
      <c r="G70" s="185"/>
      <c r="H70" s="185"/>
      <c r="I70" s="186"/>
      <c r="J70" s="187">
        <f>J136</f>
        <v>0</v>
      </c>
      <c r="K70" s="188"/>
    </row>
    <row r="71" s="8" customFormat="1" ht="14.88" customHeight="1">
      <c r="B71" s="182"/>
      <c r="C71" s="183"/>
      <c r="D71" s="184" t="s">
        <v>731</v>
      </c>
      <c r="E71" s="185"/>
      <c r="F71" s="185"/>
      <c r="G71" s="185"/>
      <c r="H71" s="185"/>
      <c r="I71" s="186"/>
      <c r="J71" s="187">
        <f>J138</f>
        <v>0</v>
      </c>
      <c r="K71" s="188"/>
    </row>
    <row r="72" s="8" customFormat="1" ht="19.92" customHeight="1">
      <c r="B72" s="182"/>
      <c r="C72" s="183"/>
      <c r="D72" s="184" t="s">
        <v>732</v>
      </c>
      <c r="E72" s="185"/>
      <c r="F72" s="185"/>
      <c r="G72" s="185"/>
      <c r="H72" s="185"/>
      <c r="I72" s="186"/>
      <c r="J72" s="187">
        <f>J140</f>
        <v>0</v>
      </c>
      <c r="K72" s="188"/>
    </row>
    <row r="73" s="8" customFormat="1" ht="19.92" customHeight="1">
      <c r="B73" s="182"/>
      <c r="C73" s="183"/>
      <c r="D73" s="184" t="s">
        <v>733</v>
      </c>
      <c r="E73" s="185"/>
      <c r="F73" s="185"/>
      <c r="G73" s="185"/>
      <c r="H73" s="185"/>
      <c r="I73" s="186"/>
      <c r="J73" s="187">
        <f>J143</f>
        <v>0</v>
      </c>
      <c r="K73" s="188"/>
    </row>
    <row r="74" s="8" customFormat="1" ht="14.88" customHeight="1">
      <c r="B74" s="182"/>
      <c r="C74" s="183"/>
      <c r="D74" s="184" t="s">
        <v>734</v>
      </c>
      <c r="E74" s="185"/>
      <c r="F74" s="185"/>
      <c r="G74" s="185"/>
      <c r="H74" s="185"/>
      <c r="I74" s="186"/>
      <c r="J74" s="187">
        <f>J144</f>
        <v>0</v>
      </c>
      <c r="K74" s="188"/>
    </row>
    <row r="75" s="8" customFormat="1" ht="19.92" customHeight="1">
      <c r="B75" s="182"/>
      <c r="C75" s="183"/>
      <c r="D75" s="184" t="s">
        <v>735</v>
      </c>
      <c r="E75" s="185"/>
      <c r="F75" s="185"/>
      <c r="G75" s="185"/>
      <c r="H75" s="185"/>
      <c r="I75" s="186"/>
      <c r="J75" s="187">
        <f>J146</f>
        <v>0</v>
      </c>
      <c r="K75" s="188"/>
    </row>
    <row r="76" s="8" customFormat="1" ht="19.92" customHeight="1">
      <c r="B76" s="182"/>
      <c r="C76" s="183"/>
      <c r="D76" s="184" t="s">
        <v>736</v>
      </c>
      <c r="E76" s="185"/>
      <c r="F76" s="185"/>
      <c r="G76" s="185"/>
      <c r="H76" s="185"/>
      <c r="I76" s="186"/>
      <c r="J76" s="187">
        <f>J148</f>
        <v>0</v>
      </c>
      <c r="K76" s="188"/>
    </row>
    <row r="77" s="8" customFormat="1" ht="14.88" customHeight="1">
      <c r="B77" s="182"/>
      <c r="C77" s="183"/>
      <c r="D77" s="184" t="s">
        <v>737</v>
      </c>
      <c r="E77" s="185"/>
      <c r="F77" s="185"/>
      <c r="G77" s="185"/>
      <c r="H77" s="185"/>
      <c r="I77" s="186"/>
      <c r="J77" s="187">
        <f>J149</f>
        <v>0</v>
      </c>
      <c r="K77" s="188"/>
    </row>
    <row r="78" s="8" customFormat="1" ht="14.88" customHeight="1">
      <c r="B78" s="182"/>
      <c r="C78" s="183"/>
      <c r="D78" s="184" t="s">
        <v>738</v>
      </c>
      <c r="E78" s="185"/>
      <c r="F78" s="185"/>
      <c r="G78" s="185"/>
      <c r="H78" s="185"/>
      <c r="I78" s="186"/>
      <c r="J78" s="187">
        <f>J152</f>
        <v>0</v>
      </c>
      <c r="K78" s="188"/>
    </row>
    <row r="79" s="8" customFormat="1" ht="14.88" customHeight="1">
      <c r="B79" s="182"/>
      <c r="C79" s="183"/>
      <c r="D79" s="184" t="s">
        <v>739</v>
      </c>
      <c r="E79" s="185"/>
      <c r="F79" s="185"/>
      <c r="G79" s="185"/>
      <c r="H79" s="185"/>
      <c r="I79" s="186"/>
      <c r="J79" s="187">
        <f>J154</f>
        <v>0</v>
      </c>
      <c r="K79" s="188"/>
    </row>
    <row r="80" s="7" customFormat="1" ht="24.96" customHeight="1">
      <c r="B80" s="175"/>
      <c r="C80" s="176"/>
      <c r="D80" s="177" t="s">
        <v>740</v>
      </c>
      <c r="E80" s="178"/>
      <c r="F80" s="178"/>
      <c r="G80" s="178"/>
      <c r="H80" s="178"/>
      <c r="I80" s="179"/>
      <c r="J80" s="180">
        <f>J156</f>
        <v>0</v>
      </c>
      <c r="K80" s="181"/>
    </row>
    <row r="81" s="8" customFormat="1" ht="19.92" customHeight="1">
      <c r="B81" s="182"/>
      <c r="C81" s="183"/>
      <c r="D81" s="184" t="s">
        <v>741</v>
      </c>
      <c r="E81" s="185"/>
      <c r="F81" s="185"/>
      <c r="G81" s="185"/>
      <c r="H81" s="185"/>
      <c r="I81" s="186"/>
      <c r="J81" s="187">
        <f>J157</f>
        <v>0</v>
      </c>
      <c r="K81" s="188"/>
    </row>
    <row r="82" s="8" customFormat="1" ht="14.88" customHeight="1">
      <c r="B82" s="182"/>
      <c r="C82" s="183"/>
      <c r="D82" s="184" t="s">
        <v>742</v>
      </c>
      <c r="E82" s="185"/>
      <c r="F82" s="185"/>
      <c r="G82" s="185"/>
      <c r="H82" s="185"/>
      <c r="I82" s="186"/>
      <c r="J82" s="187">
        <f>J159</f>
        <v>0</v>
      </c>
      <c r="K82" s="188"/>
    </row>
    <row r="83" s="8" customFormat="1" ht="14.88" customHeight="1">
      <c r="B83" s="182"/>
      <c r="C83" s="183"/>
      <c r="D83" s="184" t="s">
        <v>743</v>
      </c>
      <c r="E83" s="185"/>
      <c r="F83" s="185"/>
      <c r="G83" s="185"/>
      <c r="H83" s="185"/>
      <c r="I83" s="186"/>
      <c r="J83" s="187">
        <f>J161</f>
        <v>0</v>
      </c>
      <c r="K83" s="188"/>
    </row>
    <row r="84" s="8" customFormat="1" ht="14.88" customHeight="1">
      <c r="B84" s="182"/>
      <c r="C84" s="183"/>
      <c r="D84" s="184" t="s">
        <v>744</v>
      </c>
      <c r="E84" s="185"/>
      <c r="F84" s="185"/>
      <c r="G84" s="185"/>
      <c r="H84" s="185"/>
      <c r="I84" s="186"/>
      <c r="J84" s="187">
        <f>J163</f>
        <v>0</v>
      </c>
      <c r="K84" s="188"/>
    </row>
    <row r="85" s="8" customFormat="1" ht="14.88" customHeight="1">
      <c r="B85" s="182"/>
      <c r="C85" s="183"/>
      <c r="D85" s="184" t="s">
        <v>745</v>
      </c>
      <c r="E85" s="185"/>
      <c r="F85" s="185"/>
      <c r="G85" s="185"/>
      <c r="H85" s="185"/>
      <c r="I85" s="186"/>
      <c r="J85" s="187">
        <f>J165</f>
        <v>0</v>
      </c>
      <c r="K85" s="188"/>
    </row>
    <row r="86" s="8" customFormat="1" ht="14.88" customHeight="1">
      <c r="B86" s="182"/>
      <c r="C86" s="183"/>
      <c r="D86" s="184" t="s">
        <v>746</v>
      </c>
      <c r="E86" s="185"/>
      <c r="F86" s="185"/>
      <c r="G86" s="185"/>
      <c r="H86" s="185"/>
      <c r="I86" s="186"/>
      <c r="J86" s="187">
        <f>J167</f>
        <v>0</v>
      </c>
      <c r="K86" s="188"/>
    </row>
    <row r="87" s="8" customFormat="1" ht="14.88" customHeight="1">
      <c r="B87" s="182"/>
      <c r="C87" s="183"/>
      <c r="D87" s="184" t="s">
        <v>747</v>
      </c>
      <c r="E87" s="185"/>
      <c r="F87" s="185"/>
      <c r="G87" s="185"/>
      <c r="H87" s="185"/>
      <c r="I87" s="186"/>
      <c r="J87" s="187">
        <f>J169</f>
        <v>0</v>
      </c>
      <c r="K87" s="188"/>
    </row>
    <row r="88" s="8" customFormat="1" ht="14.88" customHeight="1">
      <c r="B88" s="182"/>
      <c r="C88" s="183"/>
      <c r="D88" s="184" t="s">
        <v>748</v>
      </c>
      <c r="E88" s="185"/>
      <c r="F88" s="185"/>
      <c r="G88" s="185"/>
      <c r="H88" s="185"/>
      <c r="I88" s="186"/>
      <c r="J88" s="187">
        <f>J171</f>
        <v>0</v>
      </c>
      <c r="K88" s="188"/>
    </row>
    <row r="89" s="8" customFormat="1" ht="14.88" customHeight="1">
      <c r="B89" s="182"/>
      <c r="C89" s="183"/>
      <c r="D89" s="184" t="s">
        <v>749</v>
      </c>
      <c r="E89" s="185"/>
      <c r="F89" s="185"/>
      <c r="G89" s="185"/>
      <c r="H89" s="185"/>
      <c r="I89" s="186"/>
      <c r="J89" s="187">
        <f>J173</f>
        <v>0</v>
      </c>
      <c r="K89" s="188"/>
    </row>
    <row r="90" s="8" customFormat="1" ht="14.88" customHeight="1">
      <c r="B90" s="182"/>
      <c r="C90" s="183"/>
      <c r="D90" s="184" t="s">
        <v>750</v>
      </c>
      <c r="E90" s="185"/>
      <c r="F90" s="185"/>
      <c r="G90" s="185"/>
      <c r="H90" s="185"/>
      <c r="I90" s="186"/>
      <c r="J90" s="187">
        <f>J175</f>
        <v>0</v>
      </c>
      <c r="K90" s="188"/>
    </row>
    <row r="91" s="7" customFormat="1" ht="24.96" customHeight="1">
      <c r="B91" s="175"/>
      <c r="C91" s="176"/>
      <c r="D91" s="177" t="s">
        <v>751</v>
      </c>
      <c r="E91" s="178"/>
      <c r="F91" s="178"/>
      <c r="G91" s="178"/>
      <c r="H91" s="178"/>
      <c r="I91" s="179"/>
      <c r="J91" s="180">
        <f>J178</f>
        <v>0</v>
      </c>
      <c r="K91" s="181"/>
    </row>
    <row r="92" s="1" customFormat="1" ht="21.84" customHeight="1">
      <c r="B92" s="44"/>
      <c r="C92" s="45"/>
      <c r="D92" s="45"/>
      <c r="E92" s="45"/>
      <c r="F92" s="45"/>
      <c r="G92" s="45"/>
      <c r="H92" s="45"/>
      <c r="I92" s="142"/>
      <c r="J92" s="45"/>
      <c r="K92" s="49"/>
    </row>
    <row r="93" s="1" customFormat="1" ht="6.96" customHeight="1">
      <c r="B93" s="65"/>
      <c r="C93" s="66"/>
      <c r="D93" s="66"/>
      <c r="E93" s="66"/>
      <c r="F93" s="66"/>
      <c r="G93" s="66"/>
      <c r="H93" s="66"/>
      <c r="I93" s="164"/>
      <c r="J93" s="66"/>
      <c r="K93" s="67"/>
    </row>
    <row r="97" s="1" customFormat="1" ht="6.96" customHeight="1">
      <c r="B97" s="68"/>
      <c r="C97" s="69"/>
      <c r="D97" s="69"/>
      <c r="E97" s="69"/>
      <c r="F97" s="69"/>
      <c r="G97" s="69"/>
      <c r="H97" s="69"/>
      <c r="I97" s="167"/>
      <c r="J97" s="69"/>
      <c r="K97" s="69"/>
      <c r="L97" s="70"/>
    </row>
    <row r="98" s="1" customFormat="1" ht="36.96" customHeight="1">
      <c r="B98" s="44"/>
      <c r="C98" s="71" t="s">
        <v>120</v>
      </c>
      <c r="D98" s="72"/>
      <c r="E98" s="72"/>
      <c r="F98" s="72"/>
      <c r="G98" s="72"/>
      <c r="H98" s="72"/>
      <c r="I98" s="189"/>
      <c r="J98" s="72"/>
      <c r="K98" s="72"/>
      <c r="L98" s="70"/>
    </row>
    <row r="99" s="1" customFormat="1" ht="6.96" customHeight="1">
      <c r="B99" s="44"/>
      <c r="C99" s="72"/>
      <c r="D99" s="72"/>
      <c r="E99" s="72"/>
      <c r="F99" s="72"/>
      <c r="G99" s="72"/>
      <c r="H99" s="72"/>
      <c r="I99" s="189"/>
      <c r="J99" s="72"/>
      <c r="K99" s="72"/>
      <c r="L99" s="70"/>
    </row>
    <row r="100" s="1" customFormat="1" ht="14.4" customHeight="1">
      <c r="B100" s="44"/>
      <c r="C100" s="74" t="s">
        <v>18</v>
      </c>
      <c r="D100" s="72"/>
      <c r="E100" s="72"/>
      <c r="F100" s="72"/>
      <c r="G100" s="72"/>
      <c r="H100" s="72"/>
      <c r="I100" s="189"/>
      <c r="J100" s="72"/>
      <c r="K100" s="72"/>
      <c r="L100" s="70"/>
    </row>
    <row r="101" s="1" customFormat="1" ht="16.5" customHeight="1">
      <c r="B101" s="44"/>
      <c r="C101" s="72"/>
      <c r="D101" s="72"/>
      <c r="E101" s="190" t="str">
        <f>E7</f>
        <v>Nová psychiatrie - Nemocnice Tábor (staveniště B)</v>
      </c>
      <c r="F101" s="74"/>
      <c r="G101" s="74"/>
      <c r="H101" s="74"/>
      <c r="I101" s="189"/>
      <c r="J101" s="72"/>
      <c r="K101" s="72"/>
      <c r="L101" s="70"/>
    </row>
    <row r="102" s="1" customFormat="1" ht="14.4" customHeight="1">
      <c r="B102" s="44"/>
      <c r="C102" s="74" t="s">
        <v>105</v>
      </c>
      <c r="D102" s="72"/>
      <c r="E102" s="72"/>
      <c r="F102" s="72"/>
      <c r="G102" s="72"/>
      <c r="H102" s="72"/>
      <c r="I102" s="189"/>
      <c r="J102" s="72"/>
      <c r="K102" s="72"/>
      <c r="L102" s="70"/>
    </row>
    <row r="103" s="1" customFormat="1" ht="17.25" customHeight="1">
      <c r="B103" s="44"/>
      <c r="C103" s="72"/>
      <c r="D103" s="72"/>
      <c r="E103" s="80" t="str">
        <f>E9</f>
        <v>SO14 - SO 14 - Osvětlení parkoviště</v>
      </c>
      <c r="F103" s="72"/>
      <c r="G103" s="72"/>
      <c r="H103" s="72"/>
      <c r="I103" s="189"/>
      <c r="J103" s="72"/>
      <c r="K103" s="72"/>
      <c r="L103" s="70"/>
    </row>
    <row r="104" s="1" customFormat="1" ht="6.96" customHeight="1">
      <c r="B104" s="44"/>
      <c r="C104" s="72"/>
      <c r="D104" s="72"/>
      <c r="E104" s="72"/>
      <c r="F104" s="72"/>
      <c r="G104" s="72"/>
      <c r="H104" s="72"/>
      <c r="I104" s="189"/>
      <c r="J104" s="72"/>
      <c r="K104" s="72"/>
      <c r="L104" s="70"/>
    </row>
    <row r="105" s="1" customFormat="1" ht="18" customHeight="1">
      <c r="B105" s="44"/>
      <c r="C105" s="74" t="s">
        <v>25</v>
      </c>
      <c r="D105" s="72"/>
      <c r="E105" s="72"/>
      <c r="F105" s="191" t="str">
        <f>F12</f>
        <v>Tábor</v>
      </c>
      <c r="G105" s="72"/>
      <c r="H105" s="72"/>
      <c r="I105" s="192" t="s">
        <v>27</v>
      </c>
      <c r="J105" s="83" t="str">
        <f>IF(J12="","",J12)</f>
        <v>13. 9. 2017</v>
      </c>
      <c r="K105" s="72"/>
      <c r="L105" s="70"/>
    </row>
    <row r="106" s="1" customFormat="1" ht="6.96" customHeight="1">
      <c r="B106" s="44"/>
      <c r="C106" s="72"/>
      <c r="D106" s="72"/>
      <c r="E106" s="72"/>
      <c r="F106" s="72"/>
      <c r="G106" s="72"/>
      <c r="H106" s="72"/>
      <c r="I106" s="189"/>
      <c r="J106" s="72"/>
      <c r="K106" s="72"/>
      <c r="L106" s="70"/>
    </row>
    <row r="107" s="1" customFormat="1">
      <c r="B107" s="44"/>
      <c r="C107" s="74" t="s">
        <v>31</v>
      </c>
      <c r="D107" s="72"/>
      <c r="E107" s="72"/>
      <c r="F107" s="191" t="str">
        <f>E15</f>
        <v>Nemocnice Tábor a.s.</v>
      </c>
      <c r="G107" s="72"/>
      <c r="H107" s="72"/>
      <c r="I107" s="192" t="s">
        <v>37</v>
      </c>
      <c r="J107" s="191" t="str">
        <f>E21</f>
        <v>Ing.arch. Jan Hochman</v>
      </c>
      <c r="K107" s="72"/>
      <c r="L107" s="70"/>
    </row>
    <row r="108" s="1" customFormat="1" ht="14.4" customHeight="1">
      <c r="B108" s="44"/>
      <c r="C108" s="74" t="s">
        <v>35</v>
      </c>
      <c r="D108" s="72"/>
      <c r="E108" s="72"/>
      <c r="F108" s="191" t="str">
        <f>IF(E18="","",E18)</f>
        <v/>
      </c>
      <c r="G108" s="72"/>
      <c r="H108" s="72"/>
      <c r="I108" s="189"/>
      <c r="J108" s="72"/>
      <c r="K108" s="72"/>
      <c r="L108" s="70"/>
    </row>
    <row r="109" s="1" customFormat="1" ht="10.32" customHeight="1">
      <c r="B109" s="44"/>
      <c r="C109" s="72"/>
      <c r="D109" s="72"/>
      <c r="E109" s="72"/>
      <c r="F109" s="72"/>
      <c r="G109" s="72"/>
      <c r="H109" s="72"/>
      <c r="I109" s="189"/>
      <c r="J109" s="72"/>
      <c r="K109" s="72"/>
      <c r="L109" s="70"/>
    </row>
    <row r="110" s="9" customFormat="1" ht="29.28" customHeight="1">
      <c r="B110" s="193"/>
      <c r="C110" s="194" t="s">
        <v>121</v>
      </c>
      <c r="D110" s="195" t="s">
        <v>61</v>
      </c>
      <c r="E110" s="195" t="s">
        <v>57</v>
      </c>
      <c r="F110" s="195" t="s">
        <v>122</v>
      </c>
      <c r="G110" s="195" t="s">
        <v>123</v>
      </c>
      <c r="H110" s="195" t="s">
        <v>124</v>
      </c>
      <c r="I110" s="196" t="s">
        <v>125</v>
      </c>
      <c r="J110" s="195" t="s">
        <v>110</v>
      </c>
      <c r="K110" s="197" t="s">
        <v>126</v>
      </c>
      <c r="L110" s="198"/>
      <c r="M110" s="100" t="s">
        <v>127</v>
      </c>
      <c r="N110" s="101" t="s">
        <v>46</v>
      </c>
      <c r="O110" s="101" t="s">
        <v>128</v>
      </c>
      <c r="P110" s="101" t="s">
        <v>129</v>
      </c>
      <c r="Q110" s="101" t="s">
        <v>130</v>
      </c>
      <c r="R110" s="101" t="s">
        <v>131</v>
      </c>
      <c r="S110" s="101" t="s">
        <v>132</v>
      </c>
      <c r="T110" s="102" t="s">
        <v>133</v>
      </c>
    </row>
    <row r="111" s="1" customFormat="1" ht="29.28" customHeight="1">
      <c r="B111" s="44"/>
      <c r="C111" s="106" t="s">
        <v>111</v>
      </c>
      <c r="D111" s="72"/>
      <c r="E111" s="72"/>
      <c r="F111" s="72"/>
      <c r="G111" s="72"/>
      <c r="H111" s="72"/>
      <c r="I111" s="189"/>
      <c r="J111" s="199">
        <f>BK111</f>
        <v>0</v>
      </c>
      <c r="K111" s="72"/>
      <c r="L111" s="70"/>
      <c r="M111" s="103"/>
      <c r="N111" s="104"/>
      <c r="O111" s="104"/>
      <c r="P111" s="200">
        <f>P112+P156+P178</f>
        <v>0</v>
      </c>
      <c r="Q111" s="104"/>
      <c r="R111" s="200">
        <f>R112+R156+R178</f>
        <v>0</v>
      </c>
      <c r="S111" s="104"/>
      <c r="T111" s="201">
        <f>T112+T156+T178</f>
        <v>0</v>
      </c>
      <c r="AT111" s="22" t="s">
        <v>75</v>
      </c>
      <c r="AU111" s="22" t="s">
        <v>112</v>
      </c>
      <c r="BK111" s="202">
        <f>BK112+BK156+BK178</f>
        <v>0</v>
      </c>
    </row>
    <row r="112" s="10" customFormat="1" ht="37.44" customHeight="1">
      <c r="B112" s="203"/>
      <c r="C112" s="204"/>
      <c r="D112" s="205" t="s">
        <v>75</v>
      </c>
      <c r="E112" s="206" t="s">
        <v>752</v>
      </c>
      <c r="F112" s="206" t="s">
        <v>753</v>
      </c>
      <c r="G112" s="204"/>
      <c r="H112" s="204"/>
      <c r="I112" s="207"/>
      <c r="J112" s="208">
        <f>BK112</f>
        <v>0</v>
      </c>
      <c r="K112" s="204"/>
      <c r="L112" s="209"/>
      <c r="M112" s="210"/>
      <c r="N112" s="211"/>
      <c r="O112" s="211"/>
      <c r="P112" s="212">
        <f>P113+P116+P126+P135+P140+P143+P146+P148</f>
        <v>0</v>
      </c>
      <c r="Q112" s="211"/>
      <c r="R112" s="212">
        <f>R113+R116+R126+R135+R140+R143+R146+R148</f>
        <v>0</v>
      </c>
      <c r="S112" s="211"/>
      <c r="T112" s="213">
        <f>T113+T116+T126+T135+T140+T143+T146+T148</f>
        <v>0</v>
      </c>
      <c r="AR112" s="214" t="s">
        <v>147</v>
      </c>
      <c r="AT112" s="215" t="s">
        <v>75</v>
      </c>
      <c r="AU112" s="215" t="s">
        <v>76</v>
      </c>
      <c r="AY112" s="214" t="s">
        <v>135</v>
      </c>
      <c r="BK112" s="216">
        <f>BK113+BK116+BK126+BK135+BK140+BK143+BK146+BK148</f>
        <v>0</v>
      </c>
    </row>
    <row r="113" s="10" customFormat="1" ht="19.92" customHeight="1">
      <c r="B113" s="203"/>
      <c r="C113" s="204"/>
      <c r="D113" s="205" t="s">
        <v>75</v>
      </c>
      <c r="E113" s="217" t="s">
        <v>754</v>
      </c>
      <c r="F113" s="217" t="s">
        <v>755</v>
      </c>
      <c r="G113" s="204"/>
      <c r="H113" s="204"/>
      <c r="I113" s="207"/>
      <c r="J113" s="218">
        <f>BK113</f>
        <v>0</v>
      </c>
      <c r="K113" s="204"/>
      <c r="L113" s="209"/>
      <c r="M113" s="210"/>
      <c r="N113" s="211"/>
      <c r="O113" s="211"/>
      <c r="P113" s="212">
        <f>SUM(P114:P115)</f>
        <v>0</v>
      </c>
      <c r="Q113" s="211"/>
      <c r="R113" s="212">
        <f>SUM(R114:R115)</f>
        <v>0</v>
      </c>
      <c r="S113" s="211"/>
      <c r="T113" s="213">
        <f>SUM(T114:T115)</f>
        <v>0</v>
      </c>
      <c r="AR113" s="214" t="s">
        <v>147</v>
      </c>
      <c r="AT113" s="215" t="s">
        <v>75</v>
      </c>
      <c r="AU113" s="215" t="s">
        <v>24</v>
      </c>
      <c r="AY113" s="214" t="s">
        <v>135</v>
      </c>
      <c r="BK113" s="216">
        <f>SUM(BK114:BK115)</f>
        <v>0</v>
      </c>
    </row>
    <row r="114" s="1" customFormat="1" ht="16.5" customHeight="1">
      <c r="B114" s="44"/>
      <c r="C114" s="219" t="s">
        <v>24</v>
      </c>
      <c r="D114" s="219" t="s">
        <v>137</v>
      </c>
      <c r="E114" s="220" t="s">
        <v>756</v>
      </c>
      <c r="F114" s="221" t="s">
        <v>757</v>
      </c>
      <c r="G114" s="222" t="s">
        <v>512</v>
      </c>
      <c r="H114" s="223">
        <v>95</v>
      </c>
      <c r="I114" s="224"/>
      <c r="J114" s="225">
        <f>ROUND(I114*H114,2)</f>
        <v>0</v>
      </c>
      <c r="K114" s="221" t="s">
        <v>22</v>
      </c>
      <c r="L114" s="70"/>
      <c r="M114" s="226" t="s">
        <v>22</v>
      </c>
      <c r="N114" s="227" t="s">
        <v>47</v>
      </c>
      <c r="O114" s="45"/>
      <c r="P114" s="228">
        <f>O114*H114</f>
        <v>0</v>
      </c>
      <c r="Q114" s="228">
        <v>0</v>
      </c>
      <c r="R114" s="228">
        <f>Q114*H114</f>
        <v>0</v>
      </c>
      <c r="S114" s="228">
        <v>0</v>
      </c>
      <c r="T114" s="229">
        <f>S114*H114</f>
        <v>0</v>
      </c>
      <c r="AR114" s="22" t="s">
        <v>652</v>
      </c>
      <c r="AT114" s="22" t="s">
        <v>137</v>
      </c>
      <c r="AU114" s="22" t="s">
        <v>85</v>
      </c>
      <c r="AY114" s="22" t="s">
        <v>135</v>
      </c>
      <c r="BE114" s="230">
        <f>IF(N114="základní",J114,0)</f>
        <v>0</v>
      </c>
      <c r="BF114" s="230">
        <f>IF(N114="snížená",J114,0)</f>
        <v>0</v>
      </c>
      <c r="BG114" s="230">
        <f>IF(N114="zákl. přenesená",J114,0)</f>
        <v>0</v>
      </c>
      <c r="BH114" s="230">
        <f>IF(N114="sníž. přenesená",J114,0)</f>
        <v>0</v>
      </c>
      <c r="BI114" s="230">
        <f>IF(N114="nulová",J114,0)</f>
        <v>0</v>
      </c>
      <c r="BJ114" s="22" t="s">
        <v>24</v>
      </c>
      <c r="BK114" s="230">
        <f>ROUND(I114*H114,2)</f>
        <v>0</v>
      </c>
      <c r="BL114" s="22" t="s">
        <v>652</v>
      </c>
      <c r="BM114" s="22" t="s">
        <v>758</v>
      </c>
    </row>
    <row r="115" s="1" customFormat="1" ht="16.5" customHeight="1">
      <c r="B115" s="44"/>
      <c r="C115" s="219" t="s">
        <v>85</v>
      </c>
      <c r="D115" s="219" t="s">
        <v>137</v>
      </c>
      <c r="E115" s="220" t="s">
        <v>759</v>
      </c>
      <c r="F115" s="221" t="s">
        <v>760</v>
      </c>
      <c r="G115" s="222" t="s">
        <v>242</v>
      </c>
      <c r="H115" s="223">
        <v>66</v>
      </c>
      <c r="I115" s="224"/>
      <c r="J115" s="225">
        <f>ROUND(I115*H115,2)</f>
        <v>0</v>
      </c>
      <c r="K115" s="221" t="s">
        <v>22</v>
      </c>
      <c r="L115" s="70"/>
      <c r="M115" s="226" t="s">
        <v>22</v>
      </c>
      <c r="N115" s="227" t="s">
        <v>47</v>
      </c>
      <c r="O115" s="45"/>
      <c r="P115" s="228">
        <f>O115*H115</f>
        <v>0</v>
      </c>
      <c r="Q115" s="228">
        <v>0</v>
      </c>
      <c r="R115" s="228">
        <f>Q115*H115</f>
        <v>0</v>
      </c>
      <c r="S115" s="228">
        <v>0</v>
      </c>
      <c r="T115" s="229">
        <f>S115*H115</f>
        <v>0</v>
      </c>
      <c r="AR115" s="22" t="s">
        <v>652</v>
      </c>
      <c r="AT115" s="22" t="s">
        <v>137</v>
      </c>
      <c r="AU115" s="22" t="s">
        <v>85</v>
      </c>
      <c r="AY115" s="22" t="s">
        <v>135</v>
      </c>
      <c r="BE115" s="230">
        <f>IF(N115="základní",J115,0)</f>
        <v>0</v>
      </c>
      <c r="BF115" s="230">
        <f>IF(N115="snížená",J115,0)</f>
        <v>0</v>
      </c>
      <c r="BG115" s="230">
        <f>IF(N115="zákl. přenesená",J115,0)</f>
        <v>0</v>
      </c>
      <c r="BH115" s="230">
        <f>IF(N115="sníž. přenesená",J115,0)</f>
        <v>0</v>
      </c>
      <c r="BI115" s="230">
        <f>IF(N115="nulová",J115,0)</f>
        <v>0</v>
      </c>
      <c r="BJ115" s="22" t="s">
        <v>24</v>
      </c>
      <c r="BK115" s="230">
        <f>ROUND(I115*H115,2)</f>
        <v>0</v>
      </c>
      <c r="BL115" s="22" t="s">
        <v>652</v>
      </c>
      <c r="BM115" s="22" t="s">
        <v>761</v>
      </c>
    </row>
    <row r="116" s="10" customFormat="1" ht="29.88" customHeight="1">
      <c r="B116" s="203"/>
      <c r="C116" s="204"/>
      <c r="D116" s="205" t="s">
        <v>75</v>
      </c>
      <c r="E116" s="217" t="s">
        <v>762</v>
      </c>
      <c r="F116" s="217" t="s">
        <v>763</v>
      </c>
      <c r="G116" s="204"/>
      <c r="H116" s="204"/>
      <c r="I116" s="207"/>
      <c r="J116" s="218">
        <f>BK116</f>
        <v>0</v>
      </c>
      <c r="K116" s="204"/>
      <c r="L116" s="209"/>
      <c r="M116" s="210"/>
      <c r="N116" s="211"/>
      <c r="O116" s="211"/>
      <c r="P116" s="212">
        <f>P117+P119+P121+P124</f>
        <v>0</v>
      </c>
      <c r="Q116" s="211"/>
      <c r="R116" s="212">
        <f>R117+R119+R121+R124</f>
        <v>0</v>
      </c>
      <c r="S116" s="211"/>
      <c r="T116" s="213">
        <f>T117+T119+T121+T124</f>
        <v>0</v>
      </c>
      <c r="AR116" s="214" t="s">
        <v>147</v>
      </c>
      <c r="AT116" s="215" t="s">
        <v>75</v>
      </c>
      <c r="AU116" s="215" t="s">
        <v>24</v>
      </c>
      <c r="AY116" s="214" t="s">
        <v>135</v>
      </c>
      <c r="BK116" s="216">
        <f>BK117+BK119+BK121+BK124</f>
        <v>0</v>
      </c>
    </row>
    <row r="117" s="10" customFormat="1" ht="14.88" customHeight="1">
      <c r="B117" s="203"/>
      <c r="C117" s="204"/>
      <c r="D117" s="205" t="s">
        <v>75</v>
      </c>
      <c r="E117" s="217" t="s">
        <v>764</v>
      </c>
      <c r="F117" s="217" t="s">
        <v>765</v>
      </c>
      <c r="G117" s="204"/>
      <c r="H117" s="204"/>
      <c r="I117" s="207"/>
      <c r="J117" s="218">
        <f>BK117</f>
        <v>0</v>
      </c>
      <c r="K117" s="204"/>
      <c r="L117" s="209"/>
      <c r="M117" s="210"/>
      <c r="N117" s="211"/>
      <c r="O117" s="211"/>
      <c r="P117" s="212">
        <f>P118</f>
        <v>0</v>
      </c>
      <c r="Q117" s="211"/>
      <c r="R117" s="212">
        <f>R118</f>
        <v>0</v>
      </c>
      <c r="S117" s="211"/>
      <c r="T117" s="213">
        <f>T118</f>
        <v>0</v>
      </c>
      <c r="AR117" s="214" t="s">
        <v>147</v>
      </c>
      <c r="AT117" s="215" t="s">
        <v>75</v>
      </c>
      <c r="AU117" s="215" t="s">
        <v>85</v>
      </c>
      <c r="AY117" s="214" t="s">
        <v>135</v>
      </c>
      <c r="BK117" s="216">
        <f>BK118</f>
        <v>0</v>
      </c>
    </row>
    <row r="118" s="1" customFormat="1" ht="16.5" customHeight="1">
      <c r="B118" s="44"/>
      <c r="C118" s="219" t="s">
        <v>147</v>
      </c>
      <c r="D118" s="219" t="s">
        <v>137</v>
      </c>
      <c r="E118" s="220" t="s">
        <v>766</v>
      </c>
      <c r="F118" s="221" t="s">
        <v>767</v>
      </c>
      <c r="G118" s="222" t="s">
        <v>242</v>
      </c>
      <c r="H118" s="223">
        <v>67</v>
      </c>
      <c r="I118" s="224"/>
      <c r="J118" s="225">
        <f>ROUND(I118*H118,2)</f>
        <v>0</v>
      </c>
      <c r="K118" s="221" t="s">
        <v>22</v>
      </c>
      <c r="L118" s="70"/>
      <c r="M118" s="226" t="s">
        <v>22</v>
      </c>
      <c r="N118" s="227" t="s">
        <v>47</v>
      </c>
      <c r="O118" s="45"/>
      <c r="P118" s="228">
        <f>O118*H118</f>
        <v>0</v>
      </c>
      <c r="Q118" s="228">
        <v>0</v>
      </c>
      <c r="R118" s="228">
        <f>Q118*H118</f>
        <v>0</v>
      </c>
      <c r="S118" s="228">
        <v>0</v>
      </c>
      <c r="T118" s="229">
        <f>S118*H118</f>
        <v>0</v>
      </c>
      <c r="AR118" s="22" t="s">
        <v>652</v>
      </c>
      <c r="AT118" s="22" t="s">
        <v>137</v>
      </c>
      <c r="AU118" s="22" t="s">
        <v>147</v>
      </c>
      <c r="AY118" s="22" t="s">
        <v>135</v>
      </c>
      <c r="BE118" s="230">
        <f>IF(N118="základní",J118,0)</f>
        <v>0</v>
      </c>
      <c r="BF118" s="230">
        <f>IF(N118="snížená",J118,0)</f>
        <v>0</v>
      </c>
      <c r="BG118" s="230">
        <f>IF(N118="zákl. přenesená",J118,0)</f>
        <v>0</v>
      </c>
      <c r="BH118" s="230">
        <f>IF(N118="sníž. přenesená",J118,0)</f>
        <v>0</v>
      </c>
      <c r="BI118" s="230">
        <f>IF(N118="nulová",J118,0)</f>
        <v>0</v>
      </c>
      <c r="BJ118" s="22" t="s">
        <v>24</v>
      </c>
      <c r="BK118" s="230">
        <f>ROUND(I118*H118,2)</f>
        <v>0</v>
      </c>
      <c r="BL118" s="22" t="s">
        <v>652</v>
      </c>
      <c r="BM118" s="22" t="s">
        <v>768</v>
      </c>
    </row>
    <row r="119" s="10" customFormat="1" ht="22.32" customHeight="1">
      <c r="B119" s="203"/>
      <c r="C119" s="204"/>
      <c r="D119" s="205" t="s">
        <v>75</v>
      </c>
      <c r="E119" s="217" t="s">
        <v>764</v>
      </c>
      <c r="F119" s="217" t="s">
        <v>765</v>
      </c>
      <c r="G119" s="204"/>
      <c r="H119" s="204"/>
      <c r="I119" s="207"/>
      <c r="J119" s="21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AR119" s="214" t="s">
        <v>147</v>
      </c>
      <c r="AT119" s="215" t="s">
        <v>75</v>
      </c>
      <c r="AU119" s="215" t="s">
        <v>85</v>
      </c>
      <c r="AY119" s="214" t="s">
        <v>135</v>
      </c>
      <c r="BK119" s="216">
        <f>BK120</f>
        <v>0</v>
      </c>
    </row>
    <row r="120" s="1" customFormat="1" ht="16.5" customHeight="1">
      <c r="B120" s="44"/>
      <c r="C120" s="219" t="s">
        <v>142</v>
      </c>
      <c r="D120" s="219" t="s">
        <v>137</v>
      </c>
      <c r="E120" s="220" t="s">
        <v>769</v>
      </c>
      <c r="F120" s="221" t="s">
        <v>770</v>
      </c>
      <c r="G120" s="222" t="s">
        <v>242</v>
      </c>
      <c r="H120" s="223">
        <v>80</v>
      </c>
      <c r="I120" s="224"/>
      <c r="J120" s="225">
        <f>ROUND(I120*H120,2)</f>
        <v>0</v>
      </c>
      <c r="K120" s="221" t="s">
        <v>22</v>
      </c>
      <c r="L120" s="70"/>
      <c r="M120" s="226" t="s">
        <v>22</v>
      </c>
      <c r="N120" s="227" t="s">
        <v>47</v>
      </c>
      <c r="O120" s="45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AR120" s="22" t="s">
        <v>652</v>
      </c>
      <c r="AT120" s="22" t="s">
        <v>137</v>
      </c>
      <c r="AU120" s="22" t="s">
        <v>147</v>
      </c>
      <c r="AY120" s="22" t="s">
        <v>135</v>
      </c>
      <c r="BE120" s="230">
        <f>IF(N120="základní",J120,0)</f>
        <v>0</v>
      </c>
      <c r="BF120" s="230">
        <f>IF(N120="snížená",J120,0)</f>
        <v>0</v>
      </c>
      <c r="BG120" s="230">
        <f>IF(N120="zákl. přenesená",J120,0)</f>
        <v>0</v>
      </c>
      <c r="BH120" s="230">
        <f>IF(N120="sníž. přenesená",J120,0)</f>
        <v>0</v>
      </c>
      <c r="BI120" s="230">
        <f>IF(N120="nulová",J120,0)</f>
        <v>0</v>
      </c>
      <c r="BJ120" s="22" t="s">
        <v>24</v>
      </c>
      <c r="BK120" s="230">
        <f>ROUND(I120*H120,2)</f>
        <v>0</v>
      </c>
      <c r="BL120" s="22" t="s">
        <v>652</v>
      </c>
      <c r="BM120" s="22" t="s">
        <v>771</v>
      </c>
    </row>
    <row r="121" s="10" customFormat="1" ht="22.32" customHeight="1">
      <c r="B121" s="203"/>
      <c r="C121" s="204"/>
      <c r="D121" s="205" t="s">
        <v>75</v>
      </c>
      <c r="E121" s="217" t="s">
        <v>772</v>
      </c>
      <c r="F121" s="217" t="s">
        <v>773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SUM(P122:P123)</f>
        <v>0</v>
      </c>
      <c r="Q121" s="211"/>
      <c r="R121" s="212">
        <f>SUM(R122:R123)</f>
        <v>0</v>
      </c>
      <c r="S121" s="211"/>
      <c r="T121" s="213">
        <f>SUM(T122:T123)</f>
        <v>0</v>
      </c>
      <c r="AR121" s="214" t="s">
        <v>147</v>
      </c>
      <c r="AT121" s="215" t="s">
        <v>75</v>
      </c>
      <c r="AU121" s="215" t="s">
        <v>85</v>
      </c>
      <c r="AY121" s="214" t="s">
        <v>135</v>
      </c>
      <c r="BK121" s="216">
        <f>SUM(BK122:BK123)</f>
        <v>0</v>
      </c>
    </row>
    <row r="122" s="1" customFormat="1" ht="16.5" customHeight="1">
      <c r="B122" s="44"/>
      <c r="C122" s="219" t="s">
        <v>160</v>
      </c>
      <c r="D122" s="219" t="s">
        <v>137</v>
      </c>
      <c r="E122" s="220" t="s">
        <v>774</v>
      </c>
      <c r="F122" s="221" t="s">
        <v>775</v>
      </c>
      <c r="G122" s="222" t="s">
        <v>512</v>
      </c>
      <c r="H122" s="223">
        <v>16</v>
      </c>
      <c r="I122" s="224"/>
      <c r="J122" s="225">
        <f>ROUND(I122*H122,2)</f>
        <v>0</v>
      </c>
      <c r="K122" s="221" t="s">
        <v>22</v>
      </c>
      <c r="L122" s="70"/>
      <c r="M122" s="226" t="s">
        <v>22</v>
      </c>
      <c r="N122" s="227" t="s">
        <v>47</v>
      </c>
      <c r="O122" s="45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AR122" s="22" t="s">
        <v>652</v>
      </c>
      <c r="AT122" s="22" t="s">
        <v>137</v>
      </c>
      <c r="AU122" s="22" t="s">
        <v>147</v>
      </c>
      <c r="AY122" s="22" t="s">
        <v>135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22" t="s">
        <v>24</v>
      </c>
      <c r="BK122" s="230">
        <f>ROUND(I122*H122,2)</f>
        <v>0</v>
      </c>
      <c r="BL122" s="22" t="s">
        <v>652</v>
      </c>
      <c r="BM122" s="22" t="s">
        <v>776</v>
      </c>
    </row>
    <row r="123" s="1" customFormat="1" ht="16.5" customHeight="1">
      <c r="B123" s="44"/>
      <c r="C123" s="219" t="s">
        <v>164</v>
      </c>
      <c r="D123" s="219" t="s">
        <v>137</v>
      </c>
      <c r="E123" s="220" t="s">
        <v>777</v>
      </c>
      <c r="F123" s="221" t="s">
        <v>778</v>
      </c>
      <c r="G123" s="222" t="s">
        <v>512</v>
      </c>
      <c r="H123" s="223">
        <v>3</v>
      </c>
      <c r="I123" s="224"/>
      <c r="J123" s="225">
        <f>ROUND(I123*H123,2)</f>
        <v>0</v>
      </c>
      <c r="K123" s="221" t="s">
        <v>22</v>
      </c>
      <c r="L123" s="70"/>
      <c r="M123" s="226" t="s">
        <v>22</v>
      </c>
      <c r="N123" s="227" t="s">
        <v>47</v>
      </c>
      <c r="O123" s="45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AR123" s="22" t="s">
        <v>652</v>
      </c>
      <c r="AT123" s="22" t="s">
        <v>137</v>
      </c>
      <c r="AU123" s="22" t="s">
        <v>147</v>
      </c>
      <c r="AY123" s="22" t="s">
        <v>135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22" t="s">
        <v>24</v>
      </c>
      <c r="BK123" s="230">
        <f>ROUND(I123*H123,2)</f>
        <v>0</v>
      </c>
      <c r="BL123" s="22" t="s">
        <v>652</v>
      </c>
      <c r="BM123" s="22" t="s">
        <v>779</v>
      </c>
    </row>
    <row r="124" s="10" customFormat="1" ht="22.32" customHeight="1">
      <c r="B124" s="203"/>
      <c r="C124" s="204"/>
      <c r="D124" s="205" t="s">
        <v>75</v>
      </c>
      <c r="E124" s="217" t="s">
        <v>780</v>
      </c>
      <c r="F124" s="217" t="s">
        <v>781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P125</f>
        <v>0</v>
      </c>
      <c r="Q124" s="211"/>
      <c r="R124" s="212">
        <f>R125</f>
        <v>0</v>
      </c>
      <c r="S124" s="211"/>
      <c r="T124" s="213">
        <f>T125</f>
        <v>0</v>
      </c>
      <c r="AR124" s="214" t="s">
        <v>147</v>
      </c>
      <c r="AT124" s="215" t="s">
        <v>75</v>
      </c>
      <c r="AU124" s="215" t="s">
        <v>85</v>
      </c>
      <c r="AY124" s="214" t="s">
        <v>135</v>
      </c>
      <c r="BK124" s="216">
        <f>BK125</f>
        <v>0</v>
      </c>
    </row>
    <row r="125" s="1" customFormat="1" ht="16.5" customHeight="1">
      <c r="B125" s="44"/>
      <c r="C125" s="219" t="s">
        <v>173</v>
      </c>
      <c r="D125" s="219" t="s">
        <v>137</v>
      </c>
      <c r="E125" s="220" t="s">
        <v>782</v>
      </c>
      <c r="F125" s="221" t="s">
        <v>783</v>
      </c>
      <c r="G125" s="222" t="s">
        <v>512</v>
      </c>
      <c r="H125" s="223">
        <v>1</v>
      </c>
      <c r="I125" s="224"/>
      <c r="J125" s="225">
        <f>ROUND(I125*H125,2)</f>
        <v>0</v>
      </c>
      <c r="K125" s="221" t="s">
        <v>22</v>
      </c>
      <c r="L125" s="70"/>
      <c r="M125" s="226" t="s">
        <v>22</v>
      </c>
      <c r="N125" s="227" t="s">
        <v>47</v>
      </c>
      <c r="O125" s="45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AR125" s="22" t="s">
        <v>652</v>
      </c>
      <c r="AT125" s="22" t="s">
        <v>137</v>
      </c>
      <c r="AU125" s="22" t="s">
        <v>147</v>
      </c>
      <c r="AY125" s="22" t="s">
        <v>135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22" t="s">
        <v>24</v>
      </c>
      <c r="BK125" s="230">
        <f>ROUND(I125*H125,2)</f>
        <v>0</v>
      </c>
      <c r="BL125" s="22" t="s">
        <v>652</v>
      </c>
      <c r="BM125" s="22" t="s">
        <v>784</v>
      </c>
    </row>
    <row r="126" s="10" customFormat="1" ht="29.88" customHeight="1">
      <c r="B126" s="203"/>
      <c r="C126" s="204"/>
      <c r="D126" s="205" t="s">
        <v>75</v>
      </c>
      <c r="E126" s="217" t="s">
        <v>785</v>
      </c>
      <c r="F126" s="217" t="s">
        <v>786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P127+P129+P131+P133</f>
        <v>0</v>
      </c>
      <c r="Q126" s="211"/>
      <c r="R126" s="212">
        <f>R127+R129+R131+R133</f>
        <v>0</v>
      </c>
      <c r="S126" s="211"/>
      <c r="T126" s="213">
        <f>T127+T129+T131+T133</f>
        <v>0</v>
      </c>
      <c r="AR126" s="214" t="s">
        <v>147</v>
      </c>
      <c r="AT126" s="215" t="s">
        <v>75</v>
      </c>
      <c r="AU126" s="215" t="s">
        <v>24</v>
      </c>
      <c r="AY126" s="214" t="s">
        <v>135</v>
      </c>
      <c r="BK126" s="216">
        <f>BK127+BK129+BK131+BK133</f>
        <v>0</v>
      </c>
    </row>
    <row r="127" s="10" customFormat="1" ht="14.88" customHeight="1">
      <c r="B127" s="203"/>
      <c r="C127" s="204"/>
      <c r="D127" s="205" t="s">
        <v>75</v>
      </c>
      <c r="E127" s="217" t="s">
        <v>787</v>
      </c>
      <c r="F127" s="217" t="s">
        <v>788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P128</f>
        <v>0</v>
      </c>
      <c r="Q127" s="211"/>
      <c r="R127" s="212">
        <f>R128</f>
        <v>0</v>
      </c>
      <c r="S127" s="211"/>
      <c r="T127" s="213">
        <f>T128</f>
        <v>0</v>
      </c>
      <c r="AR127" s="214" t="s">
        <v>147</v>
      </c>
      <c r="AT127" s="215" t="s">
        <v>75</v>
      </c>
      <c r="AU127" s="215" t="s">
        <v>85</v>
      </c>
      <c r="AY127" s="214" t="s">
        <v>135</v>
      </c>
      <c r="BK127" s="216">
        <f>BK128</f>
        <v>0</v>
      </c>
    </row>
    <row r="128" s="1" customFormat="1" ht="16.5" customHeight="1">
      <c r="B128" s="44"/>
      <c r="C128" s="219" t="s">
        <v>179</v>
      </c>
      <c r="D128" s="219" t="s">
        <v>137</v>
      </c>
      <c r="E128" s="220" t="s">
        <v>789</v>
      </c>
      <c r="F128" s="221" t="s">
        <v>790</v>
      </c>
      <c r="G128" s="222" t="s">
        <v>512</v>
      </c>
      <c r="H128" s="223">
        <v>8</v>
      </c>
      <c r="I128" s="224"/>
      <c r="J128" s="225">
        <f>ROUND(I128*H128,2)</f>
        <v>0</v>
      </c>
      <c r="K128" s="221" t="s">
        <v>22</v>
      </c>
      <c r="L128" s="70"/>
      <c r="M128" s="226" t="s">
        <v>22</v>
      </c>
      <c r="N128" s="227" t="s">
        <v>47</v>
      </c>
      <c r="O128" s="45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AR128" s="22" t="s">
        <v>652</v>
      </c>
      <c r="AT128" s="22" t="s">
        <v>137</v>
      </c>
      <c r="AU128" s="22" t="s">
        <v>147</v>
      </c>
      <c r="AY128" s="22" t="s">
        <v>135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22" t="s">
        <v>24</v>
      </c>
      <c r="BK128" s="230">
        <f>ROUND(I128*H128,2)</f>
        <v>0</v>
      </c>
      <c r="BL128" s="22" t="s">
        <v>652</v>
      </c>
      <c r="BM128" s="22" t="s">
        <v>791</v>
      </c>
    </row>
    <row r="129" s="10" customFormat="1" ht="22.32" customHeight="1">
      <c r="B129" s="203"/>
      <c r="C129" s="204"/>
      <c r="D129" s="205" t="s">
        <v>75</v>
      </c>
      <c r="E129" s="217" t="s">
        <v>792</v>
      </c>
      <c r="F129" s="217" t="s">
        <v>793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P130</f>
        <v>0</v>
      </c>
      <c r="Q129" s="211"/>
      <c r="R129" s="212">
        <f>R130</f>
        <v>0</v>
      </c>
      <c r="S129" s="211"/>
      <c r="T129" s="213">
        <f>T130</f>
        <v>0</v>
      </c>
      <c r="AR129" s="214" t="s">
        <v>147</v>
      </c>
      <c r="AT129" s="215" t="s">
        <v>75</v>
      </c>
      <c r="AU129" s="215" t="s">
        <v>85</v>
      </c>
      <c r="AY129" s="214" t="s">
        <v>135</v>
      </c>
      <c r="BK129" s="216">
        <f>BK130</f>
        <v>0</v>
      </c>
    </row>
    <row r="130" s="1" customFormat="1" ht="16.5" customHeight="1">
      <c r="B130" s="44"/>
      <c r="C130" s="219" t="s">
        <v>183</v>
      </c>
      <c r="D130" s="219" t="s">
        <v>137</v>
      </c>
      <c r="E130" s="220" t="s">
        <v>794</v>
      </c>
      <c r="F130" s="221" t="s">
        <v>795</v>
      </c>
      <c r="G130" s="222" t="s">
        <v>512</v>
      </c>
      <c r="H130" s="223">
        <v>8</v>
      </c>
      <c r="I130" s="224"/>
      <c r="J130" s="225">
        <f>ROUND(I130*H130,2)</f>
        <v>0</v>
      </c>
      <c r="K130" s="221" t="s">
        <v>22</v>
      </c>
      <c r="L130" s="70"/>
      <c r="M130" s="226" t="s">
        <v>22</v>
      </c>
      <c r="N130" s="227" t="s">
        <v>47</v>
      </c>
      <c r="O130" s="45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AR130" s="22" t="s">
        <v>652</v>
      </c>
      <c r="AT130" s="22" t="s">
        <v>137</v>
      </c>
      <c r="AU130" s="22" t="s">
        <v>147</v>
      </c>
      <c r="AY130" s="22" t="s">
        <v>135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22" t="s">
        <v>24</v>
      </c>
      <c r="BK130" s="230">
        <f>ROUND(I130*H130,2)</f>
        <v>0</v>
      </c>
      <c r="BL130" s="22" t="s">
        <v>652</v>
      </c>
      <c r="BM130" s="22" t="s">
        <v>796</v>
      </c>
    </row>
    <row r="131" s="10" customFormat="1" ht="22.32" customHeight="1">
      <c r="B131" s="203"/>
      <c r="C131" s="204"/>
      <c r="D131" s="205" t="s">
        <v>75</v>
      </c>
      <c r="E131" s="217" t="s">
        <v>797</v>
      </c>
      <c r="F131" s="217" t="s">
        <v>798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P132</f>
        <v>0</v>
      </c>
      <c r="Q131" s="211"/>
      <c r="R131" s="212">
        <f>R132</f>
        <v>0</v>
      </c>
      <c r="S131" s="211"/>
      <c r="T131" s="213">
        <f>T132</f>
        <v>0</v>
      </c>
      <c r="AR131" s="214" t="s">
        <v>147</v>
      </c>
      <c r="AT131" s="215" t="s">
        <v>75</v>
      </c>
      <c r="AU131" s="215" t="s">
        <v>85</v>
      </c>
      <c r="AY131" s="214" t="s">
        <v>135</v>
      </c>
      <c r="BK131" s="216">
        <f>BK132</f>
        <v>0</v>
      </c>
    </row>
    <row r="132" s="1" customFormat="1" ht="16.5" customHeight="1">
      <c r="B132" s="44"/>
      <c r="C132" s="219" t="s">
        <v>29</v>
      </c>
      <c r="D132" s="219" t="s">
        <v>137</v>
      </c>
      <c r="E132" s="220" t="s">
        <v>799</v>
      </c>
      <c r="F132" s="221" t="s">
        <v>800</v>
      </c>
      <c r="G132" s="222" t="s">
        <v>512</v>
      </c>
      <c r="H132" s="223">
        <v>2</v>
      </c>
      <c r="I132" s="224"/>
      <c r="J132" s="225">
        <f>ROUND(I132*H132,2)</f>
        <v>0</v>
      </c>
      <c r="K132" s="221" t="s">
        <v>22</v>
      </c>
      <c r="L132" s="70"/>
      <c r="M132" s="226" t="s">
        <v>22</v>
      </c>
      <c r="N132" s="227" t="s">
        <v>47</v>
      </c>
      <c r="O132" s="45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AR132" s="22" t="s">
        <v>652</v>
      </c>
      <c r="AT132" s="22" t="s">
        <v>137</v>
      </c>
      <c r="AU132" s="22" t="s">
        <v>147</v>
      </c>
      <c r="AY132" s="22" t="s">
        <v>135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22" t="s">
        <v>24</v>
      </c>
      <c r="BK132" s="230">
        <f>ROUND(I132*H132,2)</f>
        <v>0</v>
      </c>
      <c r="BL132" s="22" t="s">
        <v>652</v>
      </c>
      <c r="BM132" s="22" t="s">
        <v>801</v>
      </c>
    </row>
    <row r="133" s="10" customFormat="1" ht="22.32" customHeight="1">
      <c r="B133" s="203"/>
      <c r="C133" s="204"/>
      <c r="D133" s="205" t="s">
        <v>75</v>
      </c>
      <c r="E133" s="217" t="s">
        <v>802</v>
      </c>
      <c r="F133" s="217" t="s">
        <v>803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P134</f>
        <v>0</v>
      </c>
      <c r="Q133" s="211"/>
      <c r="R133" s="212">
        <f>R134</f>
        <v>0</v>
      </c>
      <c r="S133" s="211"/>
      <c r="T133" s="213">
        <f>T134</f>
        <v>0</v>
      </c>
      <c r="AR133" s="214" t="s">
        <v>147</v>
      </c>
      <c r="AT133" s="215" t="s">
        <v>75</v>
      </c>
      <c r="AU133" s="215" t="s">
        <v>85</v>
      </c>
      <c r="AY133" s="214" t="s">
        <v>135</v>
      </c>
      <c r="BK133" s="216">
        <f>BK134</f>
        <v>0</v>
      </c>
    </row>
    <row r="134" s="1" customFormat="1" ht="16.5" customHeight="1">
      <c r="B134" s="44"/>
      <c r="C134" s="219" t="s">
        <v>190</v>
      </c>
      <c r="D134" s="219" t="s">
        <v>137</v>
      </c>
      <c r="E134" s="220" t="s">
        <v>804</v>
      </c>
      <c r="F134" s="221" t="s">
        <v>805</v>
      </c>
      <c r="G134" s="222" t="s">
        <v>512</v>
      </c>
      <c r="H134" s="223">
        <v>2</v>
      </c>
      <c r="I134" s="224"/>
      <c r="J134" s="225">
        <f>ROUND(I134*H134,2)</f>
        <v>0</v>
      </c>
      <c r="K134" s="221" t="s">
        <v>22</v>
      </c>
      <c r="L134" s="70"/>
      <c r="M134" s="226" t="s">
        <v>22</v>
      </c>
      <c r="N134" s="227" t="s">
        <v>47</v>
      </c>
      <c r="O134" s="45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AR134" s="22" t="s">
        <v>652</v>
      </c>
      <c r="AT134" s="22" t="s">
        <v>137</v>
      </c>
      <c r="AU134" s="22" t="s">
        <v>147</v>
      </c>
      <c r="AY134" s="22" t="s">
        <v>135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22" t="s">
        <v>24</v>
      </c>
      <c r="BK134" s="230">
        <f>ROUND(I134*H134,2)</f>
        <v>0</v>
      </c>
      <c r="BL134" s="22" t="s">
        <v>652</v>
      </c>
      <c r="BM134" s="22" t="s">
        <v>806</v>
      </c>
    </row>
    <row r="135" s="10" customFormat="1" ht="29.88" customHeight="1">
      <c r="B135" s="203"/>
      <c r="C135" s="204"/>
      <c r="D135" s="205" t="s">
        <v>75</v>
      </c>
      <c r="E135" s="217" t="s">
        <v>807</v>
      </c>
      <c r="F135" s="217" t="s">
        <v>808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P136+P138</f>
        <v>0</v>
      </c>
      <c r="Q135" s="211"/>
      <c r="R135" s="212">
        <f>R136+R138</f>
        <v>0</v>
      </c>
      <c r="S135" s="211"/>
      <c r="T135" s="213">
        <f>T136+T138</f>
        <v>0</v>
      </c>
      <c r="AR135" s="214" t="s">
        <v>147</v>
      </c>
      <c r="AT135" s="215" t="s">
        <v>75</v>
      </c>
      <c r="AU135" s="215" t="s">
        <v>24</v>
      </c>
      <c r="AY135" s="214" t="s">
        <v>135</v>
      </c>
      <c r="BK135" s="216">
        <f>BK136+BK138</f>
        <v>0</v>
      </c>
    </row>
    <row r="136" s="10" customFormat="1" ht="14.88" customHeight="1">
      <c r="B136" s="203"/>
      <c r="C136" s="204"/>
      <c r="D136" s="205" t="s">
        <v>75</v>
      </c>
      <c r="E136" s="217" t="s">
        <v>809</v>
      </c>
      <c r="F136" s="217" t="s">
        <v>810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P137</f>
        <v>0</v>
      </c>
      <c r="Q136" s="211"/>
      <c r="R136" s="212">
        <f>R137</f>
        <v>0</v>
      </c>
      <c r="S136" s="211"/>
      <c r="T136" s="213">
        <f>T137</f>
        <v>0</v>
      </c>
      <c r="AR136" s="214" t="s">
        <v>147</v>
      </c>
      <c r="AT136" s="215" t="s">
        <v>75</v>
      </c>
      <c r="AU136" s="215" t="s">
        <v>85</v>
      </c>
      <c r="AY136" s="214" t="s">
        <v>135</v>
      </c>
      <c r="BK136" s="216">
        <f>BK137</f>
        <v>0</v>
      </c>
    </row>
    <row r="137" s="1" customFormat="1" ht="16.5" customHeight="1">
      <c r="B137" s="44"/>
      <c r="C137" s="219" t="s">
        <v>194</v>
      </c>
      <c r="D137" s="219" t="s">
        <v>137</v>
      </c>
      <c r="E137" s="220" t="s">
        <v>811</v>
      </c>
      <c r="F137" s="221" t="s">
        <v>812</v>
      </c>
      <c r="G137" s="222" t="s">
        <v>512</v>
      </c>
      <c r="H137" s="223">
        <v>2</v>
      </c>
      <c r="I137" s="224"/>
      <c r="J137" s="225">
        <f>ROUND(I137*H137,2)</f>
        <v>0</v>
      </c>
      <c r="K137" s="221" t="s">
        <v>22</v>
      </c>
      <c r="L137" s="70"/>
      <c r="M137" s="226" t="s">
        <v>22</v>
      </c>
      <c r="N137" s="227" t="s">
        <v>47</v>
      </c>
      <c r="O137" s="45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AR137" s="22" t="s">
        <v>652</v>
      </c>
      <c r="AT137" s="22" t="s">
        <v>137</v>
      </c>
      <c r="AU137" s="22" t="s">
        <v>147</v>
      </c>
      <c r="AY137" s="22" t="s">
        <v>135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22" t="s">
        <v>24</v>
      </c>
      <c r="BK137" s="230">
        <f>ROUND(I137*H137,2)</f>
        <v>0</v>
      </c>
      <c r="BL137" s="22" t="s">
        <v>652</v>
      </c>
      <c r="BM137" s="22" t="s">
        <v>813</v>
      </c>
    </row>
    <row r="138" s="10" customFormat="1" ht="22.32" customHeight="1">
      <c r="B138" s="203"/>
      <c r="C138" s="204"/>
      <c r="D138" s="205" t="s">
        <v>75</v>
      </c>
      <c r="E138" s="217" t="s">
        <v>814</v>
      </c>
      <c r="F138" s="217" t="s">
        <v>815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P139</f>
        <v>0</v>
      </c>
      <c r="Q138" s="211"/>
      <c r="R138" s="212">
        <f>R139</f>
        <v>0</v>
      </c>
      <c r="S138" s="211"/>
      <c r="T138" s="213">
        <f>T139</f>
        <v>0</v>
      </c>
      <c r="AR138" s="214" t="s">
        <v>147</v>
      </c>
      <c r="AT138" s="215" t="s">
        <v>75</v>
      </c>
      <c r="AU138" s="215" t="s">
        <v>85</v>
      </c>
      <c r="AY138" s="214" t="s">
        <v>135</v>
      </c>
      <c r="BK138" s="216">
        <f>BK139</f>
        <v>0</v>
      </c>
    </row>
    <row r="139" s="1" customFormat="1" ht="16.5" customHeight="1">
      <c r="B139" s="44"/>
      <c r="C139" s="219" t="s">
        <v>199</v>
      </c>
      <c r="D139" s="219" t="s">
        <v>137</v>
      </c>
      <c r="E139" s="220" t="s">
        <v>816</v>
      </c>
      <c r="F139" s="221" t="s">
        <v>817</v>
      </c>
      <c r="G139" s="222" t="s">
        <v>512</v>
      </c>
      <c r="H139" s="223">
        <v>4</v>
      </c>
      <c r="I139" s="224"/>
      <c r="J139" s="225">
        <f>ROUND(I139*H139,2)</f>
        <v>0</v>
      </c>
      <c r="K139" s="221" t="s">
        <v>22</v>
      </c>
      <c r="L139" s="70"/>
      <c r="M139" s="226" t="s">
        <v>22</v>
      </c>
      <c r="N139" s="227" t="s">
        <v>47</v>
      </c>
      <c r="O139" s="45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AR139" s="22" t="s">
        <v>652</v>
      </c>
      <c r="AT139" s="22" t="s">
        <v>137</v>
      </c>
      <c r="AU139" s="22" t="s">
        <v>147</v>
      </c>
      <c r="AY139" s="22" t="s">
        <v>135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22" t="s">
        <v>24</v>
      </c>
      <c r="BK139" s="230">
        <f>ROUND(I139*H139,2)</f>
        <v>0</v>
      </c>
      <c r="BL139" s="22" t="s">
        <v>652</v>
      </c>
      <c r="BM139" s="22" t="s">
        <v>818</v>
      </c>
    </row>
    <row r="140" s="10" customFormat="1" ht="29.88" customHeight="1">
      <c r="B140" s="203"/>
      <c r="C140" s="204"/>
      <c r="D140" s="205" t="s">
        <v>75</v>
      </c>
      <c r="E140" s="217" t="s">
        <v>819</v>
      </c>
      <c r="F140" s="217" t="s">
        <v>820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SUM(P141:P142)</f>
        <v>0</v>
      </c>
      <c r="Q140" s="211"/>
      <c r="R140" s="212">
        <f>SUM(R141:R142)</f>
        <v>0</v>
      </c>
      <c r="S140" s="211"/>
      <c r="T140" s="213">
        <f>SUM(T141:T142)</f>
        <v>0</v>
      </c>
      <c r="AR140" s="214" t="s">
        <v>147</v>
      </c>
      <c r="AT140" s="215" t="s">
        <v>75</v>
      </c>
      <c r="AU140" s="215" t="s">
        <v>24</v>
      </c>
      <c r="AY140" s="214" t="s">
        <v>135</v>
      </c>
      <c r="BK140" s="216">
        <f>SUM(BK141:BK142)</f>
        <v>0</v>
      </c>
    </row>
    <row r="141" s="1" customFormat="1" ht="16.5" customHeight="1">
      <c r="B141" s="44"/>
      <c r="C141" s="219" t="s">
        <v>203</v>
      </c>
      <c r="D141" s="219" t="s">
        <v>137</v>
      </c>
      <c r="E141" s="220" t="s">
        <v>821</v>
      </c>
      <c r="F141" s="221" t="s">
        <v>822</v>
      </c>
      <c r="G141" s="222" t="s">
        <v>242</v>
      </c>
      <c r="H141" s="223">
        <v>64</v>
      </c>
      <c r="I141" s="224"/>
      <c r="J141" s="225">
        <f>ROUND(I141*H141,2)</f>
        <v>0</v>
      </c>
      <c r="K141" s="221" t="s">
        <v>22</v>
      </c>
      <c r="L141" s="70"/>
      <c r="M141" s="226" t="s">
        <v>22</v>
      </c>
      <c r="N141" s="227" t="s">
        <v>47</v>
      </c>
      <c r="O141" s="45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AR141" s="22" t="s">
        <v>652</v>
      </c>
      <c r="AT141" s="22" t="s">
        <v>137</v>
      </c>
      <c r="AU141" s="22" t="s">
        <v>85</v>
      </c>
      <c r="AY141" s="22" t="s">
        <v>135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22" t="s">
        <v>24</v>
      </c>
      <c r="BK141" s="230">
        <f>ROUND(I141*H141,2)</f>
        <v>0</v>
      </c>
      <c r="BL141" s="22" t="s">
        <v>652</v>
      </c>
      <c r="BM141" s="22" t="s">
        <v>823</v>
      </c>
    </row>
    <row r="142" s="1" customFormat="1" ht="16.5" customHeight="1">
      <c r="B142" s="44"/>
      <c r="C142" s="219" t="s">
        <v>10</v>
      </c>
      <c r="D142" s="219" t="s">
        <v>137</v>
      </c>
      <c r="E142" s="220" t="s">
        <v>824</v>
      </c>
      <c r="F142" s="221" t="s">
        <v>825</v>
      </c>
      <c r="G142" s="222" t="s">
        <v>512</v>
      </c>
      <c r="H142" s="223">
        <v>3</v>
      </c>
      <c r="I142" s="224"/>
      <c r="J142" s="225">
        <f>ROUND(I142*H142,2)</f>
        <v>0</v>
      </c>
      <c r="K142" s="221" t="s">
        <v>22</v>
      </c>
      <c r="L142" s="70"/>
      <c r="M142" s="226" t="s">
        <v>22</v>
      </c>
      <c r="N142" s="227" t="s">
        <v>47</v>
      </c>
      <c r="O142" s="45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AR142" s="22" t="s">
        <v>652</v>
      </c>
      <c r="AT142" s="22" t="s">
        <v>137</v>
      </c>
      <c r="AU142" s="22" t="s">
        <v>85</v>
      </c>
      <c r="AY142" s="22" t="s">
        <v>135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22" t="s">
        <v>24</v>
      </c>
      <c r="BK142" s="230">
        <f>ROUND(I142*H142,2)</f>
        <v>0</v>
      </c>
      <c r="BL142" s="22" t="s">
        <v>652</v>
      </c>
      <c r="BM142" s="22" t="s">
        <v>826</v>
      </c>
    </row>
    <row r="143" s="10" customFormat="1" ht="29.88" customHeight="1">
      <c r="B143" s="203"/>
      <c r="C143" s="204"/>
      <c r="D143" s="205" t="s">
        <v>75</v>
      </c>
      <c r="E143" s="217" t="s">
        <v>827</v>
      </c>
      <c r="F143" s="217" t="s">
        <v>828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P144</f>
        <v>0</v>
      </c>
      <c r="Q143" s="211"/>
      <c r="R143" s="212">
        <f>R144</f>
        <v>0</v>
      </c>
      <c r="S143" s="211"/>
      <c r="T143" s="213">
        <f>T144</f>
        <v>0</v>
      </c>
      <c r="AR143" s="214" t="s">
        <v>147</v>
      </c>
      <c r="AT143" s="215" t="s">
        <v>75</v>
      </c>
      <c r="AU143" s="215" t="s">
        <v>24</v>
      </c>
      <c r="AY143" s="214" t="s">
        <v>135</v>
      </c>
      <c r="BK143" s="216">
        <f>BK144</f>
        <v>0</v>
      </c>
    </row>
    <row r="144" s="10" customFormat="1" ht="14.88" customHeight="1">
      <c r="B144" s="203"/>
      <c r="C144" s="204"/>
      <c r="D144" s="205" t="s">
        <v>75</v>
      </c>
      <c r="E144" s="217" t="s">
        <v>829</v>
      </c>
      <c r="F144" s="217" t="s">
        <v>830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P145</f>
        <v>0</v>
      </c>
      <c r="Q144" s="211"/>
      <c r="R144" s="212">
        <f>R145</f>
        <v>0</v>
      </c>
      <c r="S144" s="211"/>
      <c r="T144" s="213">
        <f>T145</f>
        <v>0</v>
      </c>
      <c r="AR144" s="214" t="s">
        <v>147</v>
      </c>
      <c r="AT144" s="215" t="s">
        <v>75</v>
      </c>
      <c r="AU144" s="215" t="s">
        <v>85</v>
      </c>
      <c r="AY144" s="214" t="s">
        <v>135</v>
      </c>
      <c r="BK144" s="216">
        <f>BK145</f>
        <v>0</v>
      </c>
    </row>
    <row r="145" s="1" customFormat="1" ht="16.5" customHeight="1">
      <c r="B145" s="44"/>
      <c r="C145" s="219" t="s">
        <v>210</v>
      </c>
      <c r="D145" s="219" t="s">
        <v>137</v>
      </c>
      <c r="E145" s="220" t="s">
        <v>831</v>
      </c>
      <c r="F145" s="221" t="s">
        <v>832</v>
      </c>
      <c r="G145" s="222" t="s">
        <v>512</v>
      </c>
      <c r="H145" s="223">
        <v>2</v>
      </c>
      <c r="I145" s="224"/>
      <c r="J145" s="225">
        <f>ROUND(I145*H145,2)</f>
        <v>0</v>
      </c>
      <c r="K145" s="221" t="s">
        <v>22</v>
      </c>
      <c r="L145" s="70"/>
      <c r="M145" s="226" t="s">
        <v>22</v>
      </c>
      <c r="N145" s="227" t="s">
        <v>47</v>
      </c>
      <c r="O145" s="45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AR145" s="22" t="s">
        <v>652</v>
      </c>
      <c r="AT145" s="22" t="s">
        <v>137</v>
      </c>
      <c r="AU145" s="22" t="s">
        <v>147</v>
      </c>
      <c r="AY145" s="22" t="s">
        <v>135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22" t="s">
        <v>24</v>
      </c>
      <c r="BK145" s="230">
        <f>ROUND(I145*H145,2)</f>
        <v>0</v>
      </c>
      <c r="BL145" s="22" t="s">
        <v>652</v>
      </c>
      <c r="BM145" s="22" t="s">
        <v>833</v>
      </c>
    </row>
    <row r="146" s="10" customFormat="1" ht="29.88" customHeight="1">
      <c r="B146" s="203"/>
      <c r="C146" s="204"/>
      <c r="D146" s="205" t="s">
        <v>75</v>
      </c>
      <c r="E146" s="217" t="s">
        <v>834</v>
      </c>
      <c r="F146" s="217" t="s">
        <v>835</v>
      </c>
      <c r="G146" s="204"/>
      <c r="H146" s="204"/>
      <c r="I146" s="207"/>
      <c r="J146" s="218">
        <f>BK146</f>
        <v>0</v>
      </c>
      <c r="K146" s="204"/>
      <c r="L146" s="209"/>
      <c r="M146" s="210"/>
      <c r="N146" s="211"/>
      <c r="O146" s="211"/>
      <c r="P146" s="212">
        <f>P147</f>
        <v>0</v>
      </c>
      <c r="Q146" s="211"/>
      <c r="R146" s="212">
        <f>R147</f>
        <v>0</v>
      </c>
      <c r="S146" s="211"/>
      <c r="T146" s="213">
        <f>T147</f>
        <v>0</v>
      </c>
      <c r="AR146" s="214" t="s">
        <v>147</v>
      </c>
      <c r="AT146" s="215" t="s">
        <v>75</v>
      </c>
      <c r="AU146" s="215" t="s">
        <v>24</v>
      </c>
      <c r="AY146" s="214" t="s">
        <v>135</v>
      </c>
      <c r="BK146" s="216">
        <f>BK147</f>
        <v>0</v>
      </c>
    </row>
    <row r="147" s="1" customFormat="1" ht="16.5" customHeight="1">
      <c r="B147" s="44"/>
      <c r="C147" s="219" t="s">
        <v>215</v>
      </c>
      <c r="D147" s="219" t="s">
        <v>137</v>
      </c>
      <c r="E147" s="220" t="s">
        <v>836</v>
      </c>
      <c r="F147" s="221" t="s">
        <v>837</v>
      </c>
      <c r="G147" s="222" t="s">
        <v>301</v>
      </c>
      <c r="H147" s="223">
        <v>8</v>
      </c>
      <c r="I147" s="224"/>
      <c r="J147" s="225">
        <f>ROUND(I147*H147,2)</f>
        <v>0</v>
      </c>
      <c r="K147" s="221" t="s">
        <v>22</v>
      </c>
      <c r="L147" s="70"/>
      <c r="M147" s="226" t="s">
        <v>22</v>
      </c>
      <c r="N147" s="227" t="s">
        <v>47</v>
      </c>
      <c r="O147" s="45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AR147" s="22" t="s">
        <v>652</v>
      </c>
      <c r="AT147" s="22" t="s">
        <v>137</v>
      </c>
      <c r="AU147" s="22" t="s">
        <v>85</v>
      </c>
      <c r="AY147" s="22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22" t="s">
        <v>24</v>
      </c>
      <c r="BK147" s="230">
        <f>ROUND(I147*H147,2)</f>
        <v>0</v>
      </c>
      <c r="BL147" s="22" t="s">
        <v>652</v>
      </c>
      <c r="BM147" s="22" t="s">
        <v>838</v>
      </c>
    </row>
    <row r="148" s="10" customFormat="1" ht="29.88" customHeight="1">
      <c r="B148" s="203"/>
      <c r="C148" s="204"/>
      <c r="D148" s="205" t="s">
        <v>75</v>
      </c>
      <c r="E148" s="217" t="s">
        <v>839</v>
      </c>
      <c r="F148" s="217" t="s">
        <v>840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P149+P152+P154</f>
        <v>0</v>
      </c>
      <c r="Q148" s="211"/>
      <c r="R148" s="212">
        <f>R149+R152+R154</f>
        <v>0</v>
      </c>
      <c r="S148" s="211"/>
      <c r="T148" s="213">
        <f>T149+T152+T154</f>
        <v>0</v>
      </c>
      <c r="AR148" s="214" t="s">
        <v>147</v>
      </c>
      <c r="AT148" s="215" t="s">
        <v>75</v>
      </c>
      <c r="AU148" s="215" t="s">
        <v>24</v>
      </c>
      <c r="AY148" s="214" t="s">
        <v>135</v>
      </c>
      <c r="BK148" s="216">
        <f>BK149+BK152+BK154</f>
        <v>0</v>
      </c>
    </row>
    <row r="149" s="10" customFormat="1" ht="14.88" customHeight="1">
      <c r="B149" s="203"/>
      <c r="C149" s="204"/>
      <c r="D149" s="205" t="s">
        <v>75</v>
      </c>
      <c r="E149" s="217" t="s">
        <v>841</v>
      </c>
      <c r="F149" s="217" t="s">
        <v>842</v>
      </c>
      <c r="G149" s="204"/>
      <c r="H149" s="204"/>
      <c r="I149" s="207"/>
      <c r="J149" s="218">
        <f>BK149</f>
        <v>0</v>
      </c>
      <c r="K149" s="204"/>
      <c r="L149" s="209"/>
      <c r="M149" s="210"/>
      <c r="N149" s="211"/>
      <c r="O149" s="211"/>
      <c r="P149" s="212">
        <f>SUM(P150:P151)</f>
        <v>0</v>
      </c>
      <c r="Q149" s="211"/>
      <c r="R149" s="212">
        <f>SUM(R150:R151)</f>
        <v>0</v>
      </c>
      <c r="S149" s="211"/>
      <c r="T149" s="213">
        <f>SUM(T150:T151)</f>
        <v>0</v>
      </c>
      <c r="AR149" s="214" t="s">
        <v>147</v>
      </c>
      <c r="AT149" s="215" t="s">
        <v>75</v>
      </c>
      <c r="AU149" s="215" t="s">
        <v>85</v>
      </c>
      <c r="AY149" s="214" t="s">
        <v>135</v>
      </c>
      <c r="BK149" s="216">
        <f>SUM(BK150:BK151)</f>
        <v>0</v>
      </c>
    </row>
    <row r="150" s="1" customFormat="1" ht="16.5" customHeight="1">
      <c r="B150" s="44"/>
      <c r="C150" s="219" t="s">
        <v>220</v>
      </c>
      <c r="D150" s="219" t="s">
        <v>137</v>
      </c>
      <c r="E150" s="220" t="s">
        <v>843</v>
      </c>
      <c r="F150" s="221" t="s">
        <v>844</v>
      </c>
      <c r="G150" s="222" t="s">
        <v>301</v>
      </c>
      <c r="H150" s="223">
        <v>10</v>
      </c>
      <c r="I150" s="224"/>
      <c r="J150" s="225">
        <f>ROUND(I150*H150,2)</f>
        <v>0</v>
      </c>
      <c r="K150" s="221" t="s">
        <v>22</v>
      </c>
      <c r="L150" s="70"/>
      <c r="M150" s="226" t="s">
        <v>22</v>
      </c>
      <c r="N150" s="227" t="s">
        <v>47</v>
      </c>
      <c r="O150" s="45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AR150" s="22" t="s">
        <v>652</v>
      </c>
      <c r="AT150" s="22" t="s">
        <v>137</v>
      </c>
      <c r="AU150" s="22" t="s">
        <v>147</v>
      </c>
      <c r="AY150" s="22" t="s">
        <v>135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22" t="s">
        <v>24</v>
      </c>
      <c r="BK150" s="230">
        <f>ROUND(I150*H150,2)</f>
        <v>0</v>
      </c>
      <c r="BL150" s="22" t="s">
        <v>652</v>
      </c>
      <c r="BM150" s="22" t="s">
        <v>845</v>
      </c>
    </row>
    <row r="151" s="1" customFormat="1" ht="16.5" customHeight="1">
      <c r="B151" s="44"/>
      <c r="C151" s="219" t="s">
        <v>224</v>
      </c>
      <c r="D151" s="219" t="s">
        <v>137</v>
      </c>
      <c r="E151" s="220" t="s">
        <v>846</v>
      </c>
      <c r="F151" s="221" t="s">
        <v>847</v>
      </c>
      <c r="G151" s="222" t="s">
        <v>301</v>
      </c>
      <c r="H151" s="223">
        <v>5</v>
      </c>
      <c r="I151" s="224"/>
      <c r="J151" s="225">
        <f>ROUND(I151*H151,2)</f>
        <v>0</v>
      </c>
      <c r="K151" s="221" t="s">
        <v>22</v>
      </c>
      <c r="L151" s="70"/>
      <c r="M151" s="226" t="s">
        <v>22</v>
      </c>
      <c r="N151" s="227" t="s">
        <v>47</v>
      </c>
      <c r="O151" s="45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AR151" s="22" t="s">
        <v>652</v>
      </c>
      <c r="AT151" s="22" t="s">
        <v>137</v>
      </c>
      <c r="AU151" s="22" t="s">
        <v>147</v>
      </c>
      <c r="AY151" s="22" t="s">
        <v>135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22" t="s">
        <v>24</v>
      </c>
      <c r="BK151" s="230">
        <f>ROUND(I151*H151,2)</f>
        <v>0</v>
      </c>
      <c r="BL151" s="22" t="s">
        <v>652</v>
      </c>
      <c r="BM151" s="22" t="s">
        <v>848</v>
      </c>
    </row>
    <row r="152" s="10" customFormat="1" ht="22.32" customHeight="1">
      <c r="B152" s="203"/>
      <c r="C152" s="204"/>
      <c r="D152" s="205" t="s">
        <v>75</v>
      </c>
      <c r="E152" s="217" t="s">
        <v>849</v>
      </c>
      <c r="F152" s="217" t="s">
        <v>850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P153</f>
        <v>0</v>
      </c>
      <c r="Q152" s="211"/>
      <c r="R152" s="212">
        <f>R153</f>
        <v>0</v>
      </c>
      <c r="S152" s="211"/>
      <c r="T152" s="213">
        <f>T153</f>
        <v>0</v>
      </c>
      <c r="AR152" s="214" t="s">
        <v>147</v>
      </c>
      <c r="AT152" s="215" t="s">
        <v>75</v>
      </c>
      <c r="AU152" s="215" t="s">
        <v>85</v>
      </c>
      <c r="AY152" s="214" t="s">
        <v>135</v>
      </c>
      <c r="BK152" s="216">
        <f>BK153</f>
        <v>0</v>
      </c>
    </row>
    <row r="153" s="1" customFormat="1" ht="16.5" customHeight="1">
      <c r="B153" s="44"/>
      <c r="C153" s="219" t="s">
        <v>228</v>
      </c>
      <c r="D153" s="219" t="s">
        <v>137</v>
      </c>
      <c r="E153" s="220" t="s">
        <v>851</v>
      </c>
      <c r="F153" s="221" t="s">
        <v>852</v>
      </c>
      <c r="G153" s="222" t="s">
        <v>301</v>
      </c>
      <c r="H153" s="223">
        <v>2</v>
      </c>
      <c r="I153" s="224"/>
      <c r="J153" s="225">
        <f>ROUND(I153*H153,2)</f>
        <v>0</v>
      </c>
      <c r="K153" s="221" t="s">
        <v>22</v>
      </c>
      <c r="L153" s="70"/>
      <c r="M153" s="226" t="s">
        <v>22</v>
      </c>
      <c r="N153" s="227" t="s">
        <v>47</v>
      </c>
      <c r="O153" s="45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AR153" s="22" t="s">
        <v>652</v>
      </c>
      <c r="AT153" s="22" t="s">
        <v>137</v>
      </c>
      <c r="AU153" s="22" t="s">
        <v>147</v>
      </c>
      <c r="AY153" s="22" t="s">
        <v>135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22" t="s">
        <v>24</v>
      </c>
      <c r="BK153" s="230">
        <f>ROUND(I153*H153,2)</f>
        <v>0</v>
      </c>
      <c r="BL153" s="22" t="s">
        <v>652</v>
      </c>
      <c r="BM153" s="22" t="s">
        <v>853</v>
      </c>
    </row>
    <row r="154" s="10" customFormat="1" ht="22.32" customHeight="1">
      <c r="B154" s="203"/>
      <c r="C154" s="204"/>
      <c r="D154" s="205" t="s">
        <v>75</v>
      </c>
      <c r="E154" s="217" t="s">
        <v>854</v>
      </c>
      <c r="F154" s="217" t="s">
        <v>855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P155</f>
        <v>0</v>
      </c>
      <c r="Q154" s="211"/>
      <c r="R154" s="212">
        <f>R155</f>
        <v>0</v>
      </c>
      <c r="S154" s="211"/>
      <c r="T154" s="213">
        <f>T155</f>
        <v>0</v>
      </c>
      <c r="AR154" s="214" t="s">
        <v>147</v>
      </c>
      <c r="AT154" s="215" t="s">
        <v>75</v>
      </c>
      <c r="AU154" s="215" t="s">
        <v>85</v>
      </c>
      <c r="AY154" s="214" t="s">
        <v>135</v>
      </c>
      <c r="BK154" s="216">
        <f>BK155</f>
        <v>0</v>
      </c>
    </row>
    <row r="155" s="1" customFormat="1" ht="16.5" customHeight="1">
      <c r="B155" s="44"/>
      <c r="C155" s="219" t="s">
        <v>9</v>
      </c>
      <c r="D155" s="219" t="s">
        <v>137</v>
      </c>
      <c r="E155" s="220" t="s">
        <v>856</v>
      </c>
      <c r="F155" s="221" t="s">
        <v>857</v>
      </c>
      <c r="G155" s="222" t="s">
        <v>301</v>
      </c>
      <c r="H155" s="223">
        <v>3</v>
      </c>
      <c r="I155" s="224"/>
      <c r="J155" s="225">
        <f>ROUND(I155*H155,2)</f>
        <v>0</v>
      </c>
      <c r="K155" s="221" t="s">
        <v>22</v>
      </c>
      <c r="L155" s="70"/>
      <c r="M155" s="226" t="s">
        <v>22</v>
      </c>
      <c r="N155" s="227" t="s">
        <v>47</v>
      </c>
      <c r="O155" s="45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AR155" s="22" t="s">
        <v>652</v>
      </c>
      <c r="AT155" s="22" t="s">
        <v>137</v>
      </c>
      <c r="AU155" s="22" t="s">
        <v>147</v>
      </c>
      <c r="AY155" s="22" t="s">
        <v>135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22" t="s">
        <v>24</v>
      </c>
      <c r="BK155" s="230">
        <f>ROUND(I155*H155,2)</f>
        <v>0</v>
      </c>
      <c r="BL155" s="22" t="s">
        <v>652</v>
      </c>
      <c r="BM155" s="22" t="s">
        <v>858</v>
      </c>
    </row>
    <row r="156" s="10" customFormat="1" ht="37.44" customHeight="1">
      <c r="B156" s="203"/>
      <c r="C156" s="204"/>
      <c r="D156" s="205" t="s">
        <v>75</v>
      </c>
      <c r="E156" s="206" t="s">
        <v>859</v>
      </c>
      <c r="F156" s="206" t="s">
        <v>136</v>
      </c>
      <c r="G156" s="204"/>
      <c r="H156" s="204"/>
      <c r="I156" s="207"/>
      <c r="J156" s="208">
        <f>BK156</f>
        <v>0</v>
      </c>
      <c r="K156" s="204"/>
      <c r="L156" s="209"/>
      <c r="M156" s="210"/>
      <c r="N156" s="211"/>
      <c r="O156" s="211"/>
      <c r="P156" s="212">
        <f>P157</f>
        <v>0</v>
      </c>
      <c r="Q156" s="211"/>
      <c r="R156" s="212">
        <f>R157</f>
        <v>0</v>
      </c>
      <c r="S156" s="211"/>
      <c r="T156" s="213">
        <f>T157</f>
        <v>0</v>
      </c>
      <c r="AR156" s="214" t="s">
        <v>147</v>
      </c>
      <c r="AT156" s="215" t="s">
        <v>75</v>
      </c>
      <c r="AU156" s="215" t="s">
        <v>76</v>
      </c>
      <c r="AY156" s="214" t="s">
        <v>135</v>
      </c>
      <c r="BK156" s="216">
        <f>BK157</f>
        <v>0</v>
      </c>
    </row>
    <row r="157" s="10" customFormat="1" ht="19.92" customHeight="1">
      <c r="B157" s="203"/>
      <c r="C157" s="204"/>
      <c r="D157" s="205" t="s">
        <v>75</v>
      </c>
      <c r="E157" s="217" t="s">
        <v>860</v>
      </c>
      <c r="F157" s="217" t="s">
        <v>861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P158+P159+P161+P163+P165+P167+P169+P171+P173+P175</f>
        <v>0</v>
      </c>
      <c r="Q157" s="211"/>
      <c r="R157" s="212">
        <f>R158+R159+R161+R163+R165+R167+R169+R171+R173+R175</f>
        <v>0</v>
      </c>
      <c r="S157" s="211"/>
      <c r="T157" s="213">
        <f>T158+T159+T161+T163+T165+T167+T169+T171+T173+T175</f>
        <v>0</v>
      </c>
      <c r="AR157" s="214" t="s">
        <v>147</v>
      </c>
      <c r="AT157" s="215" t="s">
        <v>75</v>
      </c>
      <c r="AU157" s="215" t="s">
        <v>24</v>
      </c>
      <c r="AY157" s="214" t="s">
        <v>135</v>
      </c>
      <c r="BK157" s="216">
        <f>BK158+BK159+BK161+BK163+BK165+BK167+BK169+BK171+BK173+BK175</f>
        <v>0</v>
      </c>
    </row>
    <row r="158" s="1" customFormat="1" ht="16.5" customHeight="1">
      <c r="B158" s="44"/>
      <c r="C158" s="219" t="s">
        <v>252</v>
      </c>
      <c r="D158" s="219" t="s">
        <v>137</v>
      </c>
      <c r="E158" s="220" t="s">
        <v>862</v>
      </c>
      <c r="F158" s="221" t="s">
        <v>863</v>
      </c>
      <c r="G158" s="222" t="s">
        <v>140</v>
      </c>
      <c r="H158" s="223">
        <v>2</v>
      </c>
      <c r="I158" s="224"/>
      <c r="J158" s="225">
        <f>ROUND(I158*H158,2)</f>
        <v>0</v>
      </c>
      <c r="K158" s="221" t="s">
        <v>22</v>
      </c>
      <c r="L158" s="70"/>
      <c r="M158" s="226" t="s">
        <v>22</v>
      </c>
      <c r="N158" s="227" t="s">
        <v>47</v>
      </c>
      <c r="O158" s="45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AR158" s="22" t="s">
        <v>652</v>
      </c>
      <c r="AT158" s="22" t="s">
        <v>137</v>
      </c>
      <c r="AU158" s="22" t="s">
        <v>85</v>
      </c>
      <c r="AY158" s="22" t="s">
        <v>135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22" t="s">
        <v>24</v>
      </c>
      <c r="BK158" s="230">
        <f>ROUND(I158*H158,2)</f>
        <v>0</v>
      </c>
      <c r="BL158" s="22" t="s">
        <v>652</v>
      </c>
      <c r="BM158" s="22" t="s">
        <v>864</v>
      </c>
    </row>
    <row r="159" s="10" customFormat="1" ht="22.32" customHeight="1">
      <c r="B159" s="203"/>
      <c r="C159" s="204"/>
      <c r="D159" s="205" t="s">
        <v>75</v>
      </c>
      <c r="E159" s="217" t="s">
        <v>865</v>
      </c>
      <c r="F159" s="217" t="s">
        <v>866</v>
      </c>
      <c r="G159" s="204"/>
      <c r="H159" s="204"/>
      <c r="I159" s="207"/>
      <c r="J159" s="218">
        <f>BK159</f>
        <v>0</v>
      </c>
      <c r="K159" s="204"/>
      <c r="L159" s="209"/>
      <c r="M159" s="210"/>
      <c r="N159" s="211"/>
      <c r="O159" s="211"/>
      <c r="P159" s="212">
        <f>P160</f>
        <v>0</v>
      </c>
      <c r="Q159" s="211"/>
      <c r="R159" s="212">
        <f>R160</f>
        <v>0</v>
      </c>
      <c r="S159" s="211"/>
      <c r="T159" s="213">
        <f>T160</f>
        <v>0</v>
      </c>
      <c r="AR159" s="214" t="s">
        <v>147</v>
      </c>
      <c r="AT159" s="215" t="s">
        <v>75</v>
      </c>
      <c r="AU159" s="215" t="s">
        <v>85</v>
      </c>
      <c r="AY159" s="214" t="s">
        <v>135</v>
      </c>
      <c r="BK159" s="216">
        <f>BK160</f>
        <v>0</v>
      </c>
    </row>
    <row r="160" s="1" customFormat="1" ht="16.5" customHeight="1">
      <c r="B160" s="44"/>
      <c r="C160" s="219" t="s">
        <v>256</v>
      </c>
      <c r="D160" s="219" t="s">
        <v>137</v>
      </c>
      <c r="E160" s="220" t="s">
        <v>867</v>
      </c>
      <c r="F160" s="221" t="s">
        <v>868</v>
      </c>
      <c r="G160" s="222" t="s">
        <v>512</v>
      </c>
      <c r="H160" s="223">
        <v>2</v>
      </c>
      <c r="I160" s="224"/>
      <c r="J160" s="225">
        <f>ROUND(I160*H160,2)</f>
        <v>0</v>
      </c>
      <c r="K160" s="221" t="s">
        <v>22</v>
      </c>
      <c r="L160" s="70"/>
      <c r="M160" s="226" t="s">
        <v>22</v>
      </c>
      <c r="N160" s="227" t="s">
        <v>47</v>
      </c>
      <c r="O160" s="45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AR160" s="22" t="s">
        <v>652</v>
      </c>
      <c r="AT160" s="22" t="s">
        <v>137</v>
      </c>
      <c r="AU160" s="22" t="s">
        <v>147</v>
      </c>
      <c r="AY160" s="22" t="s">
        <v>135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22" t="s">
        <v>24</v>
      </c>
      <c r="BK160" s="230">
        <f>ROUND(I160*H160,2)</f>
        <v>0</v>
      </c>
      <c r="BL160" s="22" t="s">
        <v>652</v>
      </c>
      <c r="BM160" s="22" t="s">
        <v>869</v>
      </c>
    </row>
    <row r="161" s="10" customFormat="1" ht="22.32" customHeight="1">
      <c r="B161" s="203"/>
      <c r="C161" s="204"/>
      <c r="D161" s="205" t="s">
        <v>75</v>
      </c>
      <c r="E161" s="217" t="s">
        <v>870</v>
      </c>
      <c r="F161" s="217" t="s">
        <v>871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P162</f>
        <v>0</v>
      </c>
      <c r="Q161" s="211"/>
      <c r="R161" s="212">
        <f>R162</f>
        <v>0</v>
      </c>
      <c r="S161" s="211"/>
      <c r="T161" s="213">
        <f>T162</f>
        <v>0</v>
      </c>
      <c r="AR161" s="214" t="s">
        <v>147</v>
      </c>
      <c r="AT161" s="215" t="s">
        <v>75</v>
      </c>
      <c r="AU161" s="215" t="s">
        <v>85</v>
      </c>
      <c r="AY161" s="214" t="s">
        <v>135</v>
      </c>
      <c r="BK161" s="216">
        <f>BK162</f>
        <v>0</v>
      </c>
    </row>
    <row r="162" s="1" customFormat="1" ht="16.5" customHeight="1">
      <c r="B162" s="44"/>
      <c r="C162" s="219" t="s">
        <v>260</v>
      </c>
      <c r="D162" s="219" t="s">
        <v>137</v>
      </c>
      <c r="E162" s="220" t="s">
        <v>872</v>
      </c>
      <c r="F162" s="221" t="s">
        <v>873</v>
      </c>
      <c r="G162" s="222" t="s">
        <v>242</v>
      </c>
      <c r="H162" s="223">
        <v>64</v>
      </c>
      <c r="I162" s="224"/>
      <c r="J162" s="225">
        <f>ROUND(I162*H162,2)</f>
        <v>0</v>
      </c>
      <c r="K162" s="221" t="s">
        <v>22</v>
      </c>
      <c r="L162" s="70"/>
      <c r="M162" s="226" t="s">
        <v>22</v>
      </c>
      <c r="N162" s="227" t="s">
        <v>47</v>
      </c>
      <c r="O162" s="45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AR162" s="22" t="s">
        <v>652</v>
      </c>
      <c r="AT162" s="22" t="s">
        <v>137</v>
      </c>
      <c r="AU162" s="22" t="s">
        <v>147</v>
      </c>
      <c r="AY162" s="22" t="s">
        <v>135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22" t="s">
        <v>24</v>
      </c>
      <c r="BK162" s="230">
        <f>ROUND(I162*H162,2)</f>
        <v>0</v>
      </c>
      <c r="BL162" s="22" t="s">
        <v>652</v>
      </c>
      <c r="BM162" s="22" t="s">
        <v>874</v>
      </c>
    </row>
    <row r="163" s="10" customFormat="1" ht="22.32" customHeight="1">
      <c r="B163" s="203"/>
      <c r="C163" s="204"/>
      <c r="D163" s="205" t="s">
        <v>75</v>
      </c>
      <c r="E163" s="217" t="s">
        <v>875</v>
      </c>
      <c r="F163" s="217" t="s">
        <v>876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P164</f>
        <v>0</v>
      </c>
      <c r="Q163" s="211"/>
      <c r="R163" s="212">
        <f>R164</f>
        <v>0</v>
      </c>
      <c r="S163" s="211"/>
      <c r="T163" s="213">
        <f>T164</f>
        <v>0</v>
      </c>
      <c r="AR163" s="214" t="s">
        <v>147</v>
      </c>
      <c r="AT163" s="215" t="s">
        <v>75</v>
      </c>
      <c r="AU163" s="215" t="s">
        <v>85</v>
      </c>
      <c r="AY163" s="214" t="s">
        <v>135</v>
      </c>
      <c r="BK163" s="216">
        <f>BK164</f>
        <v>0</v>
      </c>
    </row>
    <row r="164" s="1" customFormat="1" ht="16.5" customHeight="1">
      <c r="B164" s="44"/>
      <c r="C164" s="219" t="s">
        <v>264</v>
      </c>
      <c r="D164" s="219" t="s">
        <v>137</v>
      </c>
      <c r="E164" s="220" t="s">
        <v>877</v>
      </c>
      <c r="F164" s="221" t="s">
        <v>878</v>
      </c>
      <c r="G164" s="222" t="s">
        <v>879</v>
      </c>
      <c r="H164" s="223">
        <v>0.070000000000000007</v>
      </c>
      <c r="I164" s="224"/>
      <c r="J164" s="225">
        <f>ROUND(I164*H164,2)</f>
        <v>0</v>
      </c>
      <c r="K164" s="221" t="s">
        <v>22</v>
      </c>
      <c r="L164" s="70"/>
      <c r="M164" s="226" t="s">
        <v>22</v>
      </c>
      <c r="N164" s="227" t="s">
        <v>47</v>
      </c>
      <c r="O164" s="45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AR164" s="22" t="s">
        <v>652</v>
      </c>
      <c r="AT164" s="22" t="s">
        <v>137</v>
      </c>
      <c r="AU164" s="22" t="s">
        <v>147</v>
      </c>
      <c r="AY164" s="22" t="s">
        <v>135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22" t="s">
        <v>24</v>
      </c>
      <c r="BK164" s="230">
        <f>ROUND(I164*H164,2)</f>
        <v>0</v>
      </c>
      <c r="BL164" s="22" t="s">
        <v>652</v>
      </c>
      <c r="BM164" s="22" t="s">
        <v>880</v>
      </c>
    </row>
    <row r="165" s="10" customFormat="1" ht="22.32" customHeight="1">
      <c r="B165" s="203"/>
      <c r="C165" s="204"/>
      <c r="D165" s="205" t="s">
        <v>75</v>
      </c>
      <c r="E165" s="217" t="s">
        <v>881</v>
      </c>
      <c r="F165" s="217" t="s">
        <v>882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P166</f>
        <v>0</v>
      </c>
      <c r="Q165" s="211"/>
      <c r="R165" s="212">
        <f>R166</f>
        <v>0</v>
      </c>
      <c r="S165" s="211"/>
      <c r="T165" s="213">
        <f>T166</f>
        <v>0</v>
      </c>
      <c r="AR165" s="214" t="s">
        <v>147</v>
      </c>
      <c r="AT165" s="215" t="s">
        <v>75</v>
      </c>
      <c r="AU165" s="215" t="s">
        <v>85</v>
      </c>
      <c r="AY165" s="214" t="s">
        <v>135</v>
      </c>
      <c r="BK165" s="216">
        <f>BK166</f>
        <v>0</v>
      </c>
    </row>
    <row r="166" s="1" customFormat="1" ht="16.5" customHeight="1">
      <c r="B166" s="44"/>
      <c r="C166" s="219" t="s">
        <v>268</v>
      </c>
      <c r="D166" s="219" t="s">
        <v>137</v>
      </c>
      <c r="E166" s="220" t="s">
        <v>883</v>
      </c>
      <c r="F166" s="221" t="s">
        <v>884</v>
      </c>
      <c r="G166" s="222" t="s">
        <v>512</v>
      </c>
      <c r="H166" s="223">
        <v>5</v>
      </c>
      <c r="I166" s="224"/>
      <c r="J166" s="225">
        <f>ROUND(I166*H166,2)</f>
        <v>0</v>
      </c>
      <c r="K166" s="221" t="s">
        <v>22</v>
      </c>
      <c r="L166" s="70"/>
      <c r="M166" s="226" t="s">
        <v>22</v>
      </c>
      <c r="N166" s="227" t="s">
        <v>47</v>
      </c>
      <c r="O166" s="45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AR166" s="22" t="s">
        <v>652</v>
      </c>
      <c r="AT166" s="22" t="s">
        <v>137</v>
      </c>
      <c r="AU166" s="22" t="s">
        <v>147</v>
      </c>
      <c r="AY166" s="22" t="s">
        <v>135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22" t="s">
        <v>24</v>
      </c>
      <c r="BK166" s="230">
        <f>ROUND(I166*H166,2)</f>
        <v>0</v>
      </c>
      <c r="BL166" s="22" t="s">
        <v>652</v>
      </c>
      <c r="BM166" s="22" t="s">
        <v>885</v>
      </c>
    </row>
    <row r="167" s="10" customFormat="1" ht="22.32" customHeight="1">
      <c r="B167" s="203"/>
      <c r="C167" s="204"/>
      <c r="D167" s="205" t="s">
        <v>75</v>
      </c>
      <c r="E167" s="217" t="s">
        <v>886</v>
      </c>
      <c r="F167" s="217" t="s">
        <v>887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P168</f>
        <v>0</v>
      </c>
      <c r="Q167" s="211"/>
      <c r="R167" s="212">
        <f>R168</f>
        <v>0</v>
      </c>
      <c r="S167" s="211"/>
      <c r="T167" s="213">
        <f>T168</f>
        <v>0</v>
      </c>
      <c r="AR167" s="214" t="s">
        <v>147</v>
      </c>
      <c r="AT167" s="215" t="s">
        <v>75</v>
      </c>
      <c r="AU167" s="215" t="s">
        <v>85</v>
      </c>
      <c r="AY167" s="214" t="s">
        <v>135</v>
      </c>
      <c r="BK167" s="216">
        <f>BK168</f>
        <v>0</v>
      </c>
    </row>
    <row r="168" s="1" customFormat="1" ht="16.5" customHeight="1">
      <c r="B168" s="44"/>
      <c r="C168" s="219" t="s">
        <v>272</v>
      </c>
      <c r="D168" s="219" t="s">
        <v>137</v>
      </c>
      <c r="E168" s="220" t="s">
        <v>888</v>
      </c>
      <c r="F168" s="221" t="s">
        <v>889</v>
      </c>
      <c r="G168" s="222" t="s">
        <v>242</v>
      </c>
      <c r="H168" s="223">
        <v>65</v>
      </c>
      <c r="I168" s="224"/>
      <c r="J168" s="225">
        <f>ROUND(I168*H168,2)</f>
        <v>0</v>
      </c>
      <c r="K168" s="221" t="s">
        <v>22</v>
      </c>
      <c r="L168" s="70"/>
      <c r="M168" s="226" t="s">
        <v>22</v>
      </c>
      <c r="N168" s="227" t="s">
        <v>47</v>
      </c>
      <c r="O168" s="45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AR168" s="22" t="s">
        <v>652</v>
      </c>
      <c r="AT168" s="22" t="s">
        <v>137</v>
      </c>
      <c r="AU168" s="22" t="s">
        <v>147</v>
      </c>
      <c r="AY168" s="22" t="s">
        <v>135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22" t="s">
        <v>24</v>
      </c>
      <c r="BK168" s="230">
        <f>ROUND(I168*H168,2)</f>
        <v>0</v>
      </c>
      <c r="BL168" s="22" t="s">
        <v>652</v>
      </c>
      <c r="BM168" s="22" t="s">
        <v>890</v>
      </c>
    </row>
    <row r="169" s="10" customFormat="1" ht="22.32" customHeight="1">
      <c r="B169" s="203"/>
      <c r="C169" s="204"/>
      <c r="D169" s="205" t="s">
        <v>75</v>
      </c>
      <c r="E169" s="217" t="s">
        <v>891</v>
      </c>
      <c r="F169" s="217" t="s">
        <v>892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P170</f>
        <v>0</v>
      </c>
      <c r="Q169" s="211"/>
      <c r="R169" s="212">
        <f>R170</f>
        <v>0</v>
      </c>
      <c r="S169" s="211"/>
      <c r="T169" s="213">
        <f>T170</f>
        <v>0</v>
      </c>
      <c r="AR169" s="214" t="s">
        <v>147</v>
      </c>
      <c r="AT169" s="215" t="s">
        <v>75</v>
      </c>
      <c r="AU169" s="215" t="s">
        <v>85</v>
      </c>
      <c r="AY169" s="214" t="s">
        <v>135</v>
      </c>
      <c r="BK169" s="216">
        <f>BK170</f>
        <v>0</v>
      </c>
    </row>
    <row r="170" s="1" customFormat="1" ht="16.5" customHeight="1">
      <c r="B170" s="44"/>
      <c r="C170" s="219" t="s">
        <v>276</v>
      </c>
      <c r="D170" s="219" t="s">
        <v>137</v>
      </c>
      <c r="E170" s="220" t="s">
        <v>893</v>
      </c>
      <c r="F170" s="221" t="s">
        <v>873</v>
      </c>
      <c r="G170" s="222" t="s">
        <v>242</v>
      </c>
      <c r="H170" s="223">
        <v>64</v>
      </c>
      <c r="I170" s="224"/>
      <c r="J170" s="225">
        <f>ROUND(I170*H170,2)</f>
        <v>0</v>
      </c>
      <c r="K170" s="221" t="s">
        <v>22</v>
      </c>
      <c r="L170" s="70"/>
      <c r="M170" s="226" t="s">
        <v>22</v>
      </c>
      <c r="N170" s="227" t="s">
        <v>47</v>
      </c>
      <c r="O170" s="45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AR170" s="22" t="s">
        <v>652</v>
      </c>
      <c r="AT170" s="22" t="s">
        <v>137</v>
      </c>
      <c r="AU170" s="22" t="s">
        <v>147</v>
      </c>
      <c r="AY170" s="22" t="s">
        <v>135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22" t="s">
        <v>24</v>
      </c>
      <c r="BK170" s="230">
        <f>ROUND(I170*H170,2)</f>
        <v>0</v>
      </c>
      <c r="BL170" s="22" t="s">
        <v>652</v>
      </c>
      <c r="BM170" s="22" t="s">
        <v>894</v>
      </c>
    </row>
    <row r="171" s="10" customFormat="1" ht="22.32" customHeight="1">
      <c r="B171" s="203"/>
      <c r="C171" s="204"/>
      <c r="D171" s="205" t="s">
        <v>75</v>
      </c>
      <c r="E171" s="217" t="s">
        <v>895</v>
      </c>
      <c r="F171" s="217" t="s">
        <v>896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P172</f>
        <v>0</v>
      </c>
      <c r="Q171" s="211"/>
      <c r="R171" s="212">
        <f>R172</f>
        <v>0</v>
      </c>
      <c r="S171" s="211"/>
      <c r="T171" s="213">
        <f>T172</f>
        <v>0</v>
      </c>
      <c r="AR171" s="214" t="s">
        <v>147</v>
      </c>
      <c r="AT171" s="215" t="s">
        <v>75</v>
      </c>
      <c r="AU171" s="215" t="s">
        <v>85</v>
      </c>
      <c r="AY171" s="214" t="s">
        <v>135</v>
      </c>
      <c r="BK171" s="216">
        <f>BK172</f>
        <v>0</v>
      </c>
    </row>
    <row r="172" s="1" customFormat="1" ht="16.5" customHeight="1">
      <c r="B172" s="44"/>
      <c r="C172" s="219" t="s">
        <v>280</v>
      </c>
      <c r="D172" s="219" t="s">
        <v>137</v>
      </c>
      <c r="E172" s="220" t="s">
        <v>897</v>
      </c>
      <c r="F172" s="221" t="s">
        <v>898</v>
      </c>
      <c r="G172" s="222" t="s">
        <v>176</v>
      </c>
      <c r="H172" s="223">
        <v>64</v>
      </c>
      <c r="I172" s="224"/>
      <c r="J172" s="225">
        <f>ROUND(I172*H172,2)</f>
        <v>0</v>
      </c>
      <c r="K172" s="221" t="s">
        <v>22</v>
      </c>
      <c r="L172" s="70"/>
      <c r="M172" s="226" t="s">
        <v>22</v>
      </c>
      <c r="N172" s="227" t="s">
        <v>47</v>
      </c>
      <c r="O172" s="45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AR172" s="22" t="s">
        <v>652</v>
      </c>
      <c r="AT172" s="22" t="s">
        <v>137</v>
      </c>
      <c r="AU172" s="22" t="s">
        <v>147</v>
      </c>
      <c r="AY172" s="22" t="s">
        <v>135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22" t="s">
        <v>24</v>
      </c>
      <c r="BK172" s="230">
        <f>ROUND(I172*H172,2)</f>
        <v>0</v>
      </c>
      <c r="BL172" s="22" t="s">
        <v>652</v>
      </c>
      <c r="BM172" s="22" t="s">
        <v>899</v>
      </c>
    </row>
    <row r="173" s="10" customFormat="1" ht="22.32" customHeight="1">
      <c r="B173" s="203"/>
      <c r="C173" s="204"/>
      <c r="D173" s="205" t="s">
        <v>75</v>
      </c>
      <c r="E173" s="217" t="s">
        <v>900</v>
      </c>
      <c r="F173" s="217" t="s">
        <v>901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P174</f>
        <v>0</v>
      </c>
      <c r="Q173" s="211"/>
      <c r="R173" s="212">
        <f>R174</f>
        <v>0</v>
      </c>
      <c r="S173" s="211"/>
      <c r="T173" s="213">
        <f>T174</f>
        <v>0</v>
      </c>
      <c r="AR173" s="214" t="s">
        <v>147</v>
      </c>
      <c r="AT173" s="215" t="s">
        <v>75</v>
      </c>
      <c r="AU173" s="215" t="s">
        <v>85</v>
      </c>
      <c r="AY173" s="214" t="s">
        <v>135</v>
      </c>
      <c r="BK173" s="216">
        <f>BK174</f>
        <v>0</v>
      </c>
    </row>
    <row r="174" s="1" customFormat="1" ht="16.5" customHeight="1">
      <c r="B174" s="44"/>
      <c r="C174" s="219" t="s">
        <v>284</v>
      </c>
      <c r="D174" s="219" t="s">
        <v>137</v>
      </c>
      <c r="E174" s="220" t="s">
        <v>902</v>
      </c>
      <c r="F174" s="221" t="s">
        <v>903</v>
      </c>
      <c r="G174" s="222" t="s">
        <v>242</v>
      </c>
      <c r="H174" s="223">
        <v>64</v>
      </c>
      <c r="I174" s="224"/>
      <c r="J174" s="225">
        <f>ROUND(I174*H174,2)</f>
        <v>0</v>
      </c>
      <c r="K174" s="221" t="s">
        <v>22</v>
      </c>
      <c r="L174" s="70"/>
      <c r="M174" s="226" t="s">
        <v>22</v>
      </c>
      <c r="N174" s="227" t="s">
        <v>47</v>
      </c>
      <c r="O174" s="45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AR174" s="22" t="s">
        <v>652</v>
      </c>
      <c r="AT174" s="22" t="s">
        <v>137</v>
      </c>
      <c r="AU174" s="22" t="s">
        <v>147</v>
      </c>
      <c r="AY174" s="22" t="s">
        <v>135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22" t="s">
        <v>24</v>
      </c>
      <c r="BK174" s="230">
        <f>ROUND(I174*H174,2)</f>
        <v>0</v>
      </c>
      <c r="BL174" s="22" t="s">
        <v>652</v>
      </c>
      <c r="BM174" s="22" t="s">
        <v>904</v>
      </c>
    </row>
    <row r="175" s="10" customFormat="1" ht="22.32" customHeight="1">
      <c r="B175" s="203"/>
      <c r="C175" s="204"/>
      <c r="D175" s="205" t="s">
        <v>75</v>
      </c>
      <c r="E175" s="217" t="s">
        <v>905</v>
      </c>
      <c r="F175" s="217" t="s">
        <v>906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SUM(P176:P177)</f>
        <v>0</v>
      </c>
      <c r="Q175" s="211"/>
      <c r="R175" s="212">
        <f>SUM(R176:R177)</f>
        <v>0</v>
      </c>
      <c r="S175" s="211"/>
      <c r="T175" s="213">
        <f>SUM(T176:T177)</f>
        <v>0</v>
      </c>
      <c r="AR175" s="214" t="s">
        <v>147</v>
      </c>
      <c r="AT175" s="215" t="s">
        <v>75</v>
      </c>
      <c r="AU175" s="215" t="s">
        <v>85</v>
      </c>
      <c r="AY175" s="214" t="s">
        <v>135</v>
      </c>
      <c r="BK175" s="216">
        <f>SUM(BK176:BK177)</f>
        <v>0</v>
      </c>
    </row>
    <row r="176" s="1" customFormat="1" ht="16.5" customHeight="1">
      <c r="B176" s="44"/>
      <c r="C176" s="219" t="s">
        <v>290</v>
      </c>
      <c r="D176" s="219" t="s">
        <v>137</v>
      </c>
      <c r="E176" s="220" t="s">
        <v>907</v>
      </c>
      <c r="F176" s="221" t="s">
        <v>908</v>
      </c>
      <c r="G176" s="222" t="s">
        <v>140</v>
      </c>
      <c r="H176" s="223">
        <v>189</v>
      </c>
      <c r="I176" s="224"/>
      <c r="J176" s="225">
        <f>ROUND(I176*H176,2)</f>
        <v>0</v>
      </c>
      <c r="K176" s="221" t="s">
        <v>22</v>
      </c>
      <c r="L176" s="70"/>
      <c r="M176" s="226" t="s">
        <v>22</v>
      </c>
      <c r="N176" s="227" t="s">
        <v>47</v>
      </c>
      <c r="O176" s="45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AR176" s="22" t="s">
        <v>652</v>
      </c>
      <c r="AT176" s="22" t="s">
        <v>137</v>
      </c>
      <c r="AU176" s="22" t="s">
        <v>147</v>
      </c>
      <c r="AY176" s="22" t="s">
        <v>135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22" t="s">
        <v>24</v>
      </c>
      <c r="BK176" s="230">
        <f>ROUND(I176*H176,2)</f>
        <v>0</v>
      </c>
      <c r="BL176" s="22" t="s">
        <v>652</v>
      </c>
      <c r="BM176" s="22" t="s">
        <v>909</v>
      </c>
    </row>
    <row r="177" s="1" customFormat="1" ht="16.5" customHeight="1">
      <c r="B177" s="44"/>
      <c r="C177" s="219" t="s">
        <v>298</v>
      </c>
      <c r="D177" s="219" t="s">
        <v>137</v>
      </c>
      <c r="E177" s="220" t="s">
        <v>910</v>
      </c>
      <c r="F177" s="221" t="s">
        <v>911</v>
      </c>
      <c r="G177" s="222" t="s">
        <v>140</v>
      </c>
      <c r="H177" s="223">
        <v>13.5</v>
      </c>
      <c r="I177" s="224"/>
      <c r="J177" s="225">
        <f>ROUND(I177*H177,2)</f>
        <v>0</v>
      </c>
      <c r="K177" s="221" t="s">
        <v>22</v>
      </c>
      <c r="L177" s="70"/>
      <c r="M177" s="226" t="s">
        <v>22</v>
      </c>
      <c r="N177" s="227" t="s">
        <v>47</v>
      </c>
      <c r="O177" s="45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AR177" s="22" t="s">
        <v>652</v>
      </c>
      <c r="AT177" s="22" t="s">
        <v>137</v>
      </c>
      <c r="AU177" s="22" t="s">
        <v>147</v>
      </c>
      <c r="AY177" s="22" t="s">
        <v>135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22" t="s">
        <v>24</v>
      </c>
      <c r="BK177" s="230">
        <f>ROUND(I177*H177,2)</f>
        <v>0</v>
      </c>
      <c r="BL177" s="22" t="s">
        <v>652</v>
      </c>
      <c r="BM177" s="22" t="s">
        <v>912</v>
      </c>
    </row>
    <row r="178" s="10" customFormat="1" ht="37.44" customHeight="1">
      <c r="B178" s="203"/>
      <c r="C178" s="204"/>
      <c r="D178" s="205" t="s">
        <v>75</v>
      </c>
      <c r="E178" s="206" t="s">
        <v>913</v>
      </c>
      <c r="F178" s="206" t="s">
        <v>914</v>
      </c>
      <c r="G178" s="204"/>
      <c r="H178" s="204"/>
      <c r="I178" s="207"/>
      <c r="J178" s="208">
        <f>BK178</f>
        <v>0</v>
      </c>
      <c r="K178" s="204"/>
      <c r="L178" s="209"/>
      <c r="M178" s="210"/>
      <c r="N178" s="211"/>
      <c r="O178" s="211"/>
      <c r="P178" s="212">
        <f>SUM(P179:P183)</f>
        <v>0</v>
      </c>
      <c r="Q178" s="211"/>
      <c r="R178" s="212">
        <f>SUM(R179:R183)</f>
        <v>0</v>
      </c>
      <c r="S178" s="211"/>
      <c r="T178" s="213">
        <f>SUM(T179:T183)</f>
        <v>0</v>
      </c>
      <c r="AR178" s="214" t="s">
        <v>147</v>
      </c>
      <c r="AT178" s="215" t="s">
        <v>75</v>
      </c>
      <c r="AU178" s="215" t="s">
        <v>76</v>
      </c>
      <c r="AY178" s="214" t="s">
        <v>135</v>
      </c>
      <c r="BK178" s="216">
        <f>SUM(BK179:BK183)</f>
        <v>0</v>
      </c>
    </row>
    <row r="179" s="1" customFormat="1" ht="16.5" customHeight="1">
      <c r="B179" s="44"/>
      <c r="C179" s="219" t="s">
        <v>235</v>
      </c>
      <c r="D179" s="219" t="s">
        <v>137</v>
      </c>
      <c r="E179" s="220" t="s">
        <v>915</v>
      </c>
      <c r="F179" s="221" t="s">
        <v>916</v>
      </c>
      <c r="G179" s="222" t="s">
        <v>218</v>
      </c>
      <c r="H179" s="223">
        <v>1</v>
      </c>
      <c r="I179" s="224"/>
      <c r="J179" s="225">
        <f>ROUND(I179*H179,2)</f>
        <v>0</v>
      </c>
      <c r="K179" s="221" t="s">
        <v>22</v>
      </c>
      <c r="L179" s="70"/>
      <c r="M179" s="226" t="s">
        <v>22</v>
      </c>
      <c r="N179" s="227" t="s">
        <v>47</v>
      </c>
      <c r="O179" s="45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AR179" s="22" t="s">
        <v>652</v>
      </c>
      <c r="AT179" s="22" t="s">
        <v>137</v>
      </c>
      <c r="AU179" s="22" t="s">
        <v>24</v>
      </c>
      <c r="AY179" s="22" t="s">
        <v>135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22" t="s">
        <v>24</v>
      </c>
      <c r="BK179" s="230">
        <f>ROUND(I179*H179,2)</f>
        <v>0</v>
      </c>
      <c r="BL179" s="22" t="s">
        <v>652</v>
      </c>
      <c r="BM179" s="22" t="s">
        <v>917</v>
      </c>
    </row>
    <row r="180" s="1" customFormat="1" ht="16.5" customHeight="1">
      <c r="B180" s="44"/>
      <c r="C180" s="219" t="s">
        <v>239</v>
      </c>
      <c r="D180" s="219" t="s">
        <v>137</v>
      </c>
      <c r="E180" s="220" t="s">
        <v>918</v>
      </c>
      <c r="F180" s="221" t="s">
        <v>919</v>
      </c>
      <c r="G180" s="222" t="s">
        <v>218</v>
      </c>
      <c r="H180" s="223">
        <v>1</v>
      </c>
      <c r="I180" s="224"/>
      <c r="J180" s="225">
        <f>ROUND(I180*H180,2)</f>
        <v>0</v>
      </c>
      <c r="K180" s="221" t="s">
        <v>22</v>
      </c>
      <c r="L180" s="70"/>
      <c r="M180" s="226" t="s">
        <v>22</v>
      </c>
      <c r="N180" s="227" t="s">
        <v>47</v>
      </c>
      <c r="O180" s="45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AR180" s="22" t="s">
        <v>652</v>
      </c>
      <c r="AT180" s="22" t="s">
        <v>137</v>
      </c>
      <c r="AU180" s="22" t="s">
        <v>24</v>
      </c>
      <c r="AY180" s="22" t="s">
        <v>135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22" t="s">
        <v>24</v>
      </c>
      <c r="BK180" s="230">
        <f>ROUND(I180*H180,2)</f>
        <v>0</v>
      </c>
      <c r="BL180" s="22" t="s">
        <v>652</v>
      </c>
      <c r="BM180" s="22" t="s">
        <v>920</v>
      </c>
    </row>
    <row r="181" s="1" customFormat="1" ht="16.5" customHeight="1">
      <c r="B181" s="44"/>
      <c r="C181" s="219" t="s">
        <v>244</v>
      </c>
      <c r="D181" s="219" t="s">
        <v>137</v>
      </c>
      <c r="E181" s="220" t="s">
        <v>921</v>
      </c>
      <c r="F181" s="221" t="s">
        <v>922</v>
      </c>
      <c r="G181" s="222" t="s">
        <v>218</v>
      </c>
      <c r="H181" s="223">
        <v>1</v>
      </c>
      <c r="I181" s="224"/>
      <c r="J181" s="225">
        <f>ROUND(I181*H181,2)</f>
        <v>0</v>
      </c>
      <c r="K181" s="221" t="s">
        <v>22</v>
      </c>
      <c r="L181" s="70"/>
      <c r="M181" s="226" t="s">
        <v>22</v>
      </c>
      <c r="N181" s="227" t="s">
        <v>47</v>
      </c>
      <c r="O181" s="45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AR181" s="22" t="s">
        <v>652</v>
      </c>
      <c r="AT181" s="22" t="s">
        <v>137</v>
      </c>
      <c r="AU181" s="22" t="s">
        <v>24</v>
      </c>
      <c r="AY181" s="22" t="s">
        <v>135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22" t="s">
        <v>24</v>
      </c>
      <c r="BK181" s="230">
        <f>ROUND(I181*H181,2)</f>
        <v>0</v>
      </c>
      <c r="BL181" s="22" t="s">
        <v>652</v>
      </c>
      <c r="BM181" s="22" t="s">
        <v>923</v>
      </c>
    </row>
    <row r="182" s="1" customFormat="1" ht="16.5" customHeight="1">
      <c r="B182" s="44"/>
      <c r="C182" s="219" t="s">
        <v>154</v>
      </c>
      <c r="D182" s="219" t="s">
        <v>137</v>
      </c>
      <c r="E182" s="220" t="s">
        <v>924</v>
      </c>
      <c r="F182" s="221" t="s">
        <v>925</v>
      </c>
      <c r="G182" s="222" t="s">
        <v>218</v>
      </c>
      <c r="H182" s="223">
        <v>1</v>
      </c>
      <c r="I182" s="224"/>
      <c r="J182" s="225">
        <f>ROUND(I182*H182,2)</f>
        <v>0</v>
      </c>
      <c r="K182" s="221" t="s">
        <v>22</v>
      </c>
      <c r="L182" s="70"/>
      <c r="M182" s="226" t="s">
        <v>22</v>
      </c>
      <c r="N182" s="227" t="s">
        <v>47</v>
      </c>
      <c r="O182" s="45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AR182" s="22" t="s">
        <v>652</v>
      </c>
      <c r="AT182" s="22" t="s">
        <v>137</v>
      </c>
      <c r="AU182" s="22" t="s">
        <v>24</v>
      </c>
      <c r="AY182" s="22" t="s">
        <v>135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22" t="s">
        <v>24</v>
      </c>
      <c r="BK182" s="230">
        <f>ROUND(I182*H182,2)</f>
        <v>0</v>
      </c>
      <c r="BL182" s="22" t="s">
        <v>652</v>
      </c>
      <c r="BM182" s="22" t="s">
        <v>926</v>
      </c>
    </row>
    <row r="183" s="1" customFormat="1" ht="16.5" customHeight="1">
      <c r="B183" s="44"/>
      <c r="C183" s="219" t="s">
        <v>248</v>
      </c>
      <c r="D183" s="219" t="s">
        <v>137</v>
      </c>
      <c r="E183" s="220" t="s">
        <v>927</v>
      </c>
      <c r="F183" s="221" t="s">
        <v>928</v>
      </c>
      <c r="G183" s="222" t="s">
        <v>218</v>
      </c>
      <c r="H183" s="223">
        <v>1</v>
      </c>
      <c r="I183" s="224"/>
      <c r="J183" s="225">
        <f>ROUND(I183*H183,2)</f>
        <v>0</v>
      </c>
      <c r="K183" s="221" t="s">
        <v>22</v>
      </c>
      <c r="L183" s="70"/>
      <c r="M183" s="226" t="s">
        <v>22</v>
      </c>
      <c r="N183" s="253" t="s">
        <v>47</v>
      </c>
      <c r="O183" s="254"/>
      <c r="P183" s="255">
        <f>O183*H183</f>
        <v>0</v>
      </c>
      <c r="Q183" s="255">
        <v>0</v>
      </c>
      <c r="R183" s="255">
        <f>Q183*H183</f>
        <v>0</v>
      </c>
      <c r="S183" s="255">
        <v>0</v>
      </c>
      <c r="T183" s="256">
        <f>S183*H183</f>
        <v>0</v>
      </c>
      <c r="AR183" s="22" t="s">
        <v>652</v>
      </c>
      <c r="AT183" s="22" t="s">
        <v>137</v>
      </c>
      <c r="AU183" s="22" t="s">
        <v>24</v>
      </c>
      <c r="AY183" s="22" t="s">
        <v>135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22" t="s">
        <v>24</v>
      </c>
      <c r="BK183" s="230">
        <f>ROUND(I183*H183,2)</f>
        <v>0</v>
      </c>
      <c r="BL183" s="22" t="s">
        <v>652</v>
      </c>
      <c r="BM183" s="22" t="s">
        <v>929</v>
      </c>
    </row>
    <row r="184" s="1" customFormat="1" ht="6.96" customHeight="1">
      <c r="B184" s="65"/>
      <c r="C184" s="66"/>
      <c r="D184" s="66"/>
      <c r="E184" s="66"/>
      <c r="F184" s="66"/>
      <c r="G184" s="66"/>
      <c r="H184" s="66"/>
      <c r="I184" s="164"/>
      <c r="J184" s="66"/>
      <c r="K184" s="66"/>
      <c r="L184" s="70"/>
    </row>
  </sheetData>
  <sheetProtection sheet="1" autoFilter="0" formatColumns="0" formatRows="0" objects="1" scenarios="1" spinCount="100000" saltValue="+38GG+Q/Uesu7qJppQsONz1AZePebvz27GuPUJY94CVxkmTLvwjjCGlB7zkOQIj+WZBX3XLW+n3TFmNZxYtbQw==" hashValue="nJ5+Ploh3+TZp9Sh75+QYP+O74sQlfmTX2/uF37pKjaK4NncsbtXtaLb6nW0p/PM2Jj1wRW6cMAV04Ja5oRteA==" algorithmName="SHA-512" password="CC35"/>
  <autoFilter ref="C110:K183"/>
  <mergeCells count="10">
    <mergeCell ref="E7:H7"/>
    <mergeCell ref="E9:H9"/>
    <mergeCell ref="E24:H24"/>
    <mergeCell ref="E45:H45"/>
    <mergeCell ref="E47:H47"/>
    <mergeCell ref="J51:J52"/>
    <mergeCell ref="E101:H101"/>
    <mergeCell ref="E103:H103"/>
    <mergeCell ref="G1:H1"/>
    <mergeCell ref="L2:V2"/>
  </mergeCells>
  <hyperlinks>
    <hyperlink ref="F1:G1" location="C2" display="1) Krycí list soupisu"/>
    <hyperlink ref="G1:H1" location="C54" display="2) Rekapitulace"/>
    <hyperlink ref="J1" location="C11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4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9"/>
      <c r="B1" s="135"/>
      <c r="C1" s="135"/>
      <c r="D1" s="136" t="s">
        <v>1</v>
      </c>
      <c r="E1" s="135"/>
      <c r="F1" s="137" t="s">
        <v>99</v>
      </c>
      <c r="G1" s="137" t="s">
        <v>100</v>
      </c>
      <c r="H1" s="137"/>
      <c r="I1" s="138"/>
      <c r="J1" s="137" t="s">
        <v>101</v>
      </c>
      <c r="K1" s="136" t="s">
        <v>102</v>
      </c>
      <c r="L1" s="137" t="s">
        <v>103</v>
      </c>
      <c r="M1" s="137"/>
      <c r="N1" s="137"/>
      <c r="O1" s="137"/>
      <c r="P1" s="137"/>
      <c r="Q1" s="137"/>
      <c r="R1" s="137"/>
      <c r="S1" s="137"/>
      <c r="T1" s="13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ht="36.96" customHeight="1">
      <c r="L2"/>
      <c r="AT2" s="22" t="s">
        <v>95</v>
      </c>
    </row>
    <row r="3" ht="6.96" customHeight="1">
      <c r="B3" s="23"/>
      <c r="C3" s="24"/>
      <c r="D3" s="24"/>
      <c r="E3" s="24"/>
      <c r="F3" s="24"/>
      <c r="G3" s="24"/>
      <c r="H3" s="24"/>
      <c r="I3" s="139"/>
      <c r="J3" s="24"/>
      <c r="K3" s="25"/>
      <c r="AT3" s="22" t="s">
        <v>85</v>
      </c>
    </row>
    <row r="4" ht="36.96" customHeight="1">
      <c r="B4" s="26"/>
      <c r="C4" s="27"/>
      <c r="D4" s="28" t="s">
        <v>104</v>
      </c>
      <c r="E4" s="27"/>
      <c r="F4" s="27"/>
      <c r="G4" s="27"/>
      <c r="H4" s="27"/>
      <c r="I4" s="140"/>
      <c r="J4" s="27"/>
      <c r="K4" s="29"/>
      <c r="M4" s="30" t="s">
        <v>12</v>
      </c>
      <c r="AT4" s="22" t="s">
        <v>6</v>
      </c>
    </row>
    <row r="5" ht="6.96" customHeight="1">
      <c r="B5" s="26"/>
      <c r="C5" s="27"/>
      <c r="D5" s="27"/>
      <c r="E5" s="27"/>
      <c r="F5" s="27"/>
      <c r="G5" s="27"/>
      <c r="H5" s="27"/>
      <c r="I5" s="140"/>
      <c r="J5" s="27"/>
      <c r="K5" s="29"/>
    </row>
    <row r="6">
      <c r="B6" s="26"/>
      <c r="C6" s="27"/>
      <c r="D6" s="38" t="s">
        <v>18</v>
      </c>
      <c r="E6" s="27"/>
      <c r="F6" s="27"/>
      <c r="G6" s="27"/>
      <c r="H6" s="27"/>
      <c r="I6" s="140"/>
      <c r="J6" s="27"/>
      <c r="K6" s="29"/>
    </row>
    <row r="7" ht="16.5" customHeight="1">
      <c r="B7" s="26"/>
      <c r="C7" s="27"/>
      <c r="D7" s="27"/>
      <c r="E7" s="141" t="str">
        <f>'Rekapitulace stavby'!K6</f>
        <v>Nová psychiatrie - Nemocnice Tábor (staveniště B)</v>
      </c>
      <c r="F7" s="38"/>
      <c r="G7" s="38"/>
      <c r="H7" s="38"/>
      <c r="I7" s="140"/>
      <c r="J7" s="27"/>
      <c r="K7" s="29"/>
    </row>
    <row r="8" s="1" customFormat="1">
      <c r="B8" s="44"/>
      <c r="C8" s="45"/>
      <c r="D8" s="38" t="s">
        <v>105</v>
      </c>
      <c r="E8" s="45"/>
      <c r="F8" s="45"/>
      <c r="G8" s="45"/>
      <c r="H8" s="45"/>
      <c r="I8" s="142"/>
      <c r="J8" s="45"/>
      <c r="K8" s="49"/>
    </row>
    <row r="9" s="1" customFormat="1" ht="36.96" customHeight="1">
      <c r="B9" s="44"/>
      <c r="C9" s="45"/>
      <c r="D9" s="45"/>
      <c r="E9" s="143" t="s">
        <v>930</v>
      </c>
      <c r="F9" s="45"/>
      <c r="G9" s="45"/>
      <c r="H9" s="45"/>
      <c r="I9" s="142"/>
      <c r="J9" s="45"/>
      <c r="K9" s="49"/>
    </row>
    <row r="10" s="1" customFormat="1">
      <c r="B10" s="44"/>
      <c r="C10" s="45"/>
      <c r="D10" s="45"/>
      <c r="E10" s="45"/>
      <c r="F10" s="45"/>
      <c r="G10" s="45"/>
      <c r="H10" s="45"/>
      <c r="I10" s="142"/>
      <c r="J10" s="45"/>
      <c r="K10" s="49"/>
    </row>
    <row r="11" s="1" customFormat="1" ht="14.4" customHeight="1">
      <c r="B11" s="44"/>
      <c r="C11" s="45"/>
      <c r="D11" s="38" t="s">
        <v>21</v>
      </c>
      <c r="E11" s="45"/>
      <c r="F11" s="33" t="s">
        <v>22</v>
      </c>
      <c r="G11" s="45"/>
      <c r="H11" s="45"/>
      <c r="I11" s="144" t="s">
        <v>23</v>
      </c>
      <c r="J11" s="33" t="s">
        <v>22</v>
      </c>
      <c r="K11" s="49"/>
    </row>
    <row r="12" s="1" customFormat="1" ht="14.4" customHeight="1">
      <c r="B12" s="44"/>
      <c r="C12" s="45"/>
      <c r="D12" s="38" t="s">
        <v>25</v>
      </c>
      <c r="E12" s="45"/>
      <c r="F12" s="33" t="s">
        <v>26</v>
      </c>
      <c r="G12" s="45"/>
      <c r="H12" s="45"/>
      <c r="I12" s="144" t="s">
        <v>27</v>
      </c>
      <c r="J12" s="145" t="str">
        <f>'Rekapitulace stavby'!AN8</f>
        <v>13. 9. 2017</v>
      </c>
      <c r="K12" s="49"/>
    </row>
    <row r="13" s="1" customFormat="1" ht="10.8" customHeight="1">
      <c r="B13" s="44"/>
      <c r="C13" s="45"/>
      <c r="D13" s="45"/>
      <c r="E13" s="45"/>
      <c r="F13" s="45"/>
      <c r="G13" s="45"/>
      <c r="H13" s="45"/>
      <c r="I13" s="142"/>
      <c r="J13" s="45"/>
      <c r="K13" s="49"/>
    </row>
    <row r="14" s="1" customFormat="1" ht="14.4" customHeight="1">
      <c r="B14" s="44"/>
      <c r="C14" s="45"/>
      <c r="D14" s="38" t="s">
        <v>31</v>
      </c>
      <c r="E14" s="45"/>
      <c r="F14" s="45"/>
      <c r="G14" s="45"/>
      <c r="H14" s="45"/>
      <c r="I14" s="144" t="s">
        <v>32</v>
      </c>
      <c r="J14" s="33" t="s">
        <v>22</v>
      </c>
      <c r="K14" s="49"/>
    </row>
    <row r="15" s="1" customFormat="1" ht="18" customHeight="1">
      <c r="B15" s="44"/>
      <c r="C15" s="45"/>
      <c r="D15" s="45"/>
      <c r="E15" s="33" t="s">
        <v>33</v>
      </c>
      <c r="F15" s="45"/>
      <c r="G15" s="45"/>
      <c r="H15" s="45"/>
      <c r="I15" s="144" t="s">
        <v>34</v>
      </c>
      <c r="J15" s="33" t="s">
        <v>22</v>
      </c>
      <c r="K15" s="49"/>
    </row>
    <row r="16" s="1" customFormat="1" ht="6.96" customHeight="1">
      <c r="B16" s="44"/>
      <c r="C16" s="45"/>
      <c r="D16" s="45"/>
      <c r="E16" s="45"/>
      <c r="F16" s="45"/>
      <c r="G16" s="45"/>
      <c r="H16" s="45"/>
      <c r="I16" s="142"/>
      <c r="J16" s="45"/>
      <c r="K16" s="49"/>
    </row>
    <row r="17" s="1" customFormat="1" ht="14.4" customHeight="1">
      <c r="B17" s="44"/>
      <c r="C17" s="45"/>
      <c r="D17" s="38" t="s">
        <v>35</v>
      </c>
      <c r="E17" s="45"/>
      <c r="F17" s="45"/>
      <c r="G17" s="45"/>
      <c r="H17" s="45"/>
      <c r="I17" s="144" t="s">
        <v>32</v>
      </c>
      <c r="J17" s="33" t="str">
        <f>IF('Rekapitulace stavby'!AN13="Vyplň údaj","",IF('Rekapitulace stavby'!AN13="","",'Rekapitulace stavby'!AN13))</f>
        <v/>
      </c>
      <c r="K17" s="49"/>
    </row>
    <row r="18" s="1" customFormat="1" ht="18" customHeight="1">
      <c r="B18" s="44"/>
      <c r="C18" s="45"/>
      <c r="D18" s="45"/>
      <c r="E18" s="33" t="str">
        <f>IF('Rekapitulace stavby'!E14="Vyplň údaj","",IF('Rekapitulace stavby'!E14="","",'Rekapitulace stavby'!E14))</f>
        <v/>
      </c>
      <c r="F18" s="45"/>
      <c r="G18" s="45"/>
      <c r="H18" s="45"/>
      <c r="I18" s="144" t="s">
        <v>34</v>
      </c>
      <c r="J18" s="33" t="str">
        <f>IF('Rekapitulace stavby'!AN14="Vyplň údaj","",IF('Rekapitulace stavby'!AN14="","",'Rekapitulace stavby'!AN14))</f>
        <v/>
      </c>
      <c r="K18" s="49"/>
    </row>
    <row r="19" s="1" customFormat="1" ht="6.96" customHeight="1">
      <c r="B19" s="44"/>
      <c r="C19" s="45"/>
      <c r="D19" s="45"/>
      <c r="E19" s="45"/>
      <c r="F19" s="45"/>
      <c r="G19" s="45"/>
      <c r="H19" s="45"/>
      <c r="I19" s="142"/>
      <c r="J19" s="45"/>
      <c r="K19" s="49"/>
    </row>
    <row r="20" s="1" customFormat="1" ht="14.4" customHeight="1">
      <c r="B20" s="44"/>
      <c r="C20" s="45"/>
      <c r="D20" s="38" t="s">
        <v>37</v>
      </c>
      <c r="E20" s="45"/>
      <c r="F20" s="45"/>
      <c r="G20" s="45"/>
      <c r="H20" s="45"/>
      <c r="I20" s="144" t="s">
        <v>32</v>
      </c>
      <c r="J20" s="33" t="s">
        <v>22</v>
      </c>
      <c r="K20" s="49"/>
    </row>
    <row r="21" s="1" customFormat="1" ht="18" customHeight="1">
      <c r="B21" s="44"/>
      <c r="C21" s="45"/>
      <c r="D21" s="45"/>
      <c r="E21" s="33" t="s">
        <v>38</v>
      </c>
      <c r="F21" s="45"/>
      <c r="G21" s="45"/>
      <c r="H21" s="45"/>
      <c r="I21" s="144" t="s">
        <v>34</v>
      </c>
      <c r="J21" s="33" t="s">
        <v>22</v>
      </c>
      <c r="K21" s="49"/>
    </row>
    <row r="22" s="1" customFormat="1" ht="6.96" customHeight="1">
      <c r="B22" s="44"/>
      <c r="C22" s="45"/>
      <c r="D22" s="45"/>
      <c r="E22" s="45"/>
      <c r="F22" s="45"/>
      <c r="G22" s="45"/>
      <c r="H22" s="45"/>
      <c r="I22" s="142"/>
      <c r="J22" s="45"/>
      <c r="K22" s="49"/>
    </row>
    <row r="23" s="1" customFormat="1" ht="14.4" customHeight="1">
      <c r="B23" s="44"/>
      <c r="C23" s="45"/>
      <c r="D23" s="38" t="s">
        <v>40</v>
      </c>
      <c r="E23" s="45"/>
      <c r="F23" s="45"/>
      <c r="G23" s="45"/>
      <c r="H23" s="45"/>
      <c r="I23" s="142"/>
      <c r="J23" s="45"/>
      <c r="K23" s="49"/>
    </row>
    <row r="24" s="6" customFormat="1" ht="16.5" customHeight="1">
      <c r="B24" s="146"/>
      <c r="C24" s="147"/>
      <c r="D24" s="147"/>
      <c r="E24" s="42" t="s">
        <v>22</v>
      </c>
      <c r="F24" s="42"/>
      <c r="G24" s="42"/>
      <c r="H24" s="42"/>
      <c r="I24" s="148"/>
      <c r="J24" s="147"/>
      <c r="K24" s="149"/>
    </row>
    <row r="25" s="1" customFormat="1" ht="6.96" customHeight="1">
      <c r="B25" s="44"/>
      <c r="C25" s="45"/>
      <c r="D25" s="45"/>
      <c r="E25" s="45"/>
      <c r="F25" s="45"/>
      <c r="G25" s="45"/>
      <c r="H25" s="45"/>
      <c r="I25" s="142"/>
      <c r="J25" s="45"/>
      <c r="K25" s="49"/>
    </row>
    <row r="26" s="1" customFormat="1" ht="6.96" customHeight="1">
      <c r="B26" s="44"/>
      <c r="C26" s="45"/>
      <c r="D26" s="104"/>
      <c r="E26" s="104"/>
      <c r="F26" s="104"/>
      <c r="G26" s="104"/>
      <c r="H26" s="104"/>
      <c r="I26" s="150"/>
      <c r="J26" s="104"/>
      <c r="K26" s="151"/>
    </row>
    <row r="27" s="1" customFormat="1" ht="25.44" customHeight="1">
      <c r="B27" s="44"/>
      <c r="C27" s="45"/>
      <c r="D27" s="152" t="s">
        <v>42</v>
      </c>
      <c r="E27" s="45"/>
      <c r="F27" s="45"/>
      <c r="G27" s="45"/>
      <c r="H27" s="45"/>
      <c r="I27" s="142"/>
      <c r="J27" s="153">
        <f>ROUND(J79,2)</f>
        <v>0</v>
      </c>
      <c r="K27" s="49"/>
    </row>
    <row r="28" s="1" customFormat="1" ht="6.96" customHeight="1">
      <c r="B28" s="44"/>
      <c r="C28" s="45"/>
      <c r="D28" s="104"/>
      <c r="E28" s="104"/>
      <c r="F28" s="104"/>
      <c r="G28" s="104"/>
      <c r="H28" s="104"/>
      <c r="I28" s="150"/>
      <c r="J28" s="104"/>
      <c r="K28" s="151"/>
    </row>
    <row r="29" s="1" customFormat="1" ht="14.4" customHeight="1">
      <c r="B29" s="44"/>
      <c r="C29" s="45"/>
      <c r="D29" s="45"/>
      <c r="E29" s="45"/>
      <c r="F29" s="50" t="s">
        <v>44</v>
      </c>
      <c r="G29" s="45"/>
      <c r="H29" s="45"/>
      <c r="I29" s="154" t="s">
        <v>43</v>
      </c>
      <c r="J29" s="50" t="s">
        <v>45</v>
      </c>
      <c r="K29" s="49"/>
    </row>
    <row r="30" s="1" customFormat="1" ht="14.4" customHeight="1">
      <c r="B30" s="44"/>
      <c r="C30" s="45"/>
      <c r="D30" s="53" t="s">
        <v>46</v>
      </c>
      <c r="E30" s="53" t="s">
        <v>47</v>
      </c>
      <c r="F30" s="155">
        <f>ROUND(SUM(BE79:BE89), 2)</f>
        <v>0</v>
      </c>
      <c r="G30" s="45"/>
      <c r="H30" s="45"/>
      <c r="I30" s="156">
        <v>0.20999999999999999</v>
      </c>
      <c r="J30" s="155">
        <f>ROUND(ROUND((SUM(BE79:BE89)), 2)*I30, 2)</f>
        <v>0</v>
      </c>
      <c r="K30" s="49"/>
    </row>
    <row r="31" s="1" customFormat="1" ht="14.4" customHeight="1">
      <c r="B31" s="44"/>
      <c r="C31" s="45"/>
      <c r="D31" s="45"/>
      <c r="E31" s="53" t="s">
        <v>48</v>
      </c>
      <c r="F31" s="155">
        <f>ROUND(SUM(BF79:BF89), 2)</f>
        <v>0</v>
      </c>
      <c r="G31" s="45"/>
      <c r="H31" s="45"/>
      <c r="I31" s="156">
        <v>0.14999999999999999</v>
      </c>
      <c r="J31" s="155">
        <f>ROUND(ROUND((SUM(BF79:BF89)), 2)*I31, 2)</f>
        <v>0</v>
      </c>
      <c r="K31" s="49"/>
    </row>
    <row r="32" hidden="1" s="1" customFormat="1" ht="14.4" customHeight="1">
      <c r="B32" s="44"/>
      <c r="C32" s="45"/>
      <c r="D32" s="45"/>
      <c r="E32" s="53" t="s">
        <v>49</v>
      </c>
      <c r="F32" s="155">
        <f>ROUND(SUM(BG79:BG89), 2)</f>
        <v>0</v>
      </c>
      <c r="G32" s="45"/>
      <c r="H32" s="45"/>
      <c r="I32" s="156">
        <v>0.20999999999999999</v>
      </c>
      <c r="J32" s="155">
        <v>0</v>
      </c>
      <c r="K32" s="49"/>
    </row>
    <row r="33" hidden="1" s="1" customFormat="1" ht="14.4" customHeight="1">
      <c r="B33" s="44"/>
      <c r="C33" s="45"/>
      <c r="D33" s="45"/>
      <c r="E33" s="53" t="s">
        <v>50</v>
      </c>
      <c r="F33" s="155">
        <f>ROUND(SUM(BH79:BH89), 2)</f>
        <v>0</v>
      </c>
      <c r="G33" s="45"/>
      <c r="H33" s="45"/>
      <c r="I33" s="156">
        <v>0.14999999999999999</v>
      </c>
      <c r="J33" s="155">
        <v>0</v>
      </c>
      <c r="K33" s="49"/>
    </row>
    <row r="34" hidden="1" s="1" customFormat="1" ht="14.4" customHeight="1">
      <c r="B34" s="44"/>
      <c r="C34" s="45"/>
      <c r="D34" s="45"/>
      <c r="E34" s="53" t="s">
        <v>51</v>
      </c>
      <c r="F34" s="155">
        <f>ROUND(SUM(BI79:BI89), 2)</f>
        <v>0</v>
      </c>
      <c r="G34" s="45"/>
      <c r="H34" s="45"/>
      <c r="I34" s="156">
        <v>0</v>
      </c>
      <c r="J34" s="155">
        <v>0</v>
      </c>
      <c r="K34" s="49"/>
    </row>
    <row r="35" s="1" customFormat="1" ht="6.96" customHeight="1">
      <c r="B35" s="44"/>
      <c r="C35" s="45"/>
      <c r="D35" s="45"/>
      <c r="E35" s="45"/>
      <c r="F35" s="45"/>
      <c r="G35" s="45"/>
      <c r="H35" s="45"/>
      <c r="I35" s="142"/>
      <c r="J35" s="45"/>
      <c r="K35" s="49"/>
    </row>
    <row r="36" s="1" customFormat="1" ht="25.44" customHeight="1">
      <c r="B36" s="44"/>
      <c r="C36" s="157"/>
      <c r="D36" s="158" t="s">
        <v>52</v>
      </c>
      <c r="E36" s="96"/>
      <c r="F36" s="96"/>
      <c r="G36" s="159" t="s">
        <v>53</v>
      </c>
      <c r="H36" s="160" t="s">
        <v>54</v>
      </c>
      <c r="I36" s="161"/>
      <c r="J36" s="162">
        <f>SUM(J27:J34)</f>
        <v>0</v>
      </c>
      <c r="K36" s="163"/>
    </row>
    <row r="37" s="1" customFormat="1" ht="14.4" customHeight="1">
      <c r="B37" s="65"/>
      <c r="C37" s="66"/>
      <c r="D37" s="66"/>
      <c r="E37" s="66"/>
      <c r="F37" s="66"/>
      <c r="G37" s="66"/>
      <c r="H37" s="66"/>
      <c r="I37" s="164"/>
      <c r="J37" s="66"/>
      <c r="K37" s="67"/>
    </row>
    <row r="41" s="1" customFormat="1" ht="6.96" customHeight="1">
      <c r="B41" s="165"/>
      <c r="C41" s="166"/>
      <c r="D41" s="166"/>
      <c r="E41" s="166"/>
      <c r="F41" s="166"/>
      <c r="G41" s="166"/>
      <c r="H41" s="166"/>
      <c r="I41" s="167"/>
      <c r="J41" s="166"/>
      <c r="K41" s="168"/>
    </row>
    <row r="42" s="1" customFormat="1" ht="36.96" customHeight="1">
      <c r="B42" s="44"/>
      <c r="C42" s="28" t="s">
        <v>108</v>
      </c>
      <c r="D42" s="45"/>
      <c r="E42" s="45"/>
      <c r="F42" s="45"/>
      <c r="G42" s="45"/>
      <c r="H42" s="45"/>
      <c r="I42" s="142"/>
      <c r="J42" s="45"/>
      <c r="K42" s="49"/>
    </row>
    <row r="43" s="1" customFormat="1" ht="6.96" customHeight="1">
      <c r="B43" s="44"/>
      <c r="C43" s="45"/>
      <c r="D43" s="45"/>
      <c r="E43" s="45"/>
      <c r="F43" s="45"/>
      <c r="G43" s="45"/>
      <c r="H43" s="45"/>
      <c r="I43" s="142"/>
      <c r="J43" s="45"/>
      <c r="K43" s="49"/>
    </row>
    <row r="44" s="1" customFormat="1" ht="14.4" customHeight="1">
      <c r="B44" s="44"/>
      <c r="C44" s="38" t="s">
        <v>18</v>
      </c>
      <c r="D44" s="45"/>
      <c r="E44" s="45"/>
      <c r="F44" s="45"/>
      <c r="G44" s="45"/>
      <c r="H44" s="45"/>
      <c r="I44" s="142"/>
      <c r="J44" s="45"/>
      <c r="K44" s="49"/>
    </row>
    <row r="45" s="1" customFormat="1" ht="16.5" customHeight="1">
      <c r="B45" s="44"/>
      <c r="C45" s="45"/>
      <c r="D45" s="45"/>
      <c r="E45" s="141" t="str">
        <f>E7</f>
        <v>Nová psychiatrie - Nemocnice Tábor (staveniště B)</v>
      </c>
      <c r="F45" s="38"/>
      <c r="G45" s="38"/>
      <c r="H45" s="38"/>
      <c r="I45" s="142"/>
      <c r="J45" s="45"/>
      <c r="K45" s="49"/>
    </row>
    <row r="46" s="1" customFormat="1" ht="14.4" customHeight="1">
      <c r="B46" s="44"/>
      <c r="C46" s="38" t="s">
        <v>105</v>
      </c>
      <c r="D46" s="45"/>
      <c r="E46" s="45"/>
      <c r="F46" s="45"/>
      <c r="G46" s="45"/>
      <c r="H46" s="45"/>
      <c r="I46" s="142"/>
      <c r="J46" s="45"/>
      <c r="K46" s="49"/>
    </row>
    <row r="47" s="1" customFormat="1" ht="17.25" customHeight="1">
      <c r="B47" s="44"/>
      <c r="C47" s="45"/>
      <c r="D47" s="45"/>
      <c r="E47" s="143" t="str">
        <f>E9</f>
        <v>SO15 - SO 15 - Demolice skladu</v>
      </c>
      <c r="F47" s="45"/>
      <c r="G47" s="45"/>
      <c r="H47" s="45"/>
      <c r="I47" s="142"/>
      <c r="J47" s="45"/>
      <c r="K47" s="49"/>
    </row>
    <row r="48" s="1" customFormat="1" ht="6.96" customHeight="1">
      <c r="B48" s="44"/>
      <c r="C48" s="45"/>
      <c r="D48" s="45"/>
      <c r="E48" s="45"/>
      <c r="F48" s="45"/>
      <c r="G48" s="45"/>
      <c r="H48" s="45"/>
      <c r="I48" s="142"/>
      <c r="J48" s="45"/>
      <c r="K48" s="49"/>
    </row>
    <row r="49" s="1" customFormat="1" ht="18" customHeight="1">
      <c r="B49" s="44"/>
      <c r="C49" s="38" t="s">
        <v>25</v>
      </c>
      <c r="D49" s="45"/>
      <c r="E49" s="45"/>
      <c r="F49" s="33" t="str">
        <f>F12</f>
        <v>Tábor</v>
      </c>
      <c r="G49" s="45"/>
      <c r="H49" s="45"/>
      <c r="I49" s="144" t="s">
        <v>27</v>
      </c>
      <c r="J49" s="145" t="str">
        <f>IF(J12="","",J12)</f>
        <v>13. 9. 2017</v>
      </c>
      <c r="K49" s="49"/>
    </row>
    <row r="50" s="1" customFormat="1" ht="6.96" customHeight="1">
      <c r="B50" s="44"/>
      <c r="C50" s="45"/>
      <c r="D50" s="45"/>
      <c r="E50" s="45"/>
      <c r="F50" s="45"/>
      <c r="G50" s="45"/>
      <c r="H50" s="45"/>
      <c r="I50" s="142"/>
      <c r="J50" s="45"/>
      <c r="K50" s="49"/>
    </row>
    <row r="51" s="1" customFormat="1">
      <c r="B51" s="44"/>
      <c r="C51" s="38" t="s">
        <v>31</v>
      </c>
      <c r="D51" s="45"/>
      <c r="E51" s="45"/>
      <c r="F51" s="33" t="str">
        <f>E15</f>
        <v>Nemocnice Tábor a.s.</v>
      </c>
      <c r="G51" s="45"/>
      <c r="H51" s="45"/>
      <c r="I51" s="144" t="s">
        <v>37</v>
      </c>
      <c r="J51" s="42" t="str">
        <f>E21</f>
        <v>Ing.arch. Jan Hochman</v>
      </c>
      <c r="K51" s="49"/>
    </row>
    <row r="52" s="1" customFormat="1" ht="14.4" customHeight="1">
      <c r="B52" s="44"/>
      <c r="C52" s="38" t="s">
        <v>35</v>
      </c>
      <c r="D52" s="45"/>
      <c r="E52" s="45"/>
      <c r="F52" s="33" t="str">
        <f>IF(E18="","",E18)</f>
        <v/>
      </c>
      <c r="G52" s="45"/>
      <c r="H52" s="45"/>
      <c r="I52" s="142"/>
      <c r="J52" s="169"/>
      <c r="K52" s="49"/>
    </row>
    <row r="53" s="1" customFormat="1" ht="10.32" customHeight="1">
      <c r="B53" s="44"/>
      <c r="C53" s="45"/>
      <c r="D53" s="45"/>
      <c r="E53" s="45"/>
      <c r="F53" s="45"/>
      <c r="G53" s="45"/>
      <c r="H53" s="45"/>
      <c r="I53" s="142"/>
      <c r="J53" s="45"/>
      <c r="K53" s="49"/>
    </row>
    <row r="54" s="1" customFormat="1" ht="29.28" customHeight="1">
      <c r="B54" s="44"/>
      <c r="C54" s="170" t="s">
        <v>109</v>
      </c>
      <c r="D54" s="157"/>
      <c r="E54" s="157"/>
      <c r="F54" s="157"/>
      <c r="G54" s="157"/>
      <c r="H54" s="157"/>
      <c r="I54" s="171"/>
      <c r="J54" s="172" t="s">
        <v>110</v>
      </c>
      <c r="K54" s="173"/>
    </row>
    <row r="55" s="1" customFormat="1" ht="10.32" customHeight="1">
      <c r="B55" s="44"/>
      <c r="C55" s="45"/>
      <c r="D55" s="45"/>
      <c r="E55" s="45"/>
      <c r="F55" s="45"/>
      <c r="G55" s="45"/>
      <c r="H55" s="45"/>
      <c r="I55" s="142"/>
      <c r="J55" s="45"/>
      <c r="K55" s="49"/>
    </row>
    <row r="56" s="1" customFormat="1" ht="29.28" customHeight="1">
      <c r="B56" s="44"/>
      <c r="C56" s="174" t="s">
        <v>111</v>
      </c>
      <c r="D56" s="45"/>
      <c r="E56" s="45"/>
      <c r="F56" s="45"/>
      <c r="G56" s="45"/>
      <c r="H56" s="45"/>
      <c r="I56" s="142"/>
      <c r="J56" s="153">
        <f>J79</f>
        <v>0</v>
      </c>
      <c r="K56" s="49"/>
      <c r="AU56" s="22" t="s">
        <v>112</v>
      </c>
    </row>
    <row r="57" s="7" customFormat="1" ht="24.96" customHeight="1">
      <c r="B57" s="175"/>
      <c r="C57" s="176"/>
      <c r="D57" s="177" t="s">
        <v>305</v>
      </c>
      <c r="E57" s="178"/>
      <c r="F57" s="178"/>
      <c r="G57" s="178"/>
      <c r="H57" s="178"/>
      <c r="I57" s="179"/>
      <c r="J57" s="180">
        <f>J80</f>
        <v>0</v>
      </c>
      <c r="K57" s="181"/>
    </row>
    <row r="58" s="8" customFormat="1" ht="19.92" customHeight="1">
      <c r="B58" s="182"/>
      <c r="C58" s="183"/>
      <c r="D58" s="184" t="s">
        <v>931</v>
      </c>
      <c r="E58" s="185"/>
      <c r="F58" s="185"/>
      <c r="G58" s="185"/>
      <c r="H58" s="185"/>
      <c r="I58" s="186"/>
      <c r="J58" s="187">
        <f>J81</f>
        <v>0</v>
      </c>
      <c r="K58" s="188"/>
    </row>
    <row r="59" s="8" customFormat="1" ht="19.92" customHeight="1">
      <c r="B59" s="182"/>
      <c r="C59" s="183"/>
      <c r="D59" s="184" t="s">
        <v>932</v>
      </c>
      <c r="E59" s="185"/>
      <c r="F59" s="185"/>
      <c r="G59" s="185"/>
      <c r="H59" s="185"/>
      <c r="I59" s="186"/>
      <c r="J59" s="187">
        <f>J84</f>
        <v>0</v>
      </c>
      <c r="K59" s="188"/>
    </row>
    <row r="60" s="1" customFormat="1" ht="21.84" customHeight="1">
      <c r="B60" s="44"/>
      <c r="C60" s="45"/>
      <c r="D60" s="45"/>
      <c r="E60" s="45"/>
      <c r="F60" s="45"/>
      <c r="G60" s="45"/>
      <c r="H60" s="45"/>
      <c r="I60" s="142"/>
      <c r="J60" s="45"/>
      <c r="K60" s="49"/>
    </row>
    <row r="61" s="1" customFormat="1" ht="6.96" customHeight="1">
      <c r="B61" s="65"/>
      <c r="C61" s="66"/>
      <c r="D61" s="66"/>
      <c r="E61" s="66"/>
      <c r="F61" s="66"/>
      <c r="G61" s="66"/>
      <c r="H61" s="66"/>
      <c r="I61" s="164"/>
      <c r="J61" s="66"/>
      <c r="K61" s="67"/>
    </row>
    <row r="65" s="1" customFormat="1" ht="6.96" customHeight="1">
      <c r="B65" s="68"/>
      <c r="C65" s="69"/>
      <c r="D65" s="69"/>
      <c r="E65" s="69"/>
      <c r="F65" s="69"/>
      <c r="G65" s="69"/>
      <c r="H65" s="69"/>
      <c r="I65" s="167"/>
      <c r="J65" s="69"/>
      <c r="K65" s="69"/>
      <c r="L65" s="70"/>
    </row>
    <row r="66" s="1" customFormat="1" ht="36.96" customHeight="1">
      <c r="B66" s="44"/>
      <c r="C66" s="71" t="s">
        <v>120</v>
      </c>
      <c r="D66" s="72"/>
      <c r="E66" s="72"/>
      <c r="F66" s="72"/>
      <c r="G66" s="72"/>
      <c r="H66" s="72"/>
      <c r="I66" s="189"/>
      <c r="J66" s="72"/>
      <c r="K66" s="72"/>
      <c r="L66" s="70"/>
    </row>
    <row r="67" s="1" customFormat="1" ht="6.96" customHeight="1">
      <c r="B67" s="44"/>
      <c r="C67" s="72"/>
      <c r="D67" s="72"/>
      <c r="E67" s="72"/>
      <c r="F67" s="72"/>
      <c r="G67" s="72"/>
      <c r="H67" s="72"/>
      <c r="I67" s="189"/>
      <c r="J67" s="72"/>
      <c r="K67" s="72"/>
      <c r="L67" s="70"/>
    </row>
    <row r="68" s="1" customFormat="1" ht="14.4" customHeight="1">
      <c r="B68" s="44"/>
      <c r="C68" s="74" t="s">
        <v>18</v>
      </c>
      <c r="D68" s="72"/>
      <c r="E68" s="72"/>
      <c r="F68" s="72"/>
      <c r="G68" s="72"/>
      <c r="H68" s="72"/>
      <c r="I68" s="189"/>
      <c r="J68" s="72"/>
      <c r="K68" s="72"/>
      <c r="L68" s="70"/>
    </row>
    <row r="69" s="1" customFormat="1" ht="16.5" customHeight="1">
      <c r="B69" s="44"/>
      <c r="C69" s="72"/>
      <c r="D69" s="72"/>
      <c r="E69" s="190" t="str">
        <f>E7</f>
        <v>Nová psychiatrie - Nemocnice Tábor (staveniště B)</v>
      </c>
      <c r="F69" s="74"/>
      <c r="G69" s="74"/>
      <c r="H69" s="74"/>
      <c r="I69" s="189"/>
      <c r="J69" s="72"/>
      <c r="K69" s="72"/>
      <c r="L69" s="70"/>
    </row>
    <row r="70" s="1" customFormat="1" ht="14.4" customHeight="1">
      <c r="B70" s="44"/>
      <c r="C70" s="74" t="s">
        <v>105</v>
      </c>
      <c r="D70" s="72"/>
      <c r="E70" s="72"/>
      <c r="F70" s="72"/>
      <c r="G70" s="72"/>
      <c r="H70" s="72"/>
      <c r="I70" s="189"/>
      <c r="J70" s="72"/>
      <c r="K70" s="72"/>
      <c r="L70" s="70"/>
    </row>
    <row r="71" s="1" customFormat="1" ht="17.25" customHeight="1">
      <c r="B71" s="44"/>
      <c r="C71" s="72"/>
      <c r="D71" s="72"/>
      <c r="E71" s="80" t="str">
        <f>E9</f>
        <v>SO15 - SO 15 - Demolice skladu</v>
      </c>
      <c r="F71" s="72"/>
      <c r="G71" s="72"/>
      <c r="H71" s="72"/>
      <c r="I71" s="189"/>
      <c r="J71" s="72"/>
      <c r="K71" s="72"/>
      <c r="L71" s="70"/>
    </row>
    <row r="72" s="1" customFormat="1" ht="6.96" customHeight="1">
      <c r="B72" s="44"/>
      <c r="C72" s="72"/>
      <c r="D72" s="72"/>
      <c r="E72" s="72"/>
      <c r="F72" s="72"/>
      <c r="G72" s="72"/>
      <c r="H72" s="72"/>
      <c r="I72" s="189"/>
      <c r="J72" s="72"/>
      <c r="K72" s="72"/>
      <c r="L72" s="70"/>
    </row>
    <row r="73" s="1" customFormat="1" ht="18" customHeight="1">
      <c r="B73" s="44"/>
      <c r="C73" s="74" t="s">
        <v>25</v>
      </c>
      <c r="D73" s="72"/>
      <c r="E73" s="72"/>
      <c r="F73" s="191" t="str">
        <f>F12</f>
        <v>Tábor</v>
      </c>
      <c r="G73" s="72"/>
      <c r="H73" s="72"/>
      <c r="I73" s="192" t="s">
        <v>27</v>
      </c>
      <c r="J73" s="83" t="str">
        <f>IF(J12="","",J12)</f>
        <v>13. 9. 2017</v>
      </c>
      <c r="K73" s="72"/>
      <c r="L73" s="70"/>
    </row>
    <row r="74" s="1" customFormat="1" ht="6.96" customHeight="1">
      <c r="B74" s="44"/>
      <c r="C74" s="72"/>
      <c r="D74" s="72"/>
      <c r="E74" s="72"/>
      <c r="F74" s="72"/>
      <c r="G74" s="72"/>
      <c r="H74" s="72"/>
      <c r="I74" s="189"/>
      <c r="J74" s="72"/>
      <c r="K74" s="72"/>
      <c r="L74" s="70"/>
    </row>
    <row r="75" s="1" customFormat="1">
      <c r="B75" s="44"/>
      <c r="C75" s="74" t="s">
        <v>31</v>
      </c>
      <c r="D75" s="72"/>
      <c r="E75" s="72"/>
      <c r="F75" s="191" t="str">
        <f>E15</f>
        <v>Nemocnice Tábor a.s.</v>
      </c>
      <c r="G75" s="72"/>
      <c r="H75" s="72"/>
      <c r="I75" s="192" t="s">
        <v>37</v>
      </c>
      <c r="J75" s="191" t="str">
        <f>E21</f>
        <v>Ing.arch. Jan Hochman</v>
      </c>
      <c r="K75" s="72"/>
      <c r="L75" s="70"/>
    </row>
    <row r="76" s="1" customFormat="1" ht="14.4" customHeight="1">
      <c r="B76" s="44"/>
      <c r="C76" s="74" t="s">
        <v>35</v>
      </c>
      <c r="D76" s="72"/>
      <c r="E76" s="72"/>
      <c r="F76" s="191" t="str">
        <f>IF(E18="","",E18)</f>
        <v/>
      </c>
      <c r="G76" s="72"/>
      <c r="H76" s="72"/>
      <c r="I76" s="189"/>
      <c r="J76" s="72"/>
      <c r="K76" s="72"/>
      <c r="L76" s="70"/>
    </row>
    <row r="77" s="1" customFormat="1" ht="10.32" customHeight="1">
      <c r="B77" s="44"/>
      <c r="C77" s="72"/>
      <c r="D77" s="72"/>
      <c r="E77" s="72"/>
      <c r="F77" s="72"/>
      <c r="G77" s="72"/>
      <c r="H77" s="72"/>
      <c r="I77" s="189"/>
      <c r="J77" s="72"/>
      <c r="K77" s="72"/>
      <c r="L77" s="70"/>
    </row>
    <row r="78" s="9" customFormat="1" ht="29.28" customHeight="1">
      <c r="B78" s="193"/>
      <c r="C78" s="194" t="s">
        <v>121</v>
      </c>
      <c r="D78" s="195" t="s">
        <v>61</v>
      </c>
      <c r="E78" s="195" t="s">
        <v>57</v>
      </c>
      <c r="F78" s="195" t="s">
        <v>122</v>
      </c>
      <c r="G78" s="195" t="s">
        <v>123</v>
      </c>
      <c r="H78" s="195" t="s">
        <v>124</v>
      </c>
      <c r="I78" s="196" t="s">
        <v>125</v>
      </c>
      <c r="J78" s="195" t="s">
        <v>110</v>
      </c>
      <c r="K78" s="197" t="s">
        <v>126</v>
      </c>
      <c r="L78" s="198"/>
      <c r="M78" s="100" t="s">
        <v>127</v>
      </c>
      <c r="N78" s="101" t="s">
        <v>46</v>
      </c>
      <c r="O78" s="101" t="s">
        <v>128</v>
      </c>
      <c r="P78" s="101" t="s">
        <v>129</v>
      </c>
      <c r="Q78" s="101" t="s">
        <v>130</v>
      </c>
      <c r="R78" s="101" t="s">
        <v>131</v>
      </c>
      <c r="S78" s="101" t="s">
        <v>132</v>
      </c>
      <c r="T78" s="102" t="s">
        <v>133</v>
      </c>
    </row>
    <row r="79" s="1" customFormat="1" ht="29.28" customHeight="1">
      <c r="B79" s="44"/>
      <c r="C79" s="106" t="s">
        <v>111</v>
      </c>
      <c r="D79" s="72"/>
      <c r="E79" s="72"/>
      <c r="F79" s="72"/>
      <c r="G79" s="72"/>
      <c r="H79" s="72"/>
      <c r="I79" s="189"/>
      <c r="J79" s="199">
        <f>BK79</f>
        <v>0</v>
      </c>
      <c r="K79" s="72"/>
      <c r="L79" s="70"/>
      <c r="M79" s="103"/>
      <c r="N79" s="104"/>
      <c r="O79" s="104"/>
      <c r="P79" s="200">
        <f>P80</f>
        <v>0</v>
      </c>
      <c r="Q79" s="104"/>
      <c r="R79" s="200">
        <f>R80</f>
        <v>0</v>
      </c>
      <c r="S79" s="104"/>
      <c r="T79" s="201">
        <f>T80</f>
        <v>446.96655000000004</v>
      </c>
      <c r="AT79" s="22" t="s">
        <v>75</v>
      </c>
      <c r="AU79" s="22" t="s">
        <v>112</v>
      </c>
      <c r="BK79" s="202">
        <f>BK80</f>
        <v>0</v>
      </c>
    </row>
    <row r="80" s="10" customFormat="1" ht="37.44" customHeight="1">
      <c r="B80" s="203"/>
      <c r="C80" s="204"/>
      <c r="D80" s="205" t="s">
        <v>75</v>
      </c>
      <c r="E80" s="206" t="s">
        <v>134</v>
      </c>
      <c r="F80" s="206" t="s">
        <v>308</v>
      </c>
      <c r="G80" s="204"/>
      <c r="H80" s="204"/>
      <c r="I80" s="207"/>
      <c r="J80" s="208">
        <f>BK80</f>
        <v>0</v>
      </c>
      <c r="K80" s="204"/>
      <c r="L80" s="209"/>
      <c r="M80" s="210"/>
      <c r="N80" s="211"/>
      <c r="O80" s="211"/>
      <c r="P80" s="212">
        <f>P81+P84</f>
        <v>0</v>
      </c>
      <c r="Q80" s="211"/>
      <c r="R80" s="212">
        <f>R81+R84</f>
        <v>0</v>
      </c>
      <c r="S80" s="211"/>
      <c r="T80" s="213">
        <f>T81+T84</f>
        <v>446.96655000000004</v>
      </c>
      <c r="AR80" s="214" t="s">
        <v>24</v>
      </c>
      <c r="AT80" s="215" t="s">
        <v>75</v>
      </c>
      <c r="AU80" s="215" t="s">
        <v>76</v>
      </c>
      <c r="AY80" s="214" t="s">
        <v>135</v>
      </c>
      <c r="BK80" s="216">
        <f>BK81+BK84</f>
        <v>0</v>
      </c>
    </row>
    <row r="81" s="10" customFormat="1" ht="19.92" customHeight="1">
      <c r="B81" s="203"/>
      <c r="C81" s="204"/>
      <c r="D81" s="205" t="s">
        <v>75</v>
      </c>
      <c r="E81" s="217" t="s">
        <v>183</v>
      </c>
      <c r="F81" s="217" t="s">
        <v>933</v>
      </c>
      <c r="G81" s="204"/>
      <c r="H81" s="204"/>
      <c r="I81" s="207"/>
      <c r="J81" s="218">
        <f>BK81</f>
        <v>0</v>
      </c>
      <c r="K81" s="204"/>
      <c r="L81" s="209"/>
      <c r="M81" s="210"/>
      <c r="N81" s="211"/>
      <c r="O81" s="211"/>
      <c r="P81" s="212">
        <f>SUM(P82:P83)</f>
        <v>0</v>
      </c>
      <c r="Q81" s="211"/>
      <c r="R81" s="212">
        <f>SUM(R82:R83)</f>
        <v>0</v>
      </c>
      <c r="S81" s="211"/>
      <c r="T81" s="213">
        <f>SUM(T82:T83)</f>
        <v>446.96655000000004</v>
      </c>
      <c r="AR81" s="214" t="s">
        <v>24</v>
      </c>
      <c r="AT81" s="215" t="s">
        <v>75</v>
      </c>
      <c r="AU81" s="215" t="s">
        <v>24</v>
      </c>
      <c r="AY81" s="214" t="s">
        <v>135</v>
      </c>
      <c r="BK81" s="216">
        <f>SUM(BK82:BK83)</f>
        <v>0</v>
      </c>
    </row>
    <row r="82" s="1" customFormat="1" ht="25.5" customHeight="1">
      <c r="B82" s="44"/>
      <c r="C82" s="219" t="s">
        <v>24</v>
      </c>
      <c r="D82" s="219" t="s">
        <v>137</v>
      </c>
      <c r="E82" s="220" t="s">
        <v>934</v>
      </c>
      <c r="F82" s="221" t="s">
        <v>935</v>
      </c>
      <c r="G82" s="222" t="s">
        <v>140</v>
      </c>
      <c r="H82" s="223">
        <v>993.25900000000001</v>
      </c>
      <c r="I82" s="224"/>
      <c r="J82" s="225">
        <f>ROUND(I82*H82,2)</f>
        <v>0</v>
      </c>
      <c r="K82" s="221" t="s">
        <v>141</v>
      </c>
      <c r="L82" s="70"/>
      <c r="M82" s="226" t="s">
        <v>22</v>
      </c>
      <c r="N82" s="227" t="s">
        <v>47</v>
      </c>
      <c r="O82" s="45"/>
      <c r="P82" s="228">
        <f>O82*H82</f>
        <v>0</v>
      </c>
      <c r="Q82" s="228">
        <v>0</v>
      </c>
      <c r="R82" s="228">
        <f>Q82*H82</f>
        <v>0</v>
      </c>
      <c r="S82" s="228">
        <v>0.45000000000000001</v>
      </c>
      <c r="T82" s="229">
        <f>S82*H82</f>
        <v>446.96655000000004</v>
      </c>
      <c r="AR82" s="22" t="s">
        <v>142</v>
      </c>
      <c r="AT82" s="22" t="s">
        <v>137</v>
      </c>
      <c r="AU82" s="22" t="s">
        <v>85</v>
      </c>
      <c r="AY82" s="22" t="s">
        <v>135</v>
      </c>
      <c r="BE82" s="230">
        <f>IF(N82="základní",J82,0)</f>
        <v>0</v>
      </c>
      <c r="BF82" s="230">
        <f>IF(N82="snížená",J82,0)</f>
        <v>0</v>
      </c>
      <c r="BG82" s="230">
        <f>IF(N82="zákl. přenesená",J82,0)</f>
        <v>0</v>
      </c>
      <c r="BH82" s="230">
        <f>IF(N82="sníž. přenesená",J82,0)</f>
        <v>0</v>
      </c>
      <c r="BI82" s="230">
        <f>IF(N82="nulová",J82,0)</f>
        <v>0</v>
      </c>
      <c r="BJ82" s="22" t="s">
        <v>24</v>
      </c>
      <c r="BK82" s="230">
        <f>ROUND(I82*H82,2)</f>
        <v>0</v>
      </c>
      <c r="BL82" s="22" t="s">
        <v>142</v>
      </c>
      <c r="BM82" s="22" t="s">
        <v>936</v>
      </c>
    </row>
    <row r="83" s="11" customFormat="1">
      <c r="B83" s="231"/>
      <c r="C83" s="232"/>
      <c r="D83" s="233" t="s">
        <v>158</v>
      </c>
      <c r="E83" s="234" t="s">
        <v>22</v>
      </c>
      <c r="F83" s="235" t="s">
        <v>937</v>
      </c>
      <c r="G83" s="232"/>
      <c r="H83" s="236">
        <v>993.25900000000001</v>
      </c>
      <c r="I83" s="237"/>
      <c r="J83" s="232"/>
      <c r="K83" s="232"/>
      <c r="L83" s="238"/>
      <c r="M83" s="239"/>
      <c r="N83" s="240"/>
      <c r="O83" s="240"/>
      <c r="P83" s="240"/>
      <c r="Q83" s="240"/>
      <c r="R83" s="240"/>
      <c r="S83" s="240"/>
      <c r="T83" s="241"/>
      <c r="AT83" s="242" t="s">
        <v>158</v>
      </c>
      <c r="AU83" s="242" t="s">
        <v>85</v>
      </c>
      <c r="AV83" s="11" t="s">
        <v>85</v>
      </c>
      <c r="AW83" s="11" t="s">
        <v>39</v>
      </c>
      <c r="AX83" s="11" t="s">
        <v>24</v>
      </c>
      <c r="AY83" s="242" t="s">
        <v>135</v>
      </c>
    </row>
    <row r="84" s="10" customFormat="1" ht="29.88" customHeight="1">
      <c r="B84" s="203"/>
      <c r="C84" s="204"/>
      <c r="D84" s="205" t="s">
        <v>75</v>
      </c>
      <c r="E84" s="217" t="s">
        <v>938</v>
      </c>
      <c r="F84" s="217" t="s">
        <v>939</v>
      </c>
      <c r="G84" s="204"/>
      <c r="H84" s="204"/>
      <c r="I84" s="207"/>
      <c r="J84" s="218">
        <f>BK84</f>
        <v>0</v>
      </c>
      <c r="K84" s="204"/>
      <c r="L84" s="209"/>
      <c r="M84" s="210"/>
      <c r="N84" s="211"/>
      <c r="O84" s="211"/>
      <c r="P84" s="212">
        <f>SUM(P85:P89)</f>
        <v>0</v>
      </c>
      <c r="Q84" s="211"/>
      <c r="R84" s="212">
        <f>SUM(R85:R89)</f>
        <v>0</v>
      </c>
      <c r="S84" s="211"/>
      <c r="T84" s="213">
        <f>SUM(T85:T89)</f>
        <v>0</v>
      </c>
      <c r="AR84" s="214" t="s">
        <v>24</v>
      </c>
      <c r="AT84" s="215" t="s">
        <v>75</v>
      </c>
      <c r="AU84" s="215" t="s">
        <v>24</v>
      </c>
      <c r="AY84" s="214" t="s">
        <v>135</v>
      </c>
      <c r="BK84" s="216">
        <f>SUM(BK85:BK89)</f>
        <v>0</v>
      </c>
    </row>
    <row r="85" s="1" customFormat="1" ht="25.5" customHeight="1">
      <c r="B85" s="44"/>
      <c r="C85" s="219" t="s">
        <v>85</v>
      </c>
      <c r="D85" s="219" t="s">
        <v>137</v>
      </c>
      <c r="E85" s="220" t="s">
        <v>940</v>
      </c>
      <c r="F85" s="221" t="s">
        <v>941</v>
      </c>
      <c r="G85" s="222" t="s">
        <v>171</v>
      </c>
      <c r="H85" s="223">
        <v>446.96699999999998</v>
      </c>
      <c r="I85" s="224"/>
      <c r="J85" s="225">
        <f>ROUND(I85*H85,2)</f>
        <v>0</v>
      </c>
      <c r="K85" s="221" t="s">
        <v>141</v>
      </c>
      <c r="L85" s="70"/>
      <c r="M85" s="226" t="s">
        <v>22</v>
      </c>
      <c r="N85" s="227" t="s">
        <v>47</v>
      </c>
      <c r="O85" s="45"/>
      <c r="P85" s="228">
        <f>O85*H85</f>
        <v>0</v>
      </c>
      <c r="Q85" s="228">
        <v>0</v>
      </c>
      <c r="R85" s="228">
        <f>Q85*H85</f>
        <v>0</v>
      </c>
      <c r="S85" s="228">
        <v>0</v>
      </c>
      <c r="T85" s="229">
        <f>S85*H85</f>
        <v>0</v>
      </c>
      <c r="AR85" s="22" t="s">
        <v>142</v>
      </c>
      <c r="AT85" s="22" t="s">
        <v>137</v>
      </c>
      <c r="AU85" s="22" t="s">
        <v>85</v>
      </c>
      <c r="AY85" s="22" t="s">
        <v>135</v>
      </c>
      <c r="BE85" s="230">
        <f>IF(N85="základní",J85,0)</f>
        <v>0</v>
      </c>
      <c r="BF85" s="230">
        <f>IF(N85="snížená",J85,0)</f>
        <v>0</v>
      </c>
      <c r="BG85" s="230">
        <f>IF(N85="zákl. přenesená",J85,0)</f>
        <v>0</v>
      </c>
      <c r="BH85" s="230">
        <f>IF(N85="sníž. přenesená",J85,0)</f>
        <v>0</v>
      </c>
      <c r="BI85" s="230">
        <f>IF(N85="nulová",J85,0)</f>
        <v>0</v>
      </c>
      <c r="BJ85" s="22" t="s">
        <v>24</v>
      </c>
      <c r="BK85" s="230">
        <f>ROUND(I85*H85,2)</f>
        <v>0</v>
      </c>
      <c r="BL85" s="22" t="s">
        <v>142</v>
      </c>
      <c r="BM85" s="22" t="s">
        <v>942</v>
      </c>
    </row>
    <row r="86" s="1" customFormat="1" ht="25.5" customHeight="1">
      <c r="B86" s="44"/>
      <c r="C86" s="219" t="s">
        <v>147</v>
      </c>
      <c r="D86" s="219" t="s">
        <v>137</v>
      </c>
      <c r="E86" s="220" t="s">
        <v>943</v>
      </c>
      <c r="F86" s="221" t="s">
        <v>944</v>
      </c>
      <c r="G86" s="222" t="s">
        <v>171</v>
      </c>
      <c r="H86" s="223">
        <v>446.96699999999998</v>
      </c>
      <c r="I86" s="224"/>
      <c r="J86" s="225">
        <f>ROUND(I86*H86,2)</f>
        <v>0</v>
      </c>
      <c r="K86" s="221" t="s">
        <v>141</v>
      </c>
      <c r="L86" s="70"/>
      <c r="M86" s="226" t="s">
        <v>22</v>
      </c>
      <c r="N86" s="227" t="s">
        <v>47</v>
      </c>
      <c r="O86" s="45"/>
      <c r="P86" s="228">
        <f>O86*H86</f>
        <v>0</v>
      </c>
      <c r="Q86" s="228">
        <v>0</v>
      </c>
      <c r="R86" s="228">
        <f>Q86*H86</f>
        <v>0</v>
      </c>
      <c r="S86" s="228">
        <v>0</v>
      </c>
      <c r="T86" s="229">
        <f>S86*H86</f>
        <v>0</v>
      </c>
      <c r="AR86" s="22" t="s">
        <v>142</v>
      </c>
      <c r="AT86" s="22" t="s">
        <v>137</v>
      </c>
      <c r="AU86" s="22" t="s">
        <v>85</v>
      </c>
      <c r="AY86" s="22" t="s">
        <v>135</v>
      </c>
      <c r="BE86" s="230">
        <f>IF(N86="základní",J86,0)</f>
        <v>0</v>
      </c>
      <c r="BF86" s="230">
        <f>IF(N86="snížená",J86,0)</f>
        <v>0</v>
      </c>
      <c r="BG86" s="230">
        <f>IF(N86="zákl. přenesená",J86,0)</f>
        <v>0</v>
      </c>
      <c r="BH86" s="230">
        <f>IF(N86="sníž. přenesená",J86,0)</f>
        <v>0</v>
      </c>
      <c r="BI86" s="230">
        <f>IF(N86="nulová",J86,0)</f>
        <v>0</v>
      </c>
      <c r="BJ86" s="22" t="s">
        <v>24</v>
      </c>
      <c r="BK86" s="230">
        <f>ROUND(I86*H86,2)</f>
        <v>0</v>
      </c>
      <c r="BL86" s="22" t="s">
        <v>142</v>
      </c>
      <c r="BM86" s="22" t="s">
        <v>945</v>
      </c>
    </row>
    <row r="87" s="1" customFormat="1" ht="25.5" customHeight="1">
      <c r="B87" s="44"/>
      <c r="C87" s="219" t="s">
        <v>142</v>
      </c>
      <c r="D87" s="219" t="s">
        <v>137</v>
      </c>
      <c r="E87" s="220" t="s">
        <v>946</v>
      </c>
      <c r="F87" s="221" t="s">
        <v>947</v>
      </c>
      <c r="G87" s="222" t="s">
        <v>171</v>
      </c>
      <c r="H87" s="223">
        <v>6257.5379999999996</v>
      </c>
      <c r="I87" s="224"/>
      <c r="J87" s="225">
        <f>ROUND(I87*H87,2)</f>
        <v>0</v>
      </c>
      <c r="K87" s="221" t="s">
        <v>141</v>
      </c>
      <c r="L87" s="70"/>
      <c r="M87" s="226" t="s">
        <v>22</v>
      </c>
      <c r="N87" s="227" t="s">
        <v>47</v>
      </c>
      <c r="O87" s="45"/>
      <c r="P87" s="228">
        <f>O87*H87</f>
        <v>0</v>
      </c>
      <c r="Q87" s="228">
        <v>0</v>
      </c>
      <c r="R87" s="228">
        <f>Q87*H87</f>
        <v>0</v>
      </c>
      <c r="S87" s="228">
        <v>0</v>
      </c>
      <c r="T87" s="229">
        <f>S87*H87</f>
        <v>0</v>
      </c>
      <c r="AR87" s="22" t="s">
        <v>142</v>
      </c>
      <c r="AT87" s="22" t="s">
        <v>137</v>
      </c>
      <c r="AU87" s="22" t="s">
        <v>85</v>
      </c>
      <c r="AY87" s="22" t="s">
        <v>135</v>
      </c>
      <c r="BE87" s="230">
        <f>IF(N87="základní",J87,0)</f>
        <v>0</v>
      </c>
      <c r="BF87" s="230">
        <f>IF(N87="snížená",J87,0)</f>
        <v>0</v>
      </c>
      <c r="BG87" s="230">
        <f>IF(N87="zákl. přenesená",J87,0)</f>
        <v>0</v>
      </c>
      <c r="BH87" s="230">
        <f>IF(N87="sníž. přenesená",J87,0)</f>
        <v>0</v>
      </c>
      <c r="BI87" s="230">
        <f>IF(N87="nulová",J87,0)</f>
        <v>0</v>
      </c>
      <c r="BJ87" s="22" t="s">
        <v>24</v>
      </c>
      <c r="BK87" s="230">
        <f>ROUND(I87*H87,2)</f>
        <v>0</v>
      </c>
      <c r="BL87" s="22" t="s">
        <v>142</v>
      </c>
      <c r="BM87" s="22" t="s">
        <v>948</v>
      </c>
    </row>
    <row r="88" s="11" customFormat="1">
      <c r="B88" s="231"/>
      <c r="C88" s="232"/>
      <c r="D88" s="233" t="s">
        <v>158</v>
      </c>
      <c r="E88" s="234" t="s">
        <v>22</v>
      </c>
      <c r="F88" s="235" t="s">
        <v>949</v>
      </c>
      <c r="G88" s="232"/>
      <c r="H88" s="236">
        <v>6257.5379999999996</v>
      </c>
      <c r="I88" s="237"/>
      <c r="J88" s="232"/>
      <c r="K88" s="232"/>
      <c r="L88" s="238"/>
      <c r="M88" s="239"/>
      <c r="N88" s="240"/>
      <c r="O88" s="240"/>
      <c r="P88" s="240"/>
      <c r="Q88" s="240"/>
      <c r="R88" s="240"/>
      <c r="S88" s="240"/>
      <c r="T88" s="241"/>
      <c r="AT88" s="242" t="s">
        <v>158</v>
      </c>
      <c r="AU88" s="242" t="s">
        <v>85</v>
      </c>
      <c r="AV88" s="11" t="s">
        <v>85</v>
      </c>
      <c r="AW88" s="11" t="s">
        <v>39</v>
      </c>
      <c r="AX88" s="11" t="s">
        <v>24</v>
      </c>
      <c r="AY88" s="242" t="s">
        <v>135</v>
      </c>
    </row>
    <row r="89" s="1" customFormat="1" ht="16.5" customHeight="1">
      <c r="B89" s="44"/>
      <c r="C89" s="219" t="s">
        <v>160</v>
      </c>
      <c r="D89" s="219" t="s">
        <v>137</v>
      </c>
      <c r="E89" s="220" t="s">
        <v>950</v>
      </c>
      <c r="F89" s="221" t="s">
        <v>951</v>
      </c>
      <c r="G89" s="222" t="s">
        <v>171</v>
      </c>
      <c r="H89" s="223">
        <v>446.96699999999998</v>
      </c>
      <c r="I89" s="224"/>
      <c r="J89" s="225">
        <f>ROUND(I89*H89,2)</f>
        <v>0</v>
      </c>
      <c r="K89" s="221" t="s">
        <v>141</v>
      </c>
      <c r="L89" s="70"/>
      <c r="M89" s="226" t="s">
        <v>22</v>
      </c>
      <c r="N89" s="253" t="s">
        <v>47</v>
      </c>
      <c r="O89" s="254"/>
      <c r="P89" s="255">
        <f>O89*H89</f>
        <v>0</v>
      </c>
      <c r="Q89" s="255">
        <v>0</v>
      </c>
      <c r="R89" s="255">
        <f>Q89*H89</f>
        <v>0</v>
      </c>
      <c r="S89" s="255">
        <v>0</v>
      </c>
      <c r="T89" s="256">
        <f>S89*H89</f>
        <v>0</v>
      </c>
      <c r="AR89" s="22" t="s">
        <v>142</v>
      </c>
      <c r="AT89" s="22" t="s">
        <v>137</v>
      </c>
      <c r="AU89" s="22" t="s">
        <v>85</v>
      </c>
      <c r="AY89" s="22" t="s">
        <v>135</v>
      </c>
      <c r="BE89" s="230">
        <f>IF(N89="základní",J89,0)</f>
        <v>0</v>
      </c>
      <c r="BF89" s="230">
        <f>IF(N89="snížená",J89,0)</f>
        <v>0</v>
      </c>
      <c r="BG89" s="230">
        <f>IF(N89="zákl. přenesená",J89,0)</f>
        <v>0</v>
      </c>
      <c r="BH89" s="230">
        <f>IF(N89="sníž. přenesená",J89,0)</f>
        <v>0</v>
      </c>
      <c r="BI89" s="230">
        <f>IF(N89="nulová",J89,0)</f>
        <v>0</v>
      </c>
      <c r="BJ89" s="22" t="s">
        <v>24</v>
      </c>
      <c r="BK89" s="230">
        <f>ROUND(I89*H89,2)</f>
        <v>0</v>
      </c>
      <c r="BL89" s="22" t="s">
        <v>142</v>
      </c>
      <c r="BM89" s="22" t="s">
        <v>952</v>
      </c>
    </row>
    <row r="90" s="1" customFormat="1" ht="6.96" customHeight="1">
      <c r="B90" s="65"/>
      <c r="C90" s="66"/>
      <c r="D90" s="66"/>
      <c r="E90" s="66"/>
      <c r="F90" s="66"/>
      <c r="G90" s="66"/>
      <c r="H90" s="66"/>
      <c r="I90" s="164"/>
      <c r="J90" s="66"/>
      <c r="K90" s="66"/>
      <c r="L90" s="70"/>
    </row>
  </sheetData>
  <sheetProtection sheet="1" autoFilter="0" formatColumns="0" formatRows="0" objects="1" scenarios="1" spinCount="100000" saltValue="F6seevKXz/Yt1ml5nRmaC4E2HIdvRyhXkS2kE+MtOg/CcUA1Oal9yrtGGF3Q4WaOIZIBgbEenc1gLnZmEg58cg==" hashValue="a3eqxUqOK9UrxcDFu6besi9y4MF216934oQ0qy+VPwzvArwMDterL1u8bwHxSRRkdjW5rgXXMnX5F6Q3nR3pyQ==" algorithmName="SHA-512" password="CC35"/>
  <autoFilter ref="C78:K89"/>
  <mergeCells count="10">
    <mergeCell ref="E7:H7"/>
    <mergeCell ref="E9:H9"/>
    <mergeCell ref="E24:H24"/>
    <mergeCell ref="E45:H45"/>
    <mergeCell ref="E47:H47"/>
    <mergeCell ref="J51:J52"/>
    <mergeCell ref="E69:H69"/>
    <mergeCell ref="E71:H71"/>
    <mergeCell ref="G1:H1"/>
    <mergeCell ref="L2:V2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4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9"/>
      <c r="B1" s="135"/>
      <c r="C1" s="135"/>
      <c r="D1" s="136" t="s">
        <v>1</v>
      </c>
      <c r="E1" s="135"/>
      <c r="F1" s="137" t="s">
        <v>99</v>
      </c>
      <c r="G1" s="137" t="s">
        <v>100</v>
      </c>
      <c r="H1" s="137"/>
      <c r="I1" s="138"/>
      <c r="J1" s="137" t="s">
        <v>101</v>
      </c>
      <c r="K1" s="136" t="s">
        <v>102</v>
      </c>
      <c r="L1" s="137" t="s">
        <v>103</v>
      </c>
      <c r="M1" s="137"/>
      <c r="N1" s="137"/>
      <c r="O1" s="137"/>
      <c r="P1" s="137"/>
      <c r="Q1" s="137"/>
      <c r="R1" s="137"/>
      <c r="S1" s="137"/>
      <c r="T1" s="13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ht="36.96" customHeight="1">
      <c r="L2"/>
      <c r="AT2" s="22" t="s">
        <v>98</v>
      </c>
    </row>
    <row r="3" ht="6.96" customHeight="1">
      <c r="B3" s="23"/>
      <c r="C3" s="24"/>
      <c r="D3" s="24"/>
      <c r="E3" s="24"/>
      <c r="F3" s="24"/>
      <c r="G3" s="24"/>
      <c r="H3" s="24"/>
      <c r="I3" s="139"/>
      <c r="J3" s="24"/>
      <c r="K3" s="25"/>
      <c r="AT3" s="22" t="s">
        <v>85</v>
      </c>
    </row>
    <row r="4" ht="36.96" customHeight="1">
      <c r="B4" s="26"/>
      <c r="C4" s="27"/>
      <c r="D4" s="28" t="s">
        <v>104</v>
      </c>
      <c r="E4" s="27"/>
      <c r="F4" s="27"/>
      <c r="G4" s="27"/>
      <c r="H4" s="27"/>
      <c r="I4" s="140"/>
      <c r="J4" s="27"/>
      <c r="K4" s="29"/>
      <c r="M4" s="30" t="s">
        <v>12</v>
      </c>
      <c r="AT4" s="22" t="s">
        <v>6</v>
      </c>
    </row>
    <row r="5" ht="6.96" customHeight="1">
      <c r="B5" s="26"/>
      <c r="C5" s="27"/>
      <c r="D5" s="27"/>
      <c r="E5" s="27"/>
      <c r="F5" s="27"/>
      <c r="G5" s="27"/>
      <c r="H5" s="27"/>
      <c r="I5" s="140"/>
      <c r="J5" s="27"/>
      <c r="K5" s="29"/>
    </row>
    <row r="6">
      <c r="B6" s="26"/>
      <c r="C6" s="27"/>
      <c r="D6" s="38" t="s">
        <v>18</v>
      </c>
      <c r="E6" s="27"/>
      <c r="F6" s="27"/>
      <c r="G6" s="27"/>
      <c r="H6" s="27"/>
      <c r="I6" s="140"/>
      <c r="J6" s="27"/>
      <c r="K6" s="29"/>
    </row>
    <row r="7" ht="16.5" customHeight="1">
      <c r="B7" s="26"/>
      <c r="C7" s="27"/>
      <c r="D7" s="27"/>
      <c r="E7" s="141" t="str">
        <f>'Rekapitulace stavby'!K6</f>
        <v>Nová psychiatrie - Nemocnice Tábor (staveniště B)</v>
      </c>
      <c r="F7" s="38"/>
      <c r="G7" s="38"/>
      <c r="H7" s="38"/>
      <c r="I7" s="140"/>
      <c r="J7" s="27"/>
      <c r="K7" s="29"/>
    </row>
    <row r="8" s="1" customFormat="1">
      <c r="B8" s="44"/>
      <c r="C8" s="45"/>
      <c r="D8" s="38" t="s">
        <v>105</v>
      </c>
      <c r="E8" s="45"/>
      <c r="F8" s="45"/>
      <c r="G8" s="45"/>
      <c r="H8" s="45"/>
      <c r="I8" s="142"/>
      <c r="J8" s="45"/>
      <c r="K8" s="49"/>
    </row>
    <row r="9" s="1" customFormat="1" ht="36.96" customHeight="1">
      <c r="B9" s="44"/>
      <c r="C9" s="45"/>
      <c r="D9" s="45"/>
      <c r="E9" s="143" t="s">
        <v>953</v>
      </c>
      <c r="F9" s="45"/>
      <c r="G9" s="45"/>
      <c r="H9" s="45"/>
      <c r="I9" s="142"/>
      <c r="J9" s="45"/>
      <c r="K9" s="49"/>
    </row>
    <row r="10" s="1" customFormat="1">
      <c r="B10" s="44"/>
      <c r="C10" s="45"/>
      <c r="D10" s="45"/>
      <c r="E10" s="45"/>
      <c r="F10" s="45"/>
      <c r="G10" s="45"/>
      <c r="H10" s="45"/>
      <c r="I10" s="142"/>
      <c r="J10" s="45"/>
      <c r="K10" s="49"/>
    </row>
    <row r="11" s="1" customFormat="1" ht="14.4" customHeight="1">
      <c r="B11" s="44"/>
      <c r="C11" s="45"/>
      <c r="D11" s="38" t="s">
        <v>21</v>
      </c>
      <c r="E11" s="45"/>
      <c r="F11" s="33" t="s">
        <v>22</v>
      </c>
      <c r="G11" s="45"/>
      <c r="H11" s="45"/>
      <c r="I11" s="144" t="s">
        <v>23</v>
      </c>
      <c r="J11" s="33" t="s">
        <v>22</v>
      </c>
      <c r="K11" s="49"/>
    </row>
    <row r="12" s="1" customFormat="1" ht="14.4" customHeight="1">
      <c r="B12" s="44"/>
      <c r="C12" s="45"/>
      <c r="D12" s="38" t="s">
        <v>25</v>
      </c>
      <c r="E12" s="45"/>
      <c r="F12" s="33" t="s">
        <v>26</v>
      </c>
      <c r="G12" s="45"/>
      <c r="H12" s="45"/>
      <c r="I12" s="144" t="s">
        <v>27</v>
      </c>
      <c r="J12" s="145" t="str">
        <f>'Rekapitulace stavby'!AN8</f>
        <v>13. 9. 2017</v>
      </c>
      <c r="K12" s="49"/>
    </row>
    <row r="13" s="1" customFormat="1" ht="10.8" customHeight="1">
      <c r="B13" s="44"/>
      <c r="C13" s="45"/>
      <c r="D13" s="45"/>
      <c r="E13" s="45"/>
      <c r="F13" s="45"/>
      <c r="G13" s="45"/>
      <c r="H13" s="45"/>
      <c r="I13" s="142"/>
      <c r="J13" s="45"/>
      <c r="K13" s="49"/>
    </row>
    <row r="14" s="1" customFormat="1" ht="14.4" customHeight="1">
      <c r="B14" s="44"/>
      <c r="C14" s="45"/>
      <c r="D14" s="38" t="s">
        <v>31</v>
      </c>
      <c r="E14" s="45"/>
      <c r="F14" s="45"/>
      <c r="G14" s="45"/>
      <c r="H14" s="45"/>
      <c r="I14" s="144" t="s">
        <v>32</v>
      </c>
      <c r="J14" s="33" t="s">
        <v>22</v>
      </c>
      <c r="K14" s="49"/>
    </row>
    <row r="15" s="1" customFormat="1" ht="18" customHeight="1">
      <c r="B15" s="44"/>
      <c r="C15" s="45"/>
      <c r="D15" s="45"/>
      <c r="E15" s="33" t="s">
        <v>33</v>
      </c>
      <c r="F15" s="45"/>
      <c r="G15" s="45"/>
      <c r="H15" s="45"/>
      <c r="I15" s="144" t="s">
        <v>34</v>
      </c>
      <c r="J15" s="33" t="s">
        <v>22</v>
      </c>
      <c r="K15" s="49"/>
    </row>
    <row r="16" s="1" customFormat="1" ht="6.96" customHeight="1">
      <c r="B16" s="44"/>
      <c r="C16" s="45"/>
      <c r="D16" s="45"/>
      <c r="E16" s="45"/>
      <c r="F16" s="45"/>
      <c r="G16" s="45"/>
      <c r="H16" s="45"/>
      <c r="I16" s="142"/>
      <c r="J16" s="45"/>
      <c r="K16" s="49"/>
    </row>
    <row r="17" s="1" customFormat="1" ht="14.4" customHeight="1">
      <c r="B17" s="44"/>
      <c r="C17" s="45"/>
      <c r="D17" s="38" t="s">
        <v>35</v>
      </c>
      <c r="E17" s="45"/>
      <c r="F17" s="45"/>
      <c r="G17" s="45"/>
      <c r="H17" s="45"/>
      <c r="I17" s="144" t="s">
        <v>32</v>
      </c>
      <c r="J17" s="33" t="str">
        <f>IF('Rekapitulace stavby'!AN13="Vyplň údaj","",IF('Rekapitulace stavby'!AN13="","",'Rekapitulace stavby'!AN13))</f>
        <v/>
      </c>
      <c r="K17" s="49"/>
    </row>
    <row r="18" s="1" customFormat="1" ht="18" customHeight="1">
      <c r="B18" s="44"/>
      <c r="C18" s="45"/>
      <c r="D18" s="45"/>
      <c r="E18" s="33" t="str">
        <f>IF('Rekapitulace stavby'!E14="Vyplň údaj","",IF('Rekapitulace stavby'!E14="","",'Rekapitulace stavby'!E14))</f>
        <v/>
      </c>
      <c r="F18" s="45"/>
      <c r="G18" s="45"/>
      <c r="H18" s="45"/>
      <c r="I18" s="144" t="s">
        <v>34</v>
      </c>
      <c r="J18" s="33" t="str">
        <f>IF('Rekapitulace stavby'!AN14="Vyplň údaj","",IF('Rekapitulace stavby'!AN14="","",'Rekapitulace stavby'!AN14))</f>
        <v/>
      </c>
      <c r="K18" s="49"/>
    </row>
    <row r="19" s="1" customFormat="1" ht="6.96" customHeight="1">
      <c r="B19" s="44"/>
      <c r="C19" s="45"/>
      <c r="D19" s="45"/>
      <c r="E19" s="45"/>
      <c r="F19" s="45"/>
      <c r="G19" s="45"/>
      <c r="H19" s="45"/>
      <c r="I19" s="142"/>
      <c r="J19" s="45"/>
      <c r="K19" s="49"/>
    </row>
    <row r="20" s="1" customFormat="1" ht="14.4" customHeight="1">
      <c r="B20" s="44"/>
      <c r="C20" s="45"/>
      <c r="D20" s="38" t="s">
        <v>37</v>
      </c>
      <c r="E20" s="45"/>
      <c r="F20" s="45"/>
      <c r="G20" s="45"/>
      <c r="H20" s="45"/>
      <c r="I20" s="144" t="s">
        <v>32</v>
      </c>
      <c r="J20" s="33" t="s">
        <v>22</v>
      </c>
      <c r="K20" s="49"/>
    </row>
    <row r="21" s="1" customFormat="1" ht="18" customHeight="1">
      <c r="B21" s="44"/>
      <c r="C21" s="45"/>
      <c r="D21" s="45"/>
      <c r="E21" s="33" t="s">
        <v>38</v>
      </c>
      <c r="F21" s="45"/>
      <c r="G21" s="45"/>
      <c r="H21" s="45"/>
      <c r="I21" s="144" t="s">
        <v>34</v>
      </c>
      <c r="J21" s="33" t="s">
        <v>22</v>
      </c>
      <c r="K21" s="49"/>
    </row>
    <row r="22" s="1" customFormat="1" ht="6.96" customHeight="1">
      <c r="B22" s="44"/>
      <c r="C22" s="45"/>
      <c r="D22" s="45"/>
      <c r="E22" s="45"/>
      <c r="F22" s="45"/>
      <c r="G22" s="45"/>
      <c r="H22" s="45"/>
      <c r="I22" s="142"/>
      <c r="J22" s="45"/>
      <c r="K22" s="49"/>
    </row>
    <row r="23" s="1" customFormat="1" ht="14.4" customHeight="1">
      <c r="B23" s="44"/>
      <c r="C23" s="45"/>
      <c r="D23" s="38" t="s">
        <v>40</v>
      </c>
      <c r="E23" s="45"/>
      <c r="F23" s="45"/>
      <c r="G23" s="45"/>
      <c r="H23" s="45"/>
      <c r="I23" s="142"/>
      <c r="J23" s="45"/>
      <c r="K23" s="49"/>
    </row>
    <row r="24" s="6" customFormat="1" ht="16.5" customHeight="1">
      <c r="B24" s="146"/>
      <c r="C24" s="147"/>
      <c r="D24" s="147"/>
      <c r="E24" s="42" t="s">
        <v>22</v>
      </c>
      <c r="F24" s="42"/>
      <c r="G24" s="42"/>
      <c r="H24" s="42"/>
      <c r="I24" s="148"/>
      <c r="J24" s="147"/>
      <c r="K24" s="149"/>
    </row>
    <row r="25" s="1" customFormat="1" ht="6.96" customHeight="1">
      <c r="B25" s="44"/>
      <c r="C25" s="45"/>
      <c r="D25" s="45"/>
      <c r="E25" s="45"/>
      <c r="F25" s="45"/>
      <c r="G25" s="45"/>
      <c r="H25" s="45"/>
      <c r="I25" s="142"/>
      <c r="J25" s="45"/>
      <c r="K25" s="49"/>
    </row>
    <row r="26" s="1" customFormat="1" ht="6.96" customHeight="1">
      <c r="B26" s="44"/>
      <c r="C26" s="45"/>
      <c r="D26" s="104"/>
      <c r="E26" s="104"/>
      <c r="F26" s="104"/>
      <c r="G26" s="104"/>
      <c r="H26" s="104"/>
      <c r="I26" s="150"/>
      <c r="J26" s="104"/>
      <c r="K26" s="151"/>
    </row>
    <row r="27" s="1" customFormat="1" ht="25.44" customHeight="1">
      <c r="B27" s="44"/>
      <c r="C27" s="45"/>
      <c r="D27" s="152" t="s">
        <v>42</v>
      </c>
      <c r="E27" s="45"/>
      <c r="F27" s="45"/>
      <c r="G27" s="45"/>
      <c r="H27" s="45"/>
      <c r="I27" s="142"/>
      <c r="J27" s="153">
        <f>ROUND(J81,2)</f>
        <v>0</v>
      </c>
      <c r="K27" s="49"/>
    </row>
    <row r="28" s="1" customFormat="1" ht="6.96" customHeight="1">
      <c r="B28" s="44"/>
      <c r="C28" s="45"/>
      <c r="D28" s="104"/>
      <c r="E28" s="104"/>
      <c r="F28" s="104"/>
      <c r="G28" s="104"/>
      <c r="H28" s="104"/>
      <c r="I28" s="150"/>
      <c r="J28" s="104"/>
      <c r="K28" s="151"/>
    </row>
    <row r="29" s="1" customFormat="1" ht="14.4" customHeight="1">
      <c r="B29" s="44"/>
      <c r="C29" s="45"/>
      <c r="D29" s="45"/>
      <c r="E29" s="45"/>
      <c r="F29" s="50" t="s">
        <v>44</v>
      </c>
      <c r="G29" s="45"/>
      <c r="H29" s="45"/>
      <c r="I29" s="154" t="s">
        <v>43</v>
      </c>
      <c r="J29" s="50" t="s">
        <v>45</v>
      </c>
      <c r="K29" s="49"/>
    </row>
    <row r="30" s="1" customFormat="1" ht="14.4" customHeight="1">
      <c r="B30" s="44"/>
      <c r="C30" s="45"/>
      <c r="D30" s="53" t="s">
        <v>46</v>
      </c>
      <c r="E30" s="53" t="s">
        <v>47</v>
      </c>
      <c r="F30" s="155">
        <f>ROUND(SUM(BE81:BE98), 2)</f>
        <v>0</v>
      </c>
      <c r="G30" s="45"/>
      <c r="H30" s="45"/>
      <c r="I30" s="156">
        <v>0.20999999999999999</v>
      </c>
      <c r="J30" s="155">
        <f>ROUND(ROUND((SUM(BE81:BE98)), 2)*I30, 2)</f>
        <v>0</v>
      </c>
      <c r="K30" s="49"/>
    </row>
    <row r="31" s="1" customFormat="1" ht="14.4" customHeight="1">
      <c r="B31" s="44"/>
      <c r="C31" s="45"/>
      <c r="D31" s="45"/>
      <c r="E31" s="53" t="s">
        <v>48</v>
      </c>
      <c r="F31" s="155">
        <f>ROUND(SUM(BF81:BF98), 2)</f>
        <v>0</v>
      </c>
      <c r="G31" s="45"/>
      <c r="H31" s="45"/>
      <c r="I31" s="156">
        <v>0.14999999999999999</v>
      </c>
      <c r="J31" s="155">
        <f>ROUND(ROUND((SUM(BF81:BF98)), 2)*I31, 2)</f>
        <v>0</v>
      </c>
      <c r="K31" s="49"/>
    </row>
    <row r="32" hidden="1" s="1" customFormat="1" ht="14.4" customHeight="1">
      <c r="B32" s="44"/>
      <c r="C32" s="45"/>
      <c r="D32" s="45"/>
      <c r="E32" s="53" t="s">
        <v>49</v>
      </c>
      <c r="F32" s="155">
        <f>ROUND(SUM(BG81:BG98), 2)</f>
        <v>0</v>
      </c>
      <c r="G32" s="45"/>
      <c r="H32" s="45"/>
      <c r="I32" s="156">
        <v>0.20999999999999999</v>
      </c>
      <c r="J32" s="155">
        <v>0</v>
      </c>
      <c r="K32" s="49"/>
    </row>
    <row r="33" hidden="1" s="1" customFormat="1" ht="14.4" customHeight="1">
      <c r="B33" s="44"/>
      <c r="C33" s="45"/>
      <c r="D33" s="45"/>
      <c r="E33" s="53" t="s">
        <v>50</v>
      </c>
      <c r="F33" s="155">
        <f>ROUND(SUM(BH81:BH98), 2)</f>
        <v>0</v>
      </c>
      <c r="G33" s="45"/>
      <c r="H33" s="45"/>
      <c r="I33" s="156">
        <v>0.14999999999999999</v>
      </c>
      <c r="J33" s="155">
        <v>0</v>
      </c>
      <c r="K33" s="49"/>
    </row>
    <row r="34" hidden="1" s="1" customFormat="1" ht="14.4" customHeight="1">
      <c r="B34" s="44"/>
      <c r="C34" s="45"/>
      <c r="D34" s="45"/>
      <c r="E34" s="53" t="s">
        <v>51</v>
      </c>
      <c r="F34" s="155">
        <f>ROUND(SUM(BI81:BI98), 2)</f>
        <v>0</v>
      </c>
      <c r="G34" s="45"/>
      <c r="H34" s="45"/>
      <c r="I34" s="156">
        <v>0</v>
      </c>
      <c r="J34" s="155">
        <v>0</v>
      </c>
      <c r="K34" s="49"/>
    </row>
    <row r="35" s="1" customFormat="1" ht="6.96" customHeight="1">
      <c r="B35" s="44"/>
      <c r="C35" s="45"/>
      <c r="D35" s="45"/>
      <c r="E35" s="45"/>
      <c r="F35" s="45"/>
      <c r="G35" s="45"/>
      <c r="H35" s="45"/>
      <c r="I35" s="142"/>
      <c r="J35" s="45"/>
      <c r="K35" s="49"/>
    </row>
    <row r="36" s="1" customFormat="1" ht="25.44" customHeight="1">
      <c r="B36" s="44"/>
      <c r="C36" s="157"/>
      <c r="D36" s="158" t="s">
        <v>52</v>
      </c>
      <c r="E36" s="96"/>
      <c r="F36" s="96"/>
      <c r="G36" s="159" t="s">
        <v>53</v>
      </c>
      <c r="H36" s="160" t="s">
        <v>54</v>
      </c>
      <c r="I36" s="161"/>
      <c r="J36" s="162">
        <f>SUM(J27:J34)</f>
        <v>0</v>
      </c>
      <c r="K36" s="163"/>
    </row>
    <row r="37" s="1" customFormat="1" ht="14.4" customHeight="1">
      <c r="B37" s="65"/>
      <c r="C37" s="66"/>
      <c r="D37" s="66"/>
      <c r="E37" s="66"/>
      <c r="F37" s="66"/>
      <c r="G37" s="66"/>
      <c r="H37" s="66"/>
      <c r="I37" s="164"/>
      <c r="J37" s="66"/>
      <c r="K37" s="67"/>
    </row>
    <row r="41" s="1" customFormat="1" ht="6.96" customHeight="1">
      <c r="B41" s="165"/>
      <c r="C41" s="166"/>
      <c r="D41" s="166"/>
      <c r="E41" s="166"/>
      <c r="F41" s="166"/>
      <c r="G41" s="166"/>
      <c r="H41" s="166"/>
      <c r="I41" s="167"/>
      <c r="J41" s="166"/>
      <c r="K41" s="168"/>
    </row>
    <row r="42" s="1" customFormat="1" ht="36.96" customHeight="1">
      <c r="B42" s="44"/>
      <c r="C42" s="28" t="s">
        <v>108</v>
      </c>
      <c r="D42" s="45"/>
      <c r="E42" s="45"/>
      <c r="F42" s="45"/>
      <c r="G42" s="45"/>
      <c r="H42" s="45"/>
      <c r="I42" s="142"/>
      <c r="J42" s="45"/>
      <c r="K42" s="49"/>
    </row>
    <row r="43" s="1" customFormat="1" ht="6.96" customHeight="1">
      <c r="B43" s="44"/>
      <c r="C43" s="45"/>
      <c r="D43" s="45"/>
      <c r="E43" s="45"/>
      <c r="F43" s="45"/>
      <c r="G43" s="45"/>
      <c r="H43" s="45"/>
      <c r="I43" s="142"/>
      <c r="J43" s="45"/>
      <c r="K43" s="49"/>
    </row>
    <row r="44" s="1" customFormat="1" ht="14.4" customHeight="1">
      <c r="B44" s="44"/>
      <c r="C44" s="38" t="s">
        <v>18</v>
      </c>
      <c r="D44" s="45"/>
      <c r="E44" s="45"/>
      <c r="F44" s="45"/>
      <c r="G44" s="45"/>
      <c r="H44" s="45"/>
      <c r="I44" s="142"/>
      <c r="J44" s="45"/>
      <c r="K44" s="49"/>
    </row>
    <row r="45" s="1" customFormat="1" ht="16.5" customHeight="1">
      <c r="B45" s="44"/>
      <c r="C45" s="45"/>
      <c r="D45" s="45"/>
      <c r="E45" s="141" t="str">
        <f>E7</f>
        <v>Nová psychiatrie - Nemocnice Tábor (staveniště B)</v>
      </c>
      <c r="F45" s="38"/>
      <c r="G45" s="38"/>
      <c r="H45" s="38"/>
      <c r="I45" s="142"/>
      <c r="J45" s="45"/>
      <c r="K45" s="49"/>
    </row>
    <row r="46" s="1" customFormat="1" ht="14.4" customHeight="1">
      <c r="B46" s="44"/>
      <c r="C46" s="38" t="s">
        <v>105</v>
      </c>
      <c r="D46" s="45"/>
      <c r="E46" s="45"/>
      <c r="F46" s="45"/>
      <c r="G46" s="45"/>
      <c r="H46" s="45"/>
      <c r="I46" s="142"/>
      <c r="J46" s="45"/>
      <c r="K46" s="49"/>
    </row>
    <row r="47" s="1" customFormat="1" ht="17.25" customHeight="1">
      <c r="B47" s="44"/>
      <c r="C47" s="45"/>
      <c r="D47" s="45"/>
      <c r="E47" s="143" t="str">
        <f>E9</f>
        <v>SO16 - SO 16-Vedlejší rozpočtové náklady</v>
      </c>
      <c r="F47" s="45"/>
      <c r="G47" s="45"/>
      <c r="H47" s="45"/>
      <c r="I47" s="142"/>
      <c r="J47" s="45"/>
      <c r="K47" s="49"/>
    </row>
    <row r="48" s="1" customFormat="1" ht="6.96" customHeight="1">
      <c r="B48" s="44"/>
      <c r="C48" s="45"/>
      <c r="D48" s="45"/>
      <c r="E48" s="45"/>
      <c r="F48" s="45"/>
      <c r="G48" s="45"/>
      <c r="H48" s="45"/>
      <c r="I48" s="142"/>
      <c r="J48" s="45"/>
      <c r="K48" s="49"/>
    </row>
    <row r="49" s="1" customFormat="1" ht="18" customHeight="1">
      <c r="B49" s="44"/>
      <c r="C49" s="38" t="s">
        <v>25</v>
      </c>
      <c r="D49" s="45"/>
      <c r="E49" s="45"/>
      <c r="F49" s="33" t="str">
        <f>F12</f>
        <v>Tábor</v>
      </c>
      <c r="G49" s="45"/>
      <c r="H49" s="45"/>
      <c r="I49" s="144" t="s">
        <v>27</v>
      </c>
      <c r="J49" s="145" t="str">
        <f>IF(J12="","",J12)</f>
        <v>13. 9. 2017</v>
      </c>
      <c r="K49" s="49"/>
    </row>
    <row r="50" s="1" customFormat="1" ht="6.96" customHeight="1">
      <c r="B50" s="44"/>
      <c r="C50" s="45"/>
      <c r="D50" s="45"/>
      <c r="E50" s="45"/>
      <c r="F50" s="45"/>
      <c r="G50" s="45"/>
      <c r="H50" s="45"/>
      <c r="I50" s="142"/>
      <c r="J50" s="45"/>
      <c r="K50" s="49"/>
    </row>
    <row r="51" s="1" customFormat="1">
      <c r="B51" s="44"/>
      <c r="C51" s="38" t="s">
        <v>31</v>
      </c>
      <c r="D51" s="45"/>
      <c r="E51" s="45"/>
      <c r="F51" s="33" t="str">
        <f>E15</f>
        <v>Nemocnice Tábor a.s.</v>
      </c>
      <c r="G51" s="45"/>
      <c r="H51" s="45"/>
      <c r="I51" s="144" t="s">
        <v>37</v>
      </c>
      <c r="J51" s="42" t="str">
        <f>E21</f>
        <v>Ing.arch. Jan Hochman</v>
      </c>
      <c r="K51" s="49"/>
    </row>
    <row r="52" s="1" customFormat="1" ht="14.4" customHeight="1">
      <c r="B52" s="44"/>
      <c r="C52" s="38" t="s">
        <v>35</v>
      </c>
      <c r="D52" s="45"/>
      <c r="E52" s="45"/>
      <c r="F52" s="33" t="str">
        <f>IF(E18="","",E18)</f>
        <v/>
      </c>
      <c r="G52" s="45"/>
      <c r="H52" s="45"/>
      <c r="I52" s="142"/>
      <c r="J52" s="169"/>
      <c r="K52" s="49"/>
    </row>
    <row r="53" s="1" customFormat="1" ht="10.32" customHeight="1">
      <c r="B53" s="44"/>
      <c r="C53" s="45"/>
      <c r="D53" s="45"/>
      <c r="E53" s="45"/>
      <c r="F53" s="45"/>
      <c r="G53" s="45"/>
      <c r="H53" s="45"/>
      <c r="I53" s="142"/>
      <c r="J53" s="45"/>
      <c r="K53" s="49"/>
    </row>
    <row r="54" s="1" customFormat="1" ht="29.28" customHeight="1">
      <c r="B54" s="44"/>
      <c r="C54" s="170" t="s">
        <v>109</v>
      </c>
      <c r="D54" s="157"/>
      <c r="E54" s="157"/>
      <c r="F54" s="157"/>
      <c r="G54" s="157"/>
      <c r="H54" s="157"/>
      <c r="I54" s="171"/>
      <c r="J54" s="172" t="s">
        <v>110</v>
      </c>
      <c r="K54" s="173"/>
    </row>
    <row r="55" s="1" customFormat="1" ht="10.32" customHeight="1">
      <c r="B55" s="44"/>
      <c r="C55" s="45"/>
      <c r="D55" s="45"/>
      <c r="E55" s="45"/>
      <c r="F55" s="45"/>
      <c r="G55" s="45"/>
      <c r="H55" s="45"/>
      <c r="I55" s="142"/>
      <c r="J55" s="45"/>
      <c r="K55" s="49"/>
    </row>
    <row r="56" s="1" customFormat="1" ht="29.28" customHeight="1">
      <c r="B56" s="44"/>
      <c r="C56" s="174" t="s">
        <v>111</v>
      </c>
      <c r="D56" s="45"/>
      <c r="E56" s="45"/>
      <c r="F56" s="45"/>
      <c r="G56" s="45"/>
      <c r="H56" s="45"/>
      <c r="I56" s="142"/>
      <c r="J56" s="153">
        <f>J81</f>
        <v>0</v>
      </c>
      <c r="K56" s="49"/>
      <c r="AU56" s="22" t="s">
        <v>112</v>
      </c>
    </row>
    <row r="57" s="7" customFormat="1" ht="24.96" customHeight="1">
      <c r="B57" s="175"/>
      <c r="C57" s="176"/>
      <c r="D57" s="177" t="s">
        <v>954</v>
      </c>
      <c r="E57" s="178"/>
      <c r="F57" s="178"/>
      <c r="G57" s="178"/>
      <c r="H57" s="178"/>
      <c r="I57" s="179"/>
      <c r="J57" s="180">
        <f>J82</f>
        <v>0</v>
      </c>
      <c r="K57" s="181"/>
    </row>
    <row r="58" s="8" customFormat="1" ht="19.92" customHeight="1">
      <c r="B58" s="182"/>
      <c r="C58" s="183"/>
      <c r="D58" s="184" t="s">
        <v>955</v>
      </c>
      <c r="E58" s="185"/>
      <c r="F58" s="185"/>
      <c r="G58" s="185"/>
      <c r="H58" s="185"/>
      <c r="I58" s="186"/>
      <c r="J58" s="187">
        <f>J83</f>
        <v>0</v>
      </c>
      <c r="K58" s="188"/>
    </row>
    <row r="59" s="8" customFormat="1" ht="19.92" customHeight="1">
      <c r="B59" s="182"/>
      <c r="C59" s="183"/>
      <c r="D59" s="184" t="s">
        <v>956</v>
      </c>
      <c r="E59" s="185"/>
      <c r="F59" s="185"/>
      <c r="G59" s="185"/>
      <c r="H59" s="185"/>
      <c r="I59" s="186"/>
      <c r="J59" s="187">
        <f>J90</f>
        <v>0</v>
      </c>
      <c r="K59" s="188"/>
    </row>
    <row r="60" s="8" customFormat="1" ht="19.92" customHeight="1">
      <c r="B60" s="182"/>
      <c r="C60" s="183"/>
      <c r="D60" s="184" t="s">
        <v>957</v>
      </c>
      <c r="E60" s="185"/>
      <c r="F60" s="185"/>
      <c r="G60" s="185"/>
      <c r="H60" s="185"/>
      <c r="I60" s="186"/>
      <c r="J60" s="187">
        <f>J95</f>
        <v>0</v>
      </c>
      <c r="K60" s="188"/>
    </row>
    <row r="61" s="8" customFormat="1" ht="19.92" customHeight="1">
      <c r="B61" s="182"/>
      <c r="C61" s="183"/>
      <c r="D61" s="184" t="s">
        <v>958</v>
      </c>
      <c r="E61" s="185"/>
      <c r="F61" s="185"/>
      <c r="G61" s="185"/>
      <c r="H61" s="185"/>
      <c r="I61" s="186"/>
      <c r="J61" s="187">
        <f>J97</f>
        <v>0</v>
      </c>
      <c r="K61" s="188"/>
    </row>
    <row r="62" s="1" customFormat="1" ht="21.84" customHeight="1">
      <c r="B62" s="44"/>
      <c r="C62" s="45"/>
      <c r="D62" s="45"/>
      <c r="E62" s="45"/>
      <c r="F62" s="45"/>
      <c r="G62" s="45"/>
      <c r="H62" s="45"/>
      <c r="I62" s="142"/>
      <c r="J62" s="45"/>
      <c r="K62" s="49"/>
    </row>
    <row r="63" s="1" customFormat="1" ht="6.96" customHeight="1">
      <c r="B63" s="65"/>
      <c r="C63" s="66"/>
      <c r="D63" s="66"/>
      <c r="E63" s="66"/>
      <c r="F63" s="66"/>
      <c r="G63" s="66"/>
      <c r="H63" s="66"/>
      <c r="I63" s="164"/>
      <c r="J63" s="66"/>
      <c r="K63" s="67"/>
    </row>
    <row r="67" s="1" customFormat="1" ht="6.96" customHeight="1">
      <c r="B67" s="68"/>
      <c r="C67" s="69"/>
      <c r="D67" s="69"/>
      <c r="E67" s="69"/>
      <c r="F67" s="69"/>
      <c r="G67" s="69"/>
      <c r="H67" s="69"/>
      <c r="I67" s="167"/>
      <c r="J67" s="69"/>
      <c r="K67" s="69"/>
      <c r="L67" s="70"/>
    </row>
    <row r="68" s="1" customFormat="1" ht="36.96" customHeight="1">
      <c r="B68" s="44"/>
      <c r="C68" s="71" t="s">
        <v>120</v>
      </c>
      <c r="D68" s="72"/>
      <c r="E68" s="72"/>
      <c r="F68" s="72"/>
      <c r="G68" s="72"/>
      <c r="H68" s="72"/>
      <c r="I68" s="189"/>
      <c r="J68" s="72"/>
      <c r="K68" s="72"/>
      <c r="L68" s="70"/>
    </row>
    <row r="69" s="1" customFormat="1" ht="6.96" customHeight="1">
      <c r="B69" s="44"/>
      <c r="C69" s="72"/>
      <c r="D69" s="72"/>
      <c r="E69" s="72"/>
      <c r="F69" s="72"/>
      <c r="G69" s="72"/>
      <c r="H69" s="72"/>
      <c r="I69" s="189"/>
      <c r="J69" s="72"/>
      <c r="K69" s="72"/>
      <c r="L69" s="70"/>
    </row>
    <row r="70" s="1" customFormat="1" ht="14.4" customHeight="1">
      <c r="B70" s="44"/>
      <c r="C70" s="74" t="s">
        <v>18</v>
      </c>
      <c r="D70" s="72"/>
      <c r="E70" s="72"/>
      <c r="F70" s="72"/>
      <c r="G70" s="72"/>
      <c r="H70" s="72"/>
      <c r="I70" s="189"/>
      <c r="J70" s="72"/>
      <c r="K70" s="72"/>
      <c r="L70" s="70"/>
    </row>
    <row r="71" s="1" customFormat="1" ht="16.5" customHeight="1">
      <c r="B71" s="44"/>
      <c r="C71" s="72"/>
      <c r="D71" s="72"/>
      <c r="E71" s="190" t="str">
        <f>E7</f>
        <v>Nová psychiatrie - Nemocnice Tábor (staveniště B)</v>
      </c>
      <c r="F71" s="74"/>
      <c r="G71" s="74"/>
      <c r="H71" s="74"/>
      <c r="I71" s="189"/>
      <c r="J71" s="72"/>
      <c r="K71" s="72"/>
      <c r="L71" s="70"/>
    </row>
    <row r="72" s="1" customFormat="1" ht="14.4" customHeight="1">
      <c r="B72" s="44"/>
      <c r="C72" s="74" t="s">
        <v>105</v>
      </c>
      <c r="D72" s="72"/>
      <c r="E72" s="72"/>
      <c r="F72" s="72"/>
      <c r="G72" s="72"/>
      <c r="H72" s="72"/>
      <c r="I72" s="189"/>
      <c r="J72" s="72"/>
      <c r="K72" s="72"/>
      <c r="L72" s="70"/>
    </row>
    <row r="73" s="1" customFormat="1" ht="17.25" customHeight="1">
      <c r="B73" s="44"/>
      <c r="C73" s="72"/>
      <c r="D73" s="72"/>
      <c r="E73" s="80" t="str">
        <f>E9</f>
        <v>SO16 - SO 16-Vedlejší rozpočtové náklady</v>
      </c>
      <c r="F73" s="72"/>
      <c r="G73" s="72"/>
      <c r="H73" s="72"/>
      <c r="I73" s="189"/>
      <c r="J73" s="72"/>
      <c r="K73" s="72"/>
      <c r="L73" s="70"/>
    </row>
    <row r="74" s="1" customFormat="1" ht="6.96" customHeight="1">
      <c r="B74" s="44"/>
      <c r="C74" s="72"/>
      <c r="D74" s="72"/>
      <c r="E74" s="72"/>
      <c r="F74" s="72"/>
      <c r="G74" s="72"/>
      <c r="H74" s="72"/>
      <c r="I74" s="189"/>
      <c r="J74" s="72"/>
      <c r="K74" s="72"/>
      <c r="L74" s="70"/>
    </row>
    <row r="75" s="1" customFormat="1" ht="18" customHeight="1">
      <c r="B75" s="44"/>
      <c r="C75" s="74" t="s">
        <v>25</v>
      </c>
      <c r="D75" s="72"/>
      <c r="E75" s="72"/>
      <c r="F75" s="191" t="str">
        <f>F12</f>
        <v>Tábor</v>
      </c>
      <c r="G75" s="72"/>
      <c r="H75" s="72"/>
      <c r="I75" s="192" t="s">
        <v>27</v>
      </c>
      <c r="J75" s="83" t="str">
        <f>IF(J12="","",J12)</f>
        <v>13. 9. 2017</v>
      </c>
      <c r="K75" s="72"/>
      <c r="L75" s="70"/>
    </row>
    <row r="76" s="1" customFormat="1" ht="6.96" customHeight="1">
      <c r="B76" s="44"/>
      <c r="C76" s="72"/>
      <c r="D76" s="72"/>
      <c r="E76" s="72"/>
      <c r="F76" s="72"/>
      <c r="G76" s="72"/>
      <c r="H76" s="72"/>
      <c r="I76" s="189"/>
      <c r="J76" s="72"/>
      <c r="K76" s="72"/>
      <c r="L76" s="70"/>
    </row>
    <row r="77" s="1" customFormat="1">
      <c r="B77" s="44"/>
      <c r="C77" s="74" t="s">
        <v>31</v>
      </c>
      <c r="D77" s="72"/>
      <c r="E77" s="72"/>
      <c r="F77" s="191" t="str">
        <f>E15</f>
        <v>Nemocnice Tábor a.s.</v>
      </c>
      <c r="G77" s="72"/>
      <c r="H77" s="72"/>
      <c r="I77" s="192" t="s">
        <v>37</v>
      </c>
      <c r="J77" s="191" t="str">
        <f>E21</f>
        <v>Ing.arch. Jan Hochman</v>
      </c>
      <c r="K77" s="72"/>
      <c r="L77" s="70"/>
    </row>
    <row r="78" s="1" customFormat="1" ht="14.4" customHeight="1">
      <c r="B78" s="44"/>
      <c r="C78" s="74" t="s">
        <v>35</v>
      </c>
      <c r="D78" s="72"/>
      <c r="E78" s="72"/>
      <c r="F78" s="191" t="str">
        <f>IF(E18="","",E18)</f>
        <v/>
      </c>
      <c r="G78" s="72"/>
      <c r="H78" s="72"/>
      <c r="I78" s="189"/>
      <c r="J78" s="72"/>
      <c r="K78" s="72"/>
      <c r="L78" s="70"/>
    </row>
    <row r="79" s="1" customFormat="1" ht="10.32" customHeight="1">
      <c r="B79" s="44"/>
      <c r="C79" s="72"/>
      <c r="D79" s="72"/>
      <c r="E79" s="72"/>
      <c r="F79" s="72"/>
      <c r="G79" s="72"/>
      <c r="H79" s="72"/>
      <c r="I79" s="189"/>
      <c r="J79" s="72"/>
      <c r="K79" s="72"/>
      <c r="L79" s="70"/>
    </row>
    <row r="80" s="9" customFormat="1" ht="29.28" customHeight="1">
      <c r="B80" s="193"/>
      <c r="C80" s="194" t="s">
        <v>121</v>
      </c>
      <c r="D80" s="195" t="s">
        <v>61</v>
      </c>
      <c r="E80" s="195" t="s">
        <v>57</v>
      </c>
      <c r="F80" s="195" t="s">
        <v>122</v>
      </c>
      <c r="G80" s="195" t="s">
        <v>123</v>
      </c>
      <c r="H80" s="195" t="s">
        <v>124</v>
      </c>
      <c r="I80" s="196" t="s">
        <v>125</v>
      </c>
      <c r="J80" s="195" t="s">
        <v>110</v>
      </c>
      <c r="K80" s="197" t="s">
        <v>126</v>
      </c>
      <c r="L80" s="198"/>
      <c r="M80" s="100" t="s">
        <v>127</v>
      </c>
      <c r="N80" s="101" t="s">
        <v>46</v>
      </c>
      <c r="O80" s="101" t="s">
        <v>128</v>
      </c>
      <c r="P80" s="101" t="s">
        <v>129</v>
      </c>
      <c r="Q80" s="101" t="s">
        <v>130</v>
      </c>
      <c r="R80" s="101" t="s">
        <v>131</v>
      </c>
      <c r="S80" s="101" t="s">
        <v>132</v>
      </c>
      <c r="T80" s="102" t="s">
        <v>133</v>
      </c>
    </row>
    <row r="81" s="1" customFormat="1" ht="29.28" customHeight="1">
      <c r="B81" s="44"/>
      <c r="C81" s="106" t="s">
        <v>111</v>
      </c>
      <c r="D81" s="72"/>
      <c r="E81" s="72"/>
      <c r="F81" s="72"/>
      <c r="G81" s="72"/>
      <c r="H81" s="72"/>
      <c r="I81" s="189"/>
      <c r="J81" s="199">
        <f>BK81</f>
        <v>0</v>
      </c>
      <c r="K81" s="72"/>
      <c r="L81" s="70"/>
      <c r="M81" s="103"/>
      <c r="N81" s="104"/>
      <c r="O81" s="104"/>
      <c r="P81" s="200">
        <f>P82</f>
        <v>0</v>
      </c>
      <c r="Q81" s="104"/>
      <c r="R81" s="200">
        <f>R82</f>
        <v>0</v>
      </c>
      <c r="S81" s="104"/>
      <c r="T81" s="201">
        <f>T82</f>
        <v>0</v>
      </c>
      <c r="AT81" s="22" t="s">
        <v>75</v>
      </c>
      <c r="AU81" s="22" t="s">
        <v>112</v>
      </c>
      <c r="BK81" s="202">
        <f>BK82</f>
        <v>0</v>
      </c>
    </row>
    <row r="82" s="10" customFormat="1" ht="37.44" customHeight="1">
      <c r="B82" s="203"/>
      <c r="C82" s="204"/>
      <c r="D82" s="205" t="s">
        <v>75</v>
      </c>
      <c r="E82" s="206" t="s">
        <v>959</v>
      </c>
      <c r="F82" s="206" t="s">
        <v>960</v>
      </c>
      <c r="G82" s="204"/>
      <c r="H82" s="204"/>
      <c r="I82" s="207"/>
      <c r="J82" s="208">
        <f>BK82</f>
        <v>0</v>
      </c>
      <c r="K82" s="204"/>
      <c r="L82" s="209"/>
      <c r="M82" s="210"/>
      <c r="N82" s="211"/>
      <c r="O82" s="211"/>
      <c r="P82" s="212">
        <f>P83+P90+P95+P97</f>
        <v>0</v>
      </c>
      <c r="Q82" s="211"/>
      <c r="R82" s="212">
        <f>R83+R90+R95+R97</f>
        <v>0</v>
      </c>
      <c r="S82" s="211"/>
      <c r="T82" s="213">
        <f>T83+T90+T95+T97</f>
        <v>0</v>
      </c>
      <c r="AR82" s="214" t="s">
        <v>160</v>
      </c>
      <c r="AT82" s="215" t="s">
        <v>75</v>
      </c>
      <c r="AU82" s="215" t="s">
        <v>76</v>
      </c>
      <c r="AY82" s="214" t="s">
        <v>135</v>
      </c>
      <c r="BK82" s="216">
        <f>BK83+BK90+BK95+BK97</f>
        <v>0</v>
      </c>
    </row>
    <row r="83" s="10" customFormat="1" ht="19.92" customHeight="1">
      <c r="B83" s="203"/>
      <c r="C83" s="204"/>
      <c r="D83" s="205" t="s">
        <v>75</v>
      </c>
      <c r="E83" s="217" t="s">
        <v>961</v>
      </c>
      <c r="F83" s="217" t="s">
        <v>962</v>
      </c>
      <c r="G83" s="204"/>
      <c r="H83" s="204"/>
      <c r="I83" s="207"/>
      <c r="J83" s="218">
        <f>BK83</f>
        <v>0</v>
      </c>
      <c r="K83" s="204"/>
      <c r="L83" s="209"/>
      <c r="M83" s="210"/>
      <c r="N83" s="211"/>
      <c r="O83" s="211"/>
      <c r="P83" s="212">
        <f>SUM(P84:P89)</f>
        <v>0</v>
      </c>
      <c r="Q83" s="211"/>
      <c r="R83" s="212">
        <f>SUM(R84:R89)</f>
        <v>0</v>
      </c>
      <c r="S83" s="211"/>
      <c r="T83" s="213">
        <f>SUM(T84:T89)</f>
        <v>0</v>
      </c>
      <c r="AR83" s="214" t="s">
        <v>160</v>
      </c>
      <c r="AT83" s="215" t="s">
        <v>75</v>
      </c>
      <c r="AU83" s="215" t="s">
        <v>24</v>
      </c>
      <c r="AY83" s="214" t="s">
        <v>135</v>
      </c>
      <c r="BK83" s="216">
        <f>SUM(BK84:BK89)</f>
        <v>0</v>
      </c>
    </row>
    <row r="84" s="1" customFormat="1" ht="25.5" customHeight="1">
      <c r="B84" s="44"/>
      <c r="C84" s="219" t="s">
        <v>24</v>
      </c>
      <c r="D84" s="219" t="s">
        <v>137</v>
      </c>
      <c r="E84" s="220" t="s">
        <v>963</v>
      </c>
      <c r="F84" s="221" t="s">
        <v>964</v>
      </c>
      <c r="G84" s="222" t="s">
        <v>965</v>
      </c>
      <c r="H84" s="223">
        <v>1</v>
      </c>
      <c r="I84" s="224"/>
      <c r="J84" s="225">
        <f>ROUND(I84*H84,2)</f>
        <v>0</v>
      </c>
      <c r="K84" s="221" t="s">
        <v>141</v>
      </c>
      <c r="L84" s="70"/>
      <c r="M84" s="226" t="s">
        <v>22</v>
      </c>
      <c r="N84" s="227" t="s">
        <v>47</v>
      </c>
      <c r="O84" s="45"/>
      <c r="P84" s="228">
        <f>O84*H84</f>
        <v>0</v>
      </c>
      <c r="Q84" s="228">
        <v>0</v>
      </c>
      <c r="R84" s="228">
        <f>Q84*H84</f>
        <v>0</v>
      </c>
      <c r="S84" s="228">
        <v>0</v>
      </c>
      <c r="T84" s="229">
        <f>S84*H84</f>
        <v>0</v>
      </c>
      <c r="AR84" s="22" t="s">
        <v>966</v>
      </c>
      <c r="AT84" s="22" t="s">
        <v>137</v>
      </c>
      <c r="AU84" s="22" t="s">
        <v>85</v>
      </c>
      <c r="AY84" s="22" t="s">
        <v>135</v>
      </c>
      <c r="BE84" s="230">
        <f>IF(N84="základní",J84,0)</f>
        <v>0</v>
      </c>
      <c r="BF84" s="230">
        <f>IF(N84="snížená",J84,0)</f>
        <v>0</v>
      </c>
      <c r="BG84" s="230">
        <f>IF(N84="zákl. přenesená",J84,0)</f>
        <v>0</v>
      </c>
      <c r="BH84" s="230">
        <f>IF(N84="sníž. přenesená",J84,0)</f>
        <v>0</v>
      </c>
      <c r="BI84" s="230">
        <f>IF(N84="nulová",J84,0)</f>
        <v>0</v>
      </c>
      <c r="BJ84" s="22" t="s">
        <v>24</v>
      </c>
      <c r="BK84" s="230">
        <f>ROUND(I84*H84,2)</f>
        <v>0</v>
      </c>
      <c r="BL84" s="22" t="s">
        <v>966</v>
      </c>
      <c r="BM84" s="22" t="s">
        <v>967</v>
      </c>
    </row>
    <row r="85" s="1" customFormat="1" ht="16.5" customHeight="1">
      <c r="B85" s="44"/>
      <c r="C85" s="219" t="s">
        <v>85</v>
      </c>
      <c r="D85" s="219" t="s">
        <v>137</v>
      </c>
      <c r="E85" s="220" t="s">
        <v>968</v>
      </c>
      <c r="F85" s="221" t="s">
        <v>969</v>
      </c>
      <c r="G85" s="222" t="s">
        <v>965</v>
      </c>
      <c r="H85" s="223">
        <v>1</v>
      </c>
      <c r="I85" s="224"/>
      <c r="J85" s="225">
        <f>ROUND(I85*H85,2)</f>
        <v>0</v>
      </c>
      <c r="K85" s="221" t="s">
        <v>22</v>
      </c>
      <c r="L85" s="70"/>
      <c r="M85" s="226" t="s">
        <v>22</v>
      </c>
      <c r="N85" s="227" t="s">
        <v>47</v>
      </c>
      <c r="O85" s="45"/>
      <c r="P85" s="228">
        <f>O85*H85</f>
        <v>0</v>
      </c>
      <c r="Q85" s="228">
        <v>0</v>
      </c>
      <c r="R85" s="228">
        <f>Q85*H85</f>
        <v>0</v>
      </c>
      <c r="S85" s="228">
        <v>0</v>
      </c>
      <c r="T85" s="229">
        <f>S85*H85</f>
        <v>0</v>
      </c>
      <c r="AR85" s="22" t="s">
        <v>966</v>
      </c>
      <c r="AT85" s="22" t="s">
        <v>137</v>
      </c>
      <c r="AU85" s="22" t="s">
        <v>85</v>
      </c>
      <c r="AY85" s="22" t="s">
        <v>135</v>
      </c>
      <c r="BE85" s="230">
        <f>IF(N85="základní",J85,0)</f>
        <v>0</v>
      </c>
      <c r="BF85" s="230">
        <f>IF(N85="snížená",J85,0)</f>
        <v>0</v>
      </c>
      <c r="BG85" s="230">
        <f>IF(N85="zákl. přenesená",J85,0)</f>
        <v>0</v>
      </c>
      <c r="BH85" s="230">
        <f>IF(N85="sníž. přenesená",J85,0)</f>
        <v>0</v>
      </c>
      <c r="BI85" s="230">
        <f>IF(N85="nulová",J85,0)</f>
        <v>0</v>
      </c>
      <c r="BJ85" s="22" t="s">
        <v>24</v>
      </c>
      <c r="BK85" s="230">
        <f>ROUND(I85*H85,2)</f>
        <v>0</v>
      </c>
      <c r="BL85" s="22" t="s">
        <v>966</v>
      </c>
      <c r="BM85" s="22" t="s">
        <v>970</v>
      </c>
    </row>
    <row r="86" s="1" customFormat="1" ht="25.5" customHeight="1">
      <c r="B86" s="44"/>
      <c r="C86" s="219" t="s">
        <v>147</v>
      </c>
      <c r="D86" s="219" t="s">
        <v>137</v>
      </c>
      <c r="E86" s="220" t="s">
        <v>971</v>
      </c>
      <c r="F86" s="221" t="s">
        <v>972</v>
      </c>
      <c r="G86" s="222" t="s">
        <v>965</v>
      </c>
      <c r="H86" s="223">
        <v>1</v>
      </c>
      <c r="I86" s="224"/>
      <c r="J86" s="225">
        <f>ROUND(I86*H86,2)</f>
        <v>0</v>
      </c>
      <c r="K86" s="221" t="s">
        <v>22</v>
      </c>
      <c r="L86" s="70"/>
      <c r="M86" s="226" t="s">
        <v>22</v>
      </c>
      <c r="N86" s="227" t="s">
        <v>47</v>
      </c>
      <c r="O86" s="45"/>
      <c r="P86" s="228">
        <f>O86*H86</f>
        <v>0</v>
      </c>
      <c r="Q86" s="228">
        <v>0</v>
      </c>
      <c r="R86" s="228">
        <f>Q86*H86</f>
        <v>0</v>
      </c>
      <c r="S86" s="228">
        <v>0</v>
      </c>
      <c r="T86" s="229">
        <f>S86*H86</f>
        <v>0</v>
      </c>
      <c r="AR86" s="22" t="s">
        <v>966</v>
      </c>
      <c r="AT86" s="22" t="s">
        <v>137</v>
      </c>
      <c r="AU86" s="22" t="s">
        <v>85</v>
      </c>
      <c r="AY86" s="22" t="s">
        <v>135</v>
      </c>
      <c r="BE86" s="230">
        <f>IF(N86="základní",J86,0)</f>
        <v>0</v>
      </c>
      <c r="BF86" s="230">
        <f>IF(N86="snížená",J86,0)</f>
        <v>0</v>
      </c>
      <c r="BG86" s="230">
        <f>IF(N86="zákl. přenesená",J86,0)</f>
        <v>0</v>
      </c>
      <c r="BH86" s="230">
        <f>IF(N86="sníž. přenesená",J86,0)</f>
        <v>0</v>
      </c>
      <c r="BI86" s="230">
        <f>IF(N86="nulová",J86,0)</f>
        <v>0</v>
      </c>
      <c r="BJ86" s="22" t="s">
        <v>24</v>
      </c>
      <c r="BK86" s="230">
        <f>ROUND(I86*H86,2)</f>
        <v>0</v>
      </c>
      <c r="BL86" s="22" t="s">
        <v>966</v>
      </c>
      <c r="BM86" s="22" t="s">
        <v>973</v>
      </c>
    </row>
    <row r="87" s="1" customFormat="1" ht="25.5" customHeight="1">
      <c r="B87" s="44"/>
      <c r="C87" s="219" t="s">
        <v>142</v>
      </c>
      <c r="D87" s="219" t="s">
        <v>137</v>
      </c>
      <c r="E87" s="220" t="s">
        <v>974</v>
      </c>
      <c r="F87" s="221" t="s">
        <v>975</v>
      </c>
      <c r="G87" s="222" t="s">
        <v>965</v>
      </c>
      <c r="H87" s="223">
        <v>1</v>
      </c>
      <c r="I87" s="224"/>
      <c r="J87" s="225">
        <f>ROUND(I87*H87,2)</f>
        <v>0</v>
      </c>
      <c r="K87" s="221" t="s">
        <v>141</v>
      </c>
      <c r="L87" s="70"/>
      <c r="M87" s="226" t="s">
        <v>22</v>
      </c>
      <c r="N87" s="227" t="s">
        <v>47</v>
      </c>
      <c r="O87" s="45"/>
      <c r="P87" s="228">
        <f>O87*H87</f>
        <v>0</v>
      </c>
      <c r="Q87" s="228">
        <v>0</v>
      </c>
      <c r="R87" s="228">
        <f>Q87*H87</f>
        <v>0</v>
      </c>
      <c r="S87" s="228">
        <v>0</v>
      </c>
      <c r="T87" s="229">
        <f>S87*H87</f>
        <v>0</v>
      </c>
      <c r="AR87" s="22" t="s">
        <v>966</v>
      </c>
      <c r="AT87" s="22" t="s">
        <v>137</v>
      </c>
      <c r="AU87" s="22" t="s">
        <v>85</v>
      </c>
      <c r="AY87" s="22" t="s">
        <v>135</v>
      </c>
      <c r="BE87" s="230">
        <f>IF(N87="základní",J87,0)</f>
        <v>0</v>
      </c>
      <c r="BF87" s="230">
        <f>IF(N87="snížená",J87,0)</f>
        <v>0</v>
      </c>
      <c r="BG87" s="230">
        <f>IF(N87="zákl. přenesená",J87,0)</f>
        <v>0</v>
      </c>
      <c r="BH87" s="230">
        <f>IF(N87="sníž. přenesená",J87,0)</f>
        <v>0</v>
      </c>
      <c r="BI87" s="230">
        <f>IF(N87="nulová",J87,0)</f>
        <v>0</v>
      </c>
      <c r="BJ87" s="22" t="s">
        <v>24</v>
      </c>
      <c r="BK87" s="230">
        <f>ROUND(I87*H87,2)</f>
        <v>0</v>
      </c>
      <c r="BL87" s="22" t="s">
        <v>966</v>
      </c>
      <c r="BM87" s="22" t="s">
        <v>976</v>
      </c>
    </row>
    <row r="88" s="1" customFormat="1" ht="16.5" customHeight="1">
      <c r="B88" s="44"/>
      <c r="C88" s="219" t="s">
        <v>160</v>
      </c>
      <c r="D88" s="219" t="s">
        <v>137</v>
      </c>
      <c r="E88" s="220" t="s">
        <v>977</v>
      </c>
      <c r="F88" s="221" t="s">
        <v>978</v>
      </c>
      <c r="G88" s="222" t="s">
        <v>965</v>
      </c>
      <c r="H88" s="223">
        <v>1</v>
      </c>
      <c r="I88" s="224"/>
      <c r="J88" s="225">
        <f>ROUND(I88*H88,2)</f>
        <v>0</v>
      </c>
      <c r="K88" s="221" t="s">
        <v>22</v>
      </c>
      <c r="L88" s="70"/>
      <c r="M88" s="226" t="s">
        <v>22</v>
      </c>
      <c r="N88" s="227" t="s">
        <v>47</v>
      </c>
      <c r="O88" s="45"/>
      <c r="P88" s="228">
        <f>O88*H88</f>
        <v>0</v>
      </c>
      <c r="Q88" s="228">
        <v>0</v>
      </c>
      <c r="R88" s="228">
        <f>Q88*H88</f>
        <v>0</v>
      </c>
      <c r="S88" s="228">
        <v>0</v>
      </c>
      <c r="T88" s="229">
        <f>S88*H88</f>
        <v>0</v>
      </c>
      <c r="AR88" s="22" t="s">
        <v>966</v>
      </c>
      <c r="AT88" s="22" t="s">
        <v>137</v>
      </c>
      <c r="AU88" s="22" t="s">
        <v>85</v>
      </c>
      <c r="AY88" s="22" t="s">
        <v>135</v>
      </c>
      <c r="BE88" s="230">
        <f>IF(N88="základní",J88,0)</f>
        <v>0</v>
      </c>
      <c r="BF88" s="230">
        <f>IF(N88="snížená",J88,0)</f>
        <v>0</v>
      </c>
      <c r="BG88" s="230">
        <f>IF(N88="zákl. přenesená",J88,0)</f>
        <v>0</v>
      </c>
      <c r="BH88" s="230">
        <f>IF(N88="sníž. přenesená",J88,0)</f>
        <v>0</v>
      </c>
      <c r="BI88" s="230">
        <f>IF(N88="nulová",J88,0)</f>
        <v>0</v>
      </c>
      <c r="BJ88" s="22" t="s">
        <v>24</v>
      </c>
      <c r="BK88" s="230">
        <f>ROUND(I88*H88,2)</f>
        <v>0</v>
      </c>
      <c r="BL88" s="22" t="s">
        <v>966</v>
      </c>
      <c r="BM88" s="22" t="s">
        <v>979</v>
      </c>
    </row>
    <row r="89" s="1" customFormat="1" ht="16.5" customHeight="1">
      <c r="B89" s="44"/>
      <c r="C89" s="219" t="s">
        <v>164</v>
      </c>
      <c r="D89" s="219" t="s">
        <v>137</v>
      </c>
      <c r="E89" s="220" t="s">
        <v>980</v>
      </c>
      <c r="F89" s="221" t="s">
        <v>981</v>
      </c>
      <c r="G89" s="222" t="s">
        <v>965</v>
      </c>
      <c r="H89" s="223">
        <v>1</v>
      </c>
      <c r="I89" s="224"/>
      <c r="J89" s="225">
        <f>ROUND(I89*H89,2)</f>
        <v>0</v>
      </c>
      <c r="K89" s="221" t="s">
        <v>22</v>
      </c>
      <c r="L89" s="70"/>
      <c r="M89" s="226" t="s">
        <v>22</v>
      </c>
      <c r="N89" s="227" t="s">
        <v>47</v>
      </c>
      <c r="O89" s="45"/>
      <c r="P89" s="228">
        <f>O89*H89</f>
        <v>0</v>
      </c>
      <c r="Q89" s="228">
        <v>0</v>
      </c>
      <c r="R89" s="228">
        <f>Q89*H89</f>
        <v>0</v>
      </c>
      <c r="S89" s="228">
        <v>0</v>
      </c>
      <c r="T89" s="229">
        <f>S89*H89</f>
        <v>0</v>
      </c>
      <c r="AR89" s="22" t="s">
        <v>966</v>
      </c>
      <c r="AT89" s="22" t="s">
        <v>137</v>
      </c>
      <c r="AU89" s="22" t="s">
        <v>85</v>
      </c>
      <c r="AY89" s="22" t="s">
        <v>135</v>
      </c>
      <c r="BE89" s="230">
        <f>IF(N89="základní",J89,0)</f>
        <v>0</v>
      </c>
      <c r="BF89" s="230">
        <f>IF(N89="snížená",J89,0)</f>
        <v>0</v>
      </c>
      <c r="BG89" s="230">
        <f>IF(N89="zákl. přenesená",J89,0)</f>
        <v>0</v>
      </c>
      <c r="BH89" s="230">
        <f>IF(N89="sníž. přenesená",J89,0)</f>
        <v>0</v>
      </c>
      <c r="BI89" s="230">
        <f>IF(N89="nulová",J89,0)</f>
        <v>0</v>
      </c>
      <c r="BJ89" s="22" t="s">
        <v>24</v>
      </c>
      <c r="BK89" s="230">
        <f>ROUND(I89*H89,2)</f>
        <v>0</v>
      </c>
      <c r="BL89" s="22" t="s">
        <v>966</v>
      </c>
      <c r="BM89" s="22" t="s">
        <v>982</v>
      </c>
    </row>
    <row r="90" s="10" customFormat="1" ht="29.88" customHeight="1">
      <c r="B90" s="203"/>
      <c r="C90" s="204"/>
      <c r="D90" s="205" t="s">
        <v>75</v>
      </c>
      <c r="E90" s="217" t="s">
        <v>983</v>
      </c>
      <c r="F90" s="217" t="s">
        <v>984</v>
      </c>
      <c r="G90" s="204"/>
      <c r="H90" s="204"/>
      <c r="I90" s="207"/>
      <c r="J90" s="218">
        <f>BK90</f>
        <v>0</v>
      </c>
      <c r="K90" s="204"/>
      <c r="L90" s="209"/>
      <c r="M90" s="210"/>
      <c r="N90" s="211"/>
      <c r="O90" s="211"/>
      <c r="P90" s="212">
        <f>SUM(P91:P94)</f>
        <v>0</v>
      </c>
      <c r="Q90" s="211"/>
      <c r="R90" s="212">
        <f>SUM(R91:R94)</f>
        <v>0</v>
      </c>
      <c r="S90" s="211"/>
      <c r="T90" s="213">
        <f>SUM(T91:T94)</f>
        <v>0</v>
      </c>
      <c r="AR90" s="214" t="s">
        <v>160</v>
      </c>
      <c r="AT90" s="215" t="s">
        <v>75</v>
      </c>
      <c r="AU90" s="215" t="s">
        <v>24</v>
      </c>
      <c r="AY90" s="214" t="s">
        <v>135</v>
      </c>
      <c r="BK90" s="216">
        <f>SUM(BK91:BK94)</f>
        <v>0</v>
      </c>
    </row>
    <row r="91" s="1" customFormat="1" ht="25.5" customHeight="1">
      <c r="B91" s="44"/>
      <c r="C91" s="219" t="s">
        <v>173</v>
      </c>
      <c r="D91" s="219" t="s">
        <v>137</v>
      </c>
      <c r="E91" s="220" t="s">
        <v>985</v>
      </c>
      <c r="F91" s="221" t="s">
        <v>986</v>
      </c>
      <c r="G91" s="222" t="s">
        <v>965</v>
      </c>
      <c r="H91" s="223">
        <v>1</v>
      </c>
      <c r="I91" s="224"/>
      <c r="J91" s="225">
        <f>ROUND(I91*H91,2)</f>
        <v>0</v>
      </c>
      <c r="K91" s="221" t="s">
        <v>22</v>
      </c>
      <c r="L91" s="70"/>
      <c r="M91" s="226" t="s">
        <v>22</v>
      </c>
      <c r="N91" s="227" t="s">
        <v>47</v>
      </c>
      <c r="O91" s="45"/>
      <c r="P91" s="228">
        <f>O91*H91</f>
        <v>0</v>
      </c>
      <c r="Q91" s="228">
        <v>0</v>
      </c>
      <c r="R91" s="228">
        <f>Q91*H91</f>
        <v>0</v>
      </c>
      <c r="S91" s="228">
        <v>0</v>
      </c>
      <c r="T91" s="229">
        <f>S91*H91</f>
        <v>0</v>
      </c>
      <c r="AR91" s="22" t="s">
        <v>966</v>
      </c>
      <c r="AT91" s="22" t="s">
        <v>137</v>
      </c>
      <c r="AU91" s="22" t="s">
        <v>85</v>
      </c>
      <c r="AY91" s="22" t="s">
        <v>135</v>
      </c>
      <c r="BE91" s="230">
        <f>IF(N91="základní",J91,0)</f>
        <v>0</v>
      </c>
      <c r="BF91" s="230">
        <f>IF(N91="snížená",J91,0)</f>
        <v>0</v>
      </c>
      <c r="BG91" s="230">
        <f>IF(N91="zákl. přenesená",J91,0)</f>
        <v>0</v>
      </c>
      <c r="BH91" s="230">
        <f>IF(N91="sníž. přenesená",J91,0)</f>
        <v>0</v>
      </c>
      <c r="BI91" s="230">
        <f>IF(N91="nulová",J91,0)</f>
        <v>0</v>
      </c>
      <c r="BJ91" s="22" t="s">
        <v>24</v>
      </c>
      <c r="BK91" s="230">
        <f>ROUND(I91*H91,2)</f>
        <v>0</v>
      </c>
      <c r="BL91" s="22" t="s">
        <v>966</v>
      </c>
      <c r="BM91" s="22" t="s">
        <v>987</v>
      </c>
    </row>
    <row r="92" s="1" customFormat="1" ht="25.5" customHeight="1">
      <c r="B92" s="44"/>
      <c r="C92" s="219" t="s">
        <v>179</v>
      </c>
      <c r="D92" s="219" t="s">
        <v>137</v>
      </c>
      <c r="E92" s="220" t="s">
        <v>988</v>
      </c>
      <c r="F92" s="221" t="s">
        <v>989</v>
      </c>
      <c r="G92" s="222" t="s">
        <v>965</v>
      </c>
      <c r="H92" s="223">
        <v>1</v>
      </c>
      <c r="I92" s="224"/>
      <c r="J92" s="225">
        <f>ROUND(I92*H92,2)</f>
        <v>0</v>
      </c>
      <c r="K92" s="221" t="s">
        <v>141</v>
      </c>
      <c r="L92" s="70"/>
      <c r="M92" s="226" t="s">
        <v>22</v>
      </c>
      <c r="N92" s="227" t="s">
        <v>47</v>
      </c>
      <c r="O92" s="45"/>
      <c r="P92" s="228">
        <f>O92*H92</f>
        <v>0</v>
      </c>
      <c r="Q92" s="228">
        <v>0</v>
      </c>
      <c r="R92" s="228">
        <f>Q92*H92</f>
        <v>0</v>
      </c>
      <c r="S92" s="228">
        <v>0</v>
      </c>
      <c r="T92" s="229">
        <f>S92*H92</f>
        <v>0</v>
      </c>
      <c r="AR92" s="22" t="s">
        <v>966</v>
      </c>
      <c r="AT92" s="22" t="s">
        <v>137</v>
      </c>
      <c r="AU92" s="22" t="s">
        <v>85</v>
      </c>
      <c r="AY92" s="22" t="s">
        <v>135</v>
      </c>
      <c r="BE92" s="230">
        <f>IF(N92="základní",J92,0)</f>
        <v>0</v>
      </c>
      <c r="BF92" s="230">
        <f>IF(N92="snížená",J92,0)</f>
        <v>0</v>
      </c>
      <c r="BG92" s="230">
        <f>IF(N92="zákl. přenesená",J92,0)</f>
        <v>0</v>
      </c>
      <c r="BH92" s="230">
        <f>IF(N92="sníž. přenesená",J92,0)</f>
        <v>0</v>
      </c>
      <c r="BI92" s="230">
        <f>IF(N92="nulová",J92,0)</f>
        <v>0</v>
      </c>
      <c r="BJ92" s="22" t="s">
        <v>24</v>
      </c>
      <c r="BK92" s="230">
        <f>ROUND(I92*H92,2)</f>
        <v>0</v>
      </c>
      <c r="BL92" s="22" t="s">
        <v>966</v>
      </c>
      <c r="BM92" s="22" t="s">
        <v>990</v>
      </c>
    </row>
    <row r="93" s="1" customFormat="1" ht="25.5" customHeight="1">
      <c r="B93" s="44"/>
      <c r="C93" s="219" t="s">
        <v>183</v>
      </c>
      <c r="D93" s="219" t="s">
        <v>137</v>
      </c>
      <c r="E93" s="220" t="s">
        <v>991</v>
      </c>
      <c r="F93" s="221" t="s">
        <v>992</v>
      </c>
      <c r="G93" s="222" t="s">
        <v>965</v>
      </c>
      <c r="H93" s="223">
        <v>1</v>
      </c>
      <c r="I93" s="224"/>
      <c r="J93" s="225">
        <f>ROUND(I93*H93,2)</f>
        <v>0</v>
      </c>
      <c r="K93" s="221" t="s">
        <v>141</v>
      </c>
      <c r="L93" s="70"/>
      <c r="M93" s="226" t="s">
        <v>22</v>
      </c>
      <c r="N93" s="227" t="s">
        <v>47</v>
      </c>
      <c r="O93" s="45"/>
      <c r="P93" s="228">
        <f>O93*H93</f>
        <v>0</v>
      </c>
      <c r="Q93" s="228">
        <v>0</v>
      </c>
      <c r="R93" s="228">
        <f>Q93*H93</f>
        <v>0</v>
      </c>
      <c r="S93" s="228">
        <v>0</v>
      </c>
      <c r="T93" s="229">
        <f>S93*H93</f>
        <v>0</v>
      </c>
      <c r="AR93" s="22" t="s">
        <v>966</v>
      </c>
      <c r="AT93" s="22" t="s">
        <v>137</v>
      </c>
      <c r="AU93" s="22" t="s">
        <v>85</v>
      </c>
      <c r="AY93" s="22" t="s">
        <v>135</v>
      </c>
      <c r="BE93" s="230">
        <f>IF(N93="základní",J93,0)</f>
        <v>0</v>
      </c>
      <c r="BF93" s="230">
        <f>IF(N93="snížená",J93,0)</f>
        <v>0</v>
      </c>
      <c r="BG93" s="230">
        <f>IF(N93="zákl. přenesená",J93,0)</f>
        <v>0</v>
      </c>
      <c r="BH93" s="230">
        <f>IF(N93="sníž. přenesená",J93,0)</f>
        <v>0</v>
      </c>
      <c r="BI93" s="230">
        <f>IF(N93="nulová",J93,0)</f>
        <v>0</v>
      </c>
      <c r="BJ93" s="22" t="s">
        <v>24</v>
      </c>
      <c r="BK93" s="230">
        <f>ROUND(I93*H93,2)</f>
        <v>0</v>
      </c>
      <c r="BL93" s="22" t="s">
        <v>966</v>
      </c>
      <c r="BM93" s="22" t="s">
        <v>993</v>
      </c>
    </row>
    <row r="94" s="1" customFormat="1" ht="16.5" customHeight="1">
      <c r="B94" s="44"/>
      <c r="C94" s="219" t="s">
        <v>29</v>
      </c>
      <c r="D94" s="219" t="s">
        <v>137</v>
      </c>
      <c r="E94" s="220" t="s">
        <v>994</v>
      </c>
      <c r="F94" s="221" t="s">
        <v>995</v>
      </c>
      <c r="G94" s="222" t="s">
        <v>965</v>
      </c>
      <c r="H94" s="223">
        <v>1</v>
      </c>
      <c r="I94" s="224"/>
      <c r="J94" s="225">
        <f>ROUND(I94*H94,2)</f>
        <v>0</v>
      </c>
      <c r="K94" s="221" t="s">
        <v>22</v>
      </c>
      <c r="L94" s="70"/>
      <c r="M94" s="226" t="s">
        <v>22</v>
      </c>
      <c r="N94" s="227" t="s">
        <v>47</v>
      </c>
      <c r="O94" s="45"/>
      <c r="P94" s="228">
        <f>O94*H94</f>
        <v>0</v>
      </c>
      <c r="Q94" s="228">
        <v>0</v>
      </c>
      <c r="R94" s="228">
        <f>Q94*H94</f>
        <v>0</v>
      </c>
      <c r="S94" s="228">
        <v>0</v>
      </c>
      <c r="T94" s="229">
        <f>S94*H94</f>
        <v>0</v>
      </c>
      <c r="AR94" s="22" t="s">
        <v>966</v>
      </c>
      <c r="AT94" s="22" t="s">
        <v>137</v>
      </c>
      <c r="AU94" s="22" t="s">
        <v>85</v>
      </c>
      <c r="AY94" s="22" t="s">
        <v>135</v>
      </c>
      <c r="BE94" s="230">
        <f>IF(N94="základní",J94,0)</f>
        <v>0</v>
      </c>
      <c r="BF94" s="230">
        <f>IF(N94="snížená",J94,0)</f>
        <v>0</v>
      </c>
      <c r="BG94" s="230">
        <f>IF(N94="zákl. přenesená",J94,0)</f>
        <v>0</v>
      </c>
      <c r="BH94" s="230">
        <f>IF(N94="sníž. přenesená",J94,0)</f>
        <v>0</v>
      </c>
      <c r="BI94" s="230">
        <f>IF(N94="nulová",J94,0)</f>
        <v>0</v>
      </c>
      <c r="BJ94" s="22" t="s">
        <v>24</v>
      </c>
      <c r="BK94" s="230">
        <f>ROUND(I94*H94,2)</f>
        <v>0</v>
      </c>
      <c r="BL94" s="22" t="s">
        <v>966</v>
      </c>
      <c r="BM94" s="22" t="s">
        <v>996</v>
      </c>
    </row>
    <row r="95" s="10" customFormat="1" ht="29.88" customHeight="1">
      <c r="B95" s="203"/>
      <c r="C95" s="204"/>
      <c r="D95" s="205" t="s">
        <v>75</v>
      </c>
      <c r="E95" s="217" t="s">
        <v>997</v>
      </c>
      <c r="F95" s="217" t="s">
        <v>998</v>
      </c>
      <c r="G95" s="204"/>
      <c r="H95" s="204"/>
      <c r="I95" s="207"/>
      <c r="J95" s="218">
        <f>BK95</f>
        <v>0</v>
      </c>
      <c r="K95" s="204"/>
      <c r="L95" s="209"/>
      <c r="M95" s="210"/>
      <c r="N95" s="211"/>
      <c r="O95" s="211"/>
      <c r="P95" s="212">
        <f>P96</f>
        <v>0</v>
      </c>
      <c r="Q95" s="211"/>
      <c r="R95" s="212">
        <f>R96</f>
        <v>0</v>
      </c>
      <c r="S95" s="211"/>
      <c r="T95" s="213">
        <f>T96</f>
        <v>0</v>
      </c>
      <c r="AR95" s="214" t="s">
        <v>160</v>
      </c>
      <c r="AT95" s="215" t="s">
        <v>75</v>
      </c>
      <c r="AU95" s="215" t="s">
        <v>24</v>
      </c>
      <c r="AY95" s="214" t="s">
        <v>135</v>
      </c>
      <c r="BK95" s="216">
        <f>BK96</f>
        <v>0</v>
      </c>
    </row>
    <row r="96" s="1" customFormat="1" ht="25.5" customHeight="1">
      <c r="B96" s="44"/>
      <c r="C96" s="219" t="s">
        <v>190</v>
      </c>
      <c r="D96" s="219" t="s">
        <v>137</v>
      </c>
      <c r="E96" s="220" t="s">
        <v>999</v>
      </c>
      <c r="F96" s="221" t="s">
        <v>1000</v>
      </c>
      <c r="G96" s="222" t="s">
        <v>965</v>
      </c>
      <c r="H96" s="223">
        <v>1</v>
      </c>
      <c r="I96" s="224"/>
      <c r="J96" s="225">
        <f>ROUND(I96*H96,2)</f>
        <v>0</v>
      </c>
      <c r="K96" s="221" t="s">
        <v>141</v>
      </c>
      <c r="L96" s="70"/>
      <c r="M96" s="226" t="s">
        <v>22</v>
      </c>
      <c r="N96" s="227" t="s">
        <v>47</v>
      </c>
      <c r="O96" s="45"/>
      <c r="P96" s="228">
        <f>O96*H96</f>
        <v>0</v>
      </c>
      <c r="Q96" s="228">
        <v>0</v>
      </c>
      <c r="R96" s="228">
        <f>Q96*H96</f>
        <v>0</v>
      </c>
      <c r="S96" s="228">
        <v>0</v>
      </c>
      <c r="T96" s="229">
        <f>S96*H96</f>
        <v>0</v>
      </c>
      <c r="AR96" s="22" t="s">
        <v>966</v>
      </c>
      <c r="AT96" s="22" t="s">
        <v>137</v>
      </c>
      <c r="AU96" s="22" t="s">
        <v>85</v>
      </c>
      <c r="AY96" s="22" t="s">
        <v>135</v>
      </c>
      <c r="BE96" s="230">
        <f>IF(N96="základní",J96,0)</f>
        <v>0</v>
      </c>
      <c r="BF96" s="230">
        <f>IF(N96="snížená",J96,0)</f>
        <v>0</v>
      </c>
      <c r="BG96" s="230">
        <f>IF(N96="zákl. přenesená",J96,0)</f>
        <v>0</v>
      </c>
      <c r="BH96" s="230">
        <f>IF(N96="sníž. přenesená",J96,0)</f>
        <v>0</v>
      </c>
      <c r="BI96" s="230">
        <f>IF(N96="nulová",J96,0)</f>
        <v>0</v>
      </c>
      <c r="BJ96" s="22" t="s">
        <v>24</v>
      </c>
      <c r="BK96" s="230">
        <f>ROUND(I96*H96,2)</f>
        <v>0</v>
      </c>
      <c r="BL96" s="22" t="s">
        <v>966</v>
      </c>
      <c r="BM96" s="22" t="s">
        <v>1001</v>
      </c>
    </row>
    <row r="97" s="10" customFormat="1" ht="29.88" customHeight="1">
      <c r="B97" s="203"/>
      <c r="C97" s="204"/>
      <c r="D97" s="205" t="s">
        <v>75</v>
      </c>
      <c r="E97" s="217" t="s">
        <v>1002</v>
      </c>
      <c r="F97" s="217" t="s">
        <v>1003</v>
      </c>
      <c r="G97" s="204"/>
      <c r="H97" s="204"/>
      <c r="I97" s="207"/>
      <c r="J97" s="218">
        <f>BK97</f>
        <v>0</v>
      </c>
      <c r="K97" s="204"/>
      <c r="L97" s="209"/>
      <c r="M97" s="210"/>
      <c r="N97" s="211"/>
      <c r="O97" s="211"/>
      <c r="P97" s="212">
        <f>P98</f>
        <v>0</v>
      </c>
      <c r="Q97" s="211"/>
      <c r="R97" s="212">
        <f>R98</f>
        <v>0</v>
      </c>
      <c r="S97" s="211"/>
      <c r="T97" s="213">
        <f>T98</f>
        <v>0</v>
      </c>
      <c r="AR97" s="214" t="s">
        <v>160</v>
      </c>
      <c r="AT97" s="215" t="s">
        <v>75</v>
      </c>
      <c r="AU97" s="215" t="s">
        <v>24</v>
      </c>
      <c r="AY97" s="214" t="s">
        <v>135</v>
      </c>
      <c r="BK97" s="216">
        <f>BK98</f>
        <v>0</v>
      </c>
    </row>
    <row r="98" s="1" customFormat="1" ht="25.5" customHeight="1">
      <c r="B98" s="44"/>
      <c r="C98" s="219" t="s">
        <v>194</v>
      </c>
      <c r="D98" s="219" t="s">
        <v>137</v>
      </c>
      <c r="E98" s="220" t="s">
        <v>1004</v>
      </c>
      <c r="F98" s="221" t="s">
        <v>1005</v>
      </c>
      <c r="G98" s="222" t="s">
        <v>965</v>
      </c>
      <c r="H98" s="223">
        <v>1</v>
      </c>
      <c r="I98" s="224"/>
      <c r="J98" s="225">
        <f>ROUND(I98*H98,2)</f>
        <v>0</v>
      </c>
      <c r="K98" s="221" t="s">
        <v>141</v>
      </c>
      <c r="L98" s="70"/>
      <c r="M98" s="226" t="s">
        <v>22</v>
      </c>
      <c r="N98" s="253" t="s">
        <v>47</v>
      </c>
      <c r="O98" s="254"/>
      <c r="P98" s="255">
        <f>O98*H98</f>
        <v>0</v>
      </c>
      <c r="Q98" s="255">
        <v>0</v>
      </c>
      <c r="R98" s="255">
        <f>Q98*H98</f>
        <v>0</v>
      </c>
      <c r="S98" s="255">
        <v>0</v>
      </c>
      <c r="T98" s="256">
        <f>S98*H98</f>
        <v>0</v>
      </c>
      <c r="AR98" s="22" t="s">
        <v>966</v>
      </c>
      <c r="AT98" s="22" t="s">
        <v>137</v>
      </c>
      <c r="AU98" s="22" t="s">
        <v>85</v>
      </c>
      <c r="AY98" s="22" t="s">
        <v>135</v>
      </c>
      <c r="BE98" s="230">
        <f>IF(N98="základní",J98,0)</f>
        <v>0</v>
      </c>
      <c r="BF98" s="230">
        <f>IF(N98="snížená",J98,0)</f>
        <v>0</v>
      </c>
      <c r="BG98" s="230">
        <f>IF(N98="zákl. přenesená",J98,0)</f>
        <v>0</v>
      </c>
      <c r="BH98" s="230">
        <f>IF(N98="sníž. přenesená",J98,0)</f>
        <v>0</v>
      </c>
      <c r="BI98" s="230">
        <f>IF(N98="nulová",J98,0)</f>
        <v>0</v>
      </c>
      <c r="BJ98" s="22" t="s">
        <v>24</v>
      </c>
      <c r="BK98" s="230">
        <f>ROUND(I98*H98,2)</f>
        <v>0</v>
      </c>
      <c r="BL98" s="22" t="s">
        <v>966</v>
      </c>
      <c r="BM98" s="22" t="s">
        <v>1006</v>
      </c>
    </row>
    <row r="99" s="1" customFormat="1" ht="6.96" customHeight="1">
      <c r="B99" s="65"/>
      <c r="C99" s="66"/>
      <c r="D99" s="66"/>
      <c r="E99" s="66"/>
      <c r="F99" s="66"/>
      <c r="G99" s="66"/>
      <c r="H99" s="66"/>
      <c r="I99" s="164"/>
      <c r="J99" s="66"/>
      <c r="K99" s="66"/>
      <c r="L99" s="70"/>
    </row>
  </sheetData>
  <sheetProtection sheet="1" autoFilter="0" formatColumns="0" formatRows="0" objects="1" scenarios="1" spinCount="100000" saltValue="2szg+iU8Kj+ahZyegVleXyn/I+Dfj8wRHDO0QX4Dw7Q7ni85tSjqzraaQ3H1FuAcKW+aIA/TWrLfobopCpzR/A==" hashValue="mqFk//KtxJcuxh1dsGBhQBKzlBJ7HdDWQGZGPkdN9j18PBThbkn4zDlVfq2doOH17yLpf/Pi7JMvOcl/fB7fhA==" algorithmName="SHA-512" password="CC35"/>
  <autoFilter ref="C80:K98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70" customWidth="1"/>
    <col min="2" max="2" width="1.664063" style="270" customWidth="1"/>
    <col min="3" max="4" width="5" style="270" customWidth="1"/>
    <col min="5" max="5" width="11.67" style="270" customWidth="1"/>
    <col min="6" max="6" width="9.17" style="270" customWidth="1"/>
    <col min="7" max="7" width="5" style="270" customWidth="1"/>
    <col min="8" max="8" width="77.83" style="270" customWidth="1"/>
    <col min="9" max="10" width="20" style="270" customWidth="1"/>
    <col min="11" max="11" width="1.664063" style="270" customWidth="1"/>
  </cols>
  <sheetData>
    <row r="1" ht="37.5" customHeight="1"/>
    <row r="2" ht="7.5" customHeight="1">
      <c r="B2" s="271"/>
      <c r="C2" s="272"/>
      <c r="D2" s="272"/>
      <c r="E2" s="272"/>
      <c r="F2" s="272"/>
      <c r="G2" s="272"/>
      <c r="H2" s="272"/>
      <c r="I2" s="272"/>
      <c r="J2" s="272"/>
      <c r="K2" s="273"/>
    </row>
    <row r="3" s="13" customFormat="1" ht="45" customHeight="1">
      <c r="B3" s="274"/>
      <c r="C3" s="275" t="s">
        <v>1007</v>
      </c>
      <c r="D3" s="275"/>
      <c r="E3" s="275"/>
      <c r="F3" s="275"/>
      <c r="G3" s="275"/>
      <c r="H3" s="275"/>
      <c r="I3" s="275"/>
      <c r="J3" s="275"/>
      <c r="K3" s="276"/>
    </row>
    <row r="4" ht="25.5" customHeight="1">
      <c r="B4" s="277"/>
      <c r="C4" s="278" t="s">
        <v>1008</v>
      </c>
      <c r="D4" s="278"/>
      <c r="E4" s="278"/>
      <c r="F4" s="278"/>
      <c r="G4" s="278"/>
      <c r="H4" s="278"/>
      <c r="I4" s="278"/>
      <c r="J4" s="278"/>
      <c r="K4" s="279"/>
    </row>
    <row r="5" ht="5.25" customHeight="1">
      <c r="B5" s="277"/>
      <c r="C5" s="280"/>
      <c r="D5" s="280"/>
      <c r="E5" s="280"/>
      <c r="F5" s="280"/>
      <c r="G5" s="280"/>
      <c r="H5" s="280"/>
      <c r="I5" s="280"/>
      <c r="J5" s="280"/>
      <c r="K5" s="279"/>
    </row>
    <row r="6" ht="15" customHeight="1">
      <c r="B6" s="277"/>
      <c r="C6" s="281" t="s">
        <v>1009</v>
      </c>
      <c r="D6" s="281"/>
      <c r="E6" s="281"/>
      <c r="F6" s="281"/>
      <c r="G6" s="281"/>
      <c r="H6" s="281"/>
      <c r="I6" s="281"/>
      <c r="J6" s="281"/>
      <c r="K6" s="279"/>
    </row>
    <row r="7" ht="15" customHeight="1">
      <c r="B7" s="282"/>
      <c r="C7" s="281" t="s">
        <v>1010</v>
      </c>
      <c r="D7" s="281"/>
      <c r="E7" s="281"/>
      <c r="F7" s="281"/>
      <c r="G7" s="281"/>
      <c r="H7" s="281"/>
      <c r="I7" s="281"/>
      <c r="J7" s="281"/>
      <c r="K7" s="279"/>
    </row>
    <row r="8" ht="12.75" customHeight="1">
      <c r="B8" s="282"/>
      <c r="C8" s="281"/>
      <c r="D8" s="281"/>
      <c r="E8" s="281"/>
      <c r="F8" s="281"/>
      <c r="G8" s="281"/>
      <c r="H8" s="281"/>
      <c r="I8" s="281"/>
      <c r="J8" s="281"/>
      <c r="K8" s="279"/>
    </row>
    <row r="9" ht="15" customHeight="1">
      <c r="B9" s="282"/>
      <c r="C9" s="281" t="s">
        <v>1011</v>
      </c>
      <c r="D9" s="281"/>
      <c r="E9" s="281"/>
      <c r="F9" s="281"/>
      <c r="G9" s="281"/>
      <c r="H9" s="281"/>
      <c r="I9" s="281"/>
      <c r="J9" s="281"/>
      <c r="K9" s="279"/>
    </row>
    <row r="10" ht="15" customHeight="1">
      <c r="B10" s="282"/>
      <c r="C10" s="281"/>
      <c r="D10" s="281" t="s">
        <v>1012</v>
      </c>
      <c r="E10" s="281"/>
      <c r="F10" s="281"/>
      <c r="G10" s="281"/>
      <c r="H10" s="281"/>
      <c r="I10" s="281"/>
      <c r="J10" s="281"/>
      <c r="K10" s="279"/>
    </row>
    <row r="11" ht="15" customHeight="1">
      <c r="B11" s="282"/>
      <c r="C11" s="283"/>
      <c r="D11" s="281" t="s">
        <v>1013</v>
      </c>
      <c r="E11" s="281"/>
      <c r="F11" s="281"/>
      <c r="G11" s="281"/>
      <c r="H11" s="281"/>
      <c r="I11" s="281"/>
      <c r="J11" s="281"/>
      <c r="K11" s="279"/>
    </row>
    <row r="12" ht="12.75" customHeight="1">
      <c r="B12" s="282"/>
      <c r="C12" s="283"/>
      <c r="D12" s="283"/>
      <c r="E12" s="283"/>
      <c r="F12" s="283"/>
      <c r="G12" s="283"/>
      <c r="H12" s="283"/>
      <c r="I12" s="283"/>
      <c r="J12" s="283"/>
      <c r="K12" s="279"/>
    </row>
    <row r="13" ht="15" customHeight="1">
      <c r="B13" s="282"/>
      <c r="C13" s="283"/>
      <c r="D13" s="281" t="s">
        <v>1014</v>
      </c>
      <c r="E13" s="281"/>
      <c r="F13" s="281"/>
      <c r="G13" s="281"/>
      <c r="H13" s="281"/>
      <c r="I13" s="281"/>
      <c r="J13" s="281"/>
      <c r="K13" s="279"/>
    </row>
    <row r="14" ht="15" customHeight="1">
      <c r="B14" s="282"/>
      <c r="C14" s="283"/>
      <c r="D14" s="281" t="s">
        <v>1015</v>
      </c>
      <c r="E14" s="281"/>
      <c r="F14" s="281"/>
      <c r="G14" s="281"/>
      <c r="H14" s="281"/>
      <c r="I14" s="281"/>
      <c r="J14" s="281"/>
      <c r="K14" s="279"/>
    </row>
    <row r="15" ht="15" customHeight="1">
      <c r="B15" s="282"/>
      <c r="C15" s="283"/>
      <c r="D15" s="281" t="s">
        <v>1016</v>
      </c>
      <c r="E15" s="281"/>
      <c r="F15" s="281"/>
      <c r="G15" s="281"/>
      <c r="H15" s="281"/>
      <c r="I15" s="281"/>
      <c r="J15" s="281"/>
      <c r="K15" s="279"/>
    </row>
    <row r="16" ht="15" customHeight="1">
      <c r="B16" s="282"/>
      <c r="C16" s="283"/>
      <c r="D16" s="283"/>
      <c r="E16" s="284" t="s">
        <v>83</v>
      </c>
      <c r="F16" s="281" t="s">
        <v>1017</v>
      </c>
      <c r="G16" s="281"/>
      <c r="H16" s="281"/>
      <c r="I16" s="281"/>
      <c r="J16" s="281"/>
      <c r="K16" s="279"/>
    </row>
    <row r="17" ht="15" customHeight="1">
      <c r="B17" s="282"/>
      <c r="C17" s="283"/>
      <c r="D17" s="283"/>
      <c r="E17" s="284" t="s">
        <v>1018</v>
      </c>
      <c r="F17" s="281" t="s">
        <v>1019</v>
      </c>
      <c r="G17" s="281"/>
      <c r="H17" s="281"/>
      <c r="I17" s="281"/>
      <c r="J17" s="281"/>
      <c r="K17" s="279"/>
    </row>
    <row r="18" ht="15" customHeight="1">
      <c r="B18" s="282"/>
      <c r="C18" s="283"/>
      <c r="D18" s="283"/>
      <c r="E18" s="284" t="s">
        <v>1020</v>
      </c>
      <c r="F18" s="281" t="s">
        <v>1021</v>
      </c>
      <c r="G18" s="281"/>
      <c r="H18" s="281"/>
      <c r="I18" s="281"/>
      <c r="J18" s="281"/>
      <c r="K18" s="279"/>
    </row>
    <row r="19" ht="15" customHeight="1">
      <c r="B19" s="282"/>
      <c r="C19" s="283"/>
      <c r="D19" s="283"/>
      <c r="E19" s="284" t="s">
        <v>1022</v>
      </c>
      <c r="F19" s="281" t="s">
        <v>1023</v>
      </c>
      <c r="G19" s="281"/>
      <c r="H19" s="281"/>
      <c r="I19" s="281"/>
      <c r="J19" s="281"/>
      <c r="K19" s="279"/>
    </row>
    <row r="20" ht="15" customHeight="1">
      <c r="B20" s="282"/>
      <c r="C20" s="283"/>
      <c r="D20" s="283"/>
      <c r="E20" s="284" t="s">
        <v>1024</v>
      </c>
      <c r="F20" s="281" t="s">
        <v>835</v>
      </c>
      <c r="G20" s="281"/>
      <c r="H20" s="281"/>
      <c r="I20" s="281"/>
      <c r="J20" s="281"/>
      <c r="K20" s="279"/>
    </row>
    <row r="21" ht="15" customHeight="1">
      <c r="B21" s="282"/>
      <c r="C21" s="283"/>
      <c r="D21" s="283"/>
      <c r="E21" s="284" t="s">
        <v>1025</v>
      </c>
      <c r="F21" s="281" t="s">
        <v>1026</v>
      </c>
      <c r="G21" s="281"/>
      <c r="H21" s="281"/>
      <c r="I21" s="281"/>
      <c r="J21" s="281"/>
      <c r="K21" s="279"/>
    </row>
    <row r="22" ht="12.75" customHeight="1">
      <c r="B22" s="282"/>
      <c r="C22" s="283"/>
      <c r="D22" s="283"/>
      <c r="E22" s="283"/>
      <c r="F22" s="283"/>
      <c r="G22" s="283"/>
      <c r="H22" s="283"/>
      <c r="I22" s="283"/>
      <c r="J22" s="283"/>
      <c r="K22" s="279"/>
    </row>
    <row r="23" ht="15" customHeight="1">
      <c r="B23" s="282"/>
      <c r="C23" s="281" t="s">
        <v>1027</v>
      </c>
      <c r="D23" s="281"/>
      <c r="E23" s="281"/>
      <c r="F23" s="281"/>
      <c r="G23" s="281"/>
      <c r="H23" s="281"/>
      <c r="I23" s="281"/>
      <c r="J23" s="281"/>
      <c r="K23" s="279"/>
    </row>
    <row r="24" ht="15" customHeight="1">
      <c r="B24" s="282"/>
      <c r="C24" s="281" t="s">
        <v>1028</v>
      </c>
      <c r="D24" s="281"/>
      <c r="E24" s="281"/>
      <c r="F24" s="281"/>
      <c r="G24" s="281"/>
      <c r="H24" s="281"/>
      <c r="I24" s="281"/>
      <c r="J24" s="281"/>
      <c r="K24" s="279"/>
    </row>
    <row r="25" ht="15" customHeight="1">
      <c r="B25" s="282"/>
      <c r="C25" s="281"/>
      <c r="D25" s="281" t="s">
        <v>1029</v>
      </c>
      <c r="E25" s="281"/>
      <c r="F25" s="281"/>
      <c r="G25" s="281"/>
      <c r="H25" s="281"/>
      <c r="I25" s="281"/>
      <c r="J25" s="281"/>
      <c r="K25" s="279"/>
    </row>
    <row r="26" ht="15" customHeight="1">
      <c r="B26" s="282"/>
      <c r="C26" s="283"/>
      <c r="D26" s="281" t="s">
        <v>1030</v>
      </c>
      <c r="E26" s="281"/>
      <c r="F26" s="281"/>
      <c r="G26" s="281"/>
      <c r="H26" s="281"/>
      <c r="I26" s="281"/>
      <c r="J26" s="281"/>
      <c r="K26" s="279"/>
    </row>
    <row r="27" ht="12.75" customHeight="1">
      <c r="B27" s="282"/>
      <c r="C27" s="283"/>
      <c r="D27" s="283"/>
      <c r="E27" s="283"/>
      <c r="F27" s="283"/>
      <c r="G27" s="283"/>
      <c r="H27" s="283"/>
      <c r="I27" s="283"/>
      <c r="J27" s="283"/>
      <c r="K27" s="279"/>
    </row>
    <row r="28" ht="15" customHeight="1">
      <c r="B28" s="282"/>
      <c r="C28" s="283"/>
      <c r="D28" s="281" t="s">
        <v>1031</v>
      </c>
      <c r="E28" s="281"/>
      <c r="F28" s="281"/>
      <c r="G28" s="281"/>
      <c r="H28" s="281"/>
      <c r="I28" s="281"/>
      <c r="J28" s="281"/>
      <c r="K28" s="279"/>
    </row>
    <row r="29" ht="15" customHeight="1">
      <c r="B29" s="282"/>
      <c r="C29" s="283"/>
      <c r="D29" s="281" t="s">
        <v>1032</v>
      </c>
      <c r="E29" s="281"/>
      <c r="F29" s="281"/>
      <c r="G29" s="281"/>
      <c r="H29" s="281"/>
      <c r="I29" s="281"/>
      <c r="J29" s="281"/>
      <c r="K29" s="279"/>
    </row>
    <row r="30" ht="12.75" customHeight="1">
      <c r="B30" s="282"/>
      <c r="C30" s="283"/>
      <c r="D30" s="283"/>
      <c r="E30" s="283"/>
      <c r="F30" s="283"/>
      <c r="G30" s="283"/>
      <c r="H30" s="283"/>
      <c r="I30" s="283"/>
      <c r="J30" s="283"/>
      <c r="K30" s="279"/>
    </row>
    <row r="31" ht="15" customHeight="1">
      <c r="B31" s="282"/>
      <c r="C31" s="283"/>
      <c r="D31" s="281" t="s">
        <v>1033</v>
      </c>
      <c r="E31" s="281"/>
      <c r="F31" s="281"/>
      <c r="G31" s="281"/>
      <c r="H31" s="281"/>
      <c r="I31" s="281"/>
      <c r="J31" s="281"/>
      <c r="K31" s="279"/>
    </row>
    <row r="32" ht="15" customHeight="1">
      <c r="B32" s="282"/>
      <c r="C32" s="283"/>
      <c r="D32" s="281" t="s">
        <v>1034</v>
      </c>
      <c r="E32" s="281"/>
      <c r="F32" s="281"/>
      <c r="G32" s="281"/>
      <c r="H32" s="281"/>
      <c r="I32" s="281"/>
      <c r="J32" s="281"/>
      <c r="K32" s="279"/>
    </row>
    <row r="33" ht="15" customHeight="1">
      <c r="B33" s="282"/>
      <c r="C33" s="283"/>
      <c r="D33" s="281" t="s">
        <v>1035</v>
      </c>
      <c r="E33" s="281"/>
      <c r="F33" s="281"/>
      <c r="G33" s="281"/>
      <c r="H33" s="281"/>
      <c r="I33" s="281"/>
      <c r="J33" s="281"/>
      <c r="K33" s="279"/>
    </row>
    <row r="34" ht="15" customHeight="1">
      <c r="B34" s="282"/>
      <c r="C34" s="283"/>
      <c r="D34" s="281"/>
      <c r="E34" s="285" t="s">
        <v>121</v>
      </c>
      <c r="F34" s="281"/>
      <c r="G34" s="281" t="s">
        <v>1036</v>
      </c>
      <c r="H34" s="281"/>
      <c r="I34" s="281"/>
      <c r="J34" s="281"/>
      <c r="K34" s="279"/>
    </row>
    <row r="35" ht="30.75" customHeight="1">
      <c r="B35" s="282"/>
      <c r="C35" s="283"/>
      <c r="D35" s="281"/>
      <c r="E35" s="285" t="s">
        <v>1037</v>
      </c>
      <c r="F35" s="281"/>
      <c r="G35" s="281" t="s">
        <v>1038</v>
      </c>
      <c r="H35" s="281"/>
      <c r="I35" s="281"/>
      <c r="J35" s="281"/>
      <c r="K35" s="279"/>
    </row>
    <row r="36" ht="15" customHeight="1">
      <c r="B36" s="282"/>
      <c r="C36" s="283"/>
      <c r="D36" s="281"/>
      <c r="E36" s="285" t="s">
        <v>57</v>
      </c>
      <c r="F36" s="281"/>
      <c r="G36" s="281" t="s">
        <v>1039</v>
      </c>
      <c r="H36" s="281"/>
      <c r="I36" s="281"/>
      <c r="J36" s="281"/>
      <c r="K36" s="279"/>
    </row>
    <row r="37" ht="15" customHeight="1">
      <c r="B37" s="282"/>
      <c r="C37" s="283"/>
      <c r="D37" s="281"/>
      <c r="E37" s="285" t="s">
        <v>122</v>
      </c>
      <c r="F37" s="281"/>
      <c r="G37" s="281" t="s">
        <v>1040</v>
      </c>
      <c r="H37" s="281"/>
      <c r="I37" s="281"/>
      <c r="J37" s="281"/>
      <c r="K37" s="279"/>
    </row>
    <row r="38" ht="15" customHeight="1">
      <c r="B38" s="282"/>
      <c r="C38" s="283"/>
      <c r="D38" s="281"/>
      <c r="E38" s="285" t="s">
        <v>123</v>
      </c>
      <c r="F38" s="281"/>
      <c r="G38" s="281" t="s">
        <v>1041</v>
      </c>
      <c r="H38" s="281"/>
      <c r="I38" s="281"/>
      <c r="J38" s="281"/>
      <c r="K38" s="279"/>
    </row>
    <row r="39" ht="15" customHeight="1">
      <c r="B39" s="282"/>
      <c r="C39" s="283"/>
      <c r="D39" s="281"/>
      <c r="E39" s="285" t="s">
        <v>124</v>
      </c>
      <c r="F39" s="281"/>
      <c r="G39" s="281" t="s">
        <v>1042</v>
      </c>
      <c r="H39" s="281"/>
      <c r="I39" s="281"/>
      <c r="J39" s="281"/>
      <c r="K39" s="279"/>
    </row>
    <row r="40" ht="15" customHeight="1">
      <c r="B40" s="282"/>
      <c r="C40" s="283"/>
      <c r="D40" s="281"/>
      <c r="E40" s="285" t="s">
        <v>1043</v>
      </c>
      <c r="F40" s="281"/>
      <c r="G40" s="281" t="s">
        <v>1044</v>
      </c>
      <c r="H40" s="281"/>
      <c r="I40" s="281"/>
      <c r="J40" s="281"/>
      <c r="K40" s="279"/>
    </row>
    <row r="41" ht="15" customHeight="1">
      <c r="B41" s="282"/>
      <c r="C41" s="283"/>
      <c r="D41" s="281"/>
      <c r="E41" s="285"/>
      <c r="F41" s="281"/>
      <c r="G41" s="281" t="s">
        <v>1045</v>
      </c>
      <c r="H41" s="281"/>
      <c r="I41" s="281"/>
      <c r="J41" s="281"/>
      <c r="K41" s="279"/>
    </row>
    <row r="42" ht="15" customHeight="1">
      <c r="B42" s="282"/>
      <c r="C42" s="283"/>
      <c r="D42" s="281"/>
      <c r="E42" s="285" t="s">
        <v>1046</v>
      </c>
      <c r="F42" s="281"/>
      <c r="G42" s="281" t="s">
        <v>1047</v>
      </c>
      <c r="H42" s="281"/>
      <c r="I42" s="281"/>
      <c r="J42" s="281"/>
      <c r="K42" s="279"/>
    </row>
    <row r="43" ht="15" customHeight="1">
      <c r="B43" s="282"/>
      <c r="C43" s="283"/>
      <c r="D43" s="281"/>
      <c r="E43" s="285" t="s">
        <v>126</v>
      </c>
      <c r="F43" s="281"/>
      <c r="G43" s="281" t="s">
        <v>1048</v>
      </c>
      <c r="H43" s="281"/>
      <c r="I43" s="281"/>
      <c r="J43" s="281"/>
      <c r="K43" s="279"/>
    </row>
    <row r="44" ht="12.75" customHeight="1">
      <c r="B44" s="282"/>
      <c r="C44" s="283"/>
      <c r="D44" s="281"/>
      <c r="E44" s="281"/>
      <c r="F44" s="281"/>
      <c r="G44" s="281"/>
      <c r="H44" s="281"/>
      <c r="I44" s="281"/>
      <c r="J44" s="281"/>
      <c r="K44" s="279"/>
    </row>
    <row r="45" ht="15" customHeight="1">
      <c r="B45" s="282"/>
      <c r="C45" s="283"/>
      <c r="D45" s="281" t="s">
        <v>1049</v>
      </c>
      <c r="E45" s="281"/>
      <c r="F45" s="281"/>
      <c r="G45" s="281"/>
      <c r="H45" s="281"/>
      <c r="I45" s="281"/>
      <c r="J45" s="281"/>
      <c r="K45" s="279"/>
    </row>
    <row r="46" ht="15" customHeight="1">
      <c r="B46" s="282"/>
      <c r="C46" s="283"/>
      <c r="D46" s="283"/>
      <c r="E46" s="281" t="s">
        <v>1050</v>
      </c>
      <c r="F46" s="281"/>
      <c r="G46" s="281"/>
      <c r="H46" s="281"/>
      <c r="I46" s="281"/>
      <c r="J46" s="281"/>
      <c r="K46" s="279"/>
    </row>
    <row r="47" ht="15" customHeight="1">
      <c r="B47" s="282"/>
      <c r="C47" s="283"/>
      <c r="D47" s="283"/>
      <c r="E47" s="281" t="s">
        <v>1051</v>
      </c>
      <c r="F47" s="281"/>
      <c r="G47" s="281"/>
      <c r="H47" s="281"/>
      <c r="I47" s="281"/>
      <c r="J47" s="281"/>
      <c r="K47" s="279"/>
    </row>
    <row r="48" ht="15" customHeight="1">
      <c r="B48" s="282"/>
      <c r="C48" s="283"/>
      <c r="D48" s="283"/>
      <c r="E48" s="281" t="s">
        <v>1052</v>
      </c>
      <c r="F48" s="281"/>
      <c r="G48" s="281"/>
      <c r="H48" s="281"/>
      <c r="I48" s="281"/>
      <c r="J48" s="281"/>
      <c r="K48" s="279"/>
    </row>
    <row r="49" ht="15" customHeight="1">
      <c r="B49" s="282"/>
      <c r="C49" s="283"/>
      <c r="D49" s="281" t="s">
        <v>1053</v>
      </c>
      <c r="E49" s="281"/>
      <c r="F49" s="281"/>
      <c r="G49" s="281"/>
      <c r="H49" s="281"/>
      <c r="I49" s="281"/>
      <c r="J49" s="281"/>
      <c r="K49" s="279"/>
    </row>
    <row r="50" ht="25.5" customHeight="1">
      <c r="B50" s="277"/>
      <c r="C50" s="278" t="s">
        <v>1054</v>
      </c>
      <c r="D50" s="278"/>
      <c r="E50" s="278"/>
      <c r="F50" s="278"/>
      <c r="G50" s="278"/>
      <c r="H50" s="278"/>
      <c r="I50" s="278"/>
      <c r="J50" s="278"/>
      <c r="K50" s="279"/>
    </row>
    <row r="51" ht="5.25" customHeight="1">
      <c r="B51" s="277"/>
      <c r="C51" s="280"/>
      <c r="D51" s="280"/>
      <c r="E51" s="280"/>
      <c r="F51" s="280"/>
      <c r="G51" s="280"/>
      <c r="H51" s="280"/>
      <c r="I51" s="280"/>
      <c r="J51" s="280"/>
      <c r="K51" s="279"/>
    </row>
    <row r="52" ht="15" customHeight="1">
      <c r="B52" s="277"/>
      <c r="C52" s="281" t="s">
        <v>1055</v>
      </c>
      <c r="D52" s="281"/>
      <c r="E52" s="281"/>
      <c r="F52" s="281"/>
      <c r="G52" s="281"/>
      <c r="H52" s="281"/>
      <c r="I52" s="281"/>
      <c r="J52" s="281"/>
      <c r="K52" s="279"/>
    </row>
    <row r="53" ht="15" customHeight="1">
      <c r="B53" s="277"/>
      <c r="C53" s="281" t="s">
        <v>1056</v>
      </c>
      <c r="D53" s="281"/>
      <c r="E53" s="281"/>
      <c r="F53" s="281"/>
      <c r="G53" s="281"/>
      <c r="H53" s="281"/>
      <c r="I53" s="281"/>
      <c r="J53" s="281"/>
      <c r="K53" s="279"/>
    </row>
    <row r="54" ht="12.75" customHeight="1">
      <c r="B54" s="277"/>
      <c r="C54" s="281"/>
      <c r="D54" s="281"/>
      <c r="E54" s="281"/>
      <c r="F54" s="281"/>
      <c r="G54" s="281"/>
      <c r="H54" s="281"/>
      <c r="I54" s="281"/>
      <c r="J54" s="281"/>
      <c r="K54" s="279"/>
    </row>
    <row r="55" ht="15" customHeight="1">
      <c r="B55" s="277"/>
      <c r="C55" s="281" t="s">
        <v>1057</v>
      </c>
      <c r="D55" s="281"/>
      <c r="E55" s="281"/>
      <c r="F55" s="281"/>
      <c r="G55" s="281"/>
      <c r="H55" s="281"/>
      <c r="I55" s="281"/>
      <c r="J55" s="281"/>
      <c r="K55" s="279"/>
    </row>
    <row r="56" ht="15" customHeight="1">
      <c r="B56" s="277"/>
      <c r="C56" s="283"/>
      <c r="D56" s="281" t="s">
        <v>1058</v>
      </c>
      <c r="E56" s="281"/>
      <c r="F56" s="281"/>
      <c r="G56" s="281"/>
      <c r="H56" s="281"/>
      <c r="I56" s="281"/>
      <c r="J56" s="281"/>
      <c r="K56" s="279"/>
    </row>
    <row r="57" ht="15" customHeight="1">
      <c r="B57" s="277"/>
      <c r="C57" s="283"/>
      <c r="D57" s="281" t="s">
        <v>1059</v>
      </c>
      <c r="E57" s="281"/>
      <c r="F57" s="281"/>
      <c r="G57" s="281"/>
      <c r="H57" s="281"/>
      <c r="I57" s="281"/>
      <c r="J57" s="281"/>
      <c r="K57" s="279"/>
    </row>
    <row r="58" ht="15" customHeight="1">
      <c r="B58" s="277"/>
      <c r="C58" s="283"/>
      <c r="D58" s="281" t="s">
        <v>1060</v>
      </c>
      <c r="E58" s="281"/>
      <c r="F58" s="281"/>
      <c r="G58" s="281"/>
      <c r="H58" s="281"/>
      <c r="I58" s="281"/>
      <c r="J58" s="281"/>
      <c r="K58" s="279"/>
    </row>
    <row r="59" ht="15" customHeight="1">
      <c r="B59" s="277"/>
      <c r="C59" s="283"/>
      <c r="D59" s="281" t="s">
        <v>1061</v>
      </c>
      <c r="E59" s="281"/>
      <c r="F59" s="281"/>
      <c r="G59" s="281"/>
      <c r="H59" s="281"/>
      <c r="I59" s="281"/>
      <c r="J59" s="281"/>
      <c r="K59" s="279"/>
    </row>
    <row r="60" ht="15" customHeight="1">
      <c r="B60" s="277"/>
      <c r="C60" s="283"/>
      <c r="D60" s="286" t="s">
        <v>1062</v>
      </c>
      <c r="E60" s="286"/>
      <c r="F60" s="286"/>
      <c r="G60" s="286"/>
      <c r="H60" s="286"/>
      <c r="I60" s="286"/>
      <c r="J60" s="286"/>
      <c r="K60" s="279"/>
    </row>
    <row r="61" ht="15" customHeight="1">
      <c r="B61" s="277"/>
      <c r="C61" s="283"/>
      <c r="D61" s="281" t="s">
        <v>1063</v>
      </c>
      <c r="E61" s="281"/>
      <c r="F61" s="281"/>
      <c r="G61" s="281"/>
      <c r="H61" s="281"/>
      <c r="I61" s="281"/>
      <c r="J61" s="281"/>
      <c r="K61" s="279"/>
    </row>
    <row r="62" ht="12.75" customHeight="1">
      <c r="B62" s="277"/>
      <c r="C62" s="283"/>
      <c r="D62" s="283"/>
      <c r="E62" s="287"/>
      <c r="F62" s="283"/>
      <c r="G62" s="283"/>
      <c r="H62" s="283"/>
      <c r="I62" s="283"/>
      <c r="J62" s="283"/>
      <c r="K62" s="279"/>
    </row>
    <row r="63" ht="15" customHeight="1">
      <c r="B63" s="277"/>
      <c r="C63" s="283"/>
      <c r="D63" s="281" t="s">
        <v>1064</v>
      </c>
      <c r="E63" s="281"/>
      <c r="F63" s="281"/>
      <c r="G63" s="281"/>
      <c r="H63" s="281"/>
      <c r="I63" s="281"/>
      <c r="J63" s="281"/>
      <c r="K63" s="279"/>
    </row>
    <row r="64" ht="15" customHeight="1">
      <c r="B64" s="277"/>
      <c r="C64" s="283"/>
      <c r="D64" s="286" t="s">
        <v>1065</v>
      </c>
      <c r="E64" s="286"/>
      <c r="F64" s="286"/>
      <c r="G64" s="286"/>
      <c r="H64" s="286"/>
      <c r="I64" s="286"/>
      <c r="J64" s="286"/>
      <c r="K64" s="279"/>
    </row>
    <row r="65" ht="15" customHeight="1">
      <c r="B65" s="277"/>
      <c r="C65" s="283"/>
      <c r="D65" s="281" t="s">
        <v>1066</v>
      </c>
      <c r="E65" s="281"/>
      <c r="F65" s="281"/>
      <c r="G65" s="281"/>
      <c r="H65" s="281"/>
      <c r="I65" s="281"/>
      <c r="J65" s="281"/>
      <c r="K65" s="279"/>
    </row>
    <row r="66" ht="15" customHeight="1">
      <c r="B66" s="277"/>
      <c r="C66" s="283"/>
      <c r="D66" s="281" t="s">
        <v>1067</v>
      </c>
      <c r="E66" s="281"/>
      <c r="F66" s="281"/>
      <c r="G66" s="281"/>
      <c r="H66" s="281"/>
      <c r="I66" s="281"/>
      <c r="J66" s="281"/>
      <c r="K66" s="279"/>
    </row>
    <row r="67" ht="15" customHeight="1">
      <c r="B67" s="277"/>
      <c r="C67" s="283"/>
      <c r="D67" s="281" t="s">
        <v>1068</v>
      </c>
      <c r="E67" s="281"/>
      <c r="F67" s="281"/>
      <c r="G67" s="281"/>
      <c r="H67" s="281"/>
      <c r="I67" s="281"/>
      <c r="J67" s="281"/>
      <c r="K67" s="279"/>
    </row>
    <row r="68" ht="15" customHeight="1">
      <c r="B68" s="277"/>
      <c r="C68" s="283"/>
      <c r="D68" s="281" t="s">
        <v>1069</v>
      </c>
      <c r="E68" s="281"/>
      <c r="F68" s="281"/>
      <c r="G68" s="281"/>
      <c r="H68" s="281"/>
      <c r="I68" s="281"/>
      <c r="J68" s="281"/>
      <c r="K68" s="279"/>
    </row>
    <row r="69" ht="12.75" customHeight="1">
      <c r="B69" s="288"/>
      <c r="C69" s="289"/>
      <c r="D69" s="289"/>
      <c r="E69" s="289"/>
      <c r="F69" s="289"/>
      <c r="G69" s="289"/>
      <c r="H69" s="289"/>
      <c r="I69" s="289"/>
      <c r="J69" s="289"/>
      <c r="K69" s="290"/>
    </row>
    <row r="70" ht="18.75" customHeight="1">
      <c r="B70" s="291"/>
      <c r="C70" s="291"/>
      <c r="D70" s="291"/>
      <c r="E70" s="291"/>
      <c r="F70" s="291"/>
      <c r="G70" s="291"/>
      <c r="H70" s="291"/>
      <c r="I70" s="291"/>
      <c r="J70" s="291"/>
      <c r="K70" s="292"/>
    </row>
    <row r="71" ht="18.75" customHeight="1">
      <c r="B71" s="292"/>
      <c r="C71" s="292"/>
      <c r="D71" s="292"/>
      <c r="E71" s="292"/>
      <c r="F71" s="292"/>
      <c r="G71" s="292"/>
      <c r="H71" s="292"/>
      <c r="I71" s="292"/>
      <c r="J71" s="292"/>
      <c r="K71" s="292"/>
    </row>
    <row r="72" ht="7.5" customHeight="1">
      <c r="B72" s="293"/>
      <c r="C72" s="294"/>
      <c r="D72" s="294"/>
      <c r="E72" s="294"/>
      <c r="F72" s="294"/>
      <c r="G72" s="294"/>
      <c r="H72" s="294"/>
      <c r="I72" s="294"/>
      <c r="J72" s="294"/>
      <c r="K72" s="295"/>
    </row>
    <row r="73" ht="45" customHeight="1">
      <c r="B73" s="296"/>
      <c r="C73" s="297" t="s">
        <v>103</v>
      </c>
      <c r="D73" s="297"/>
      <c r="E73" s="297"/>
      <c r="F73" s="297"/>
      <c r="G73" s="297"/>
      <c r="H73" s="297"/>
      <c r="I73" s="297"/>
      <c r="J73" s="297"/>
      <c r="K73" s="298"/>
    </row>
    <row r="74" ht="17.25" customHeight="1">
      <c r="B74" s="296"/>
      <c r="C74" s="299" t="s">
        <v>1070</v>
      </c>
      <c r="D74" s="299"/>
      <c r="E74" s="299"/>
      <c r="F74" s="299" t="s">
        <v>1071</v>
      </c>
      <c r="G74" s="300"/>
      <c r="H74" s="299" t="s">
        <v>122</v>
      </c>
      <c r="I74" s="299" t="s">
        <v>61</v>
      </c>
      <c r="J74" s="299" t="s">
        <v>1072</v>
      </c>
      <c r="K74" s="298"/>
    </row>
    <row r="75" ht="17.25" customHeight="1">
      <c r="B75" s="296"/>
      <c r="C75" s="301" t="s">
        <v>1073</v>
      </c>
      <c r="D75" s="301"/>
      <c r="E75" s="301"/>
      <c r="F75" s="302" t="s">
        <v>1074</v>
      </c>
      <c r="G75" s="303"/>
      <c r="H75" s="301"/>
      <c r="I75" s="301"/>
      <c r="J75" s="301" t="s">
        <v>1075</v>
      </c>
      <c r="K75" s="298"/>
    </row>
    <row r="76" ht="5.25" customHeight="1">
      <c r="B76" s="296"/>
      <c r="C76" s="304"/>
      <c r="D76" s="304"/>
      <c r="E76" s="304"/>
      <c r="F76" s="304"/>
      <c r="G76" s="305"/>
      <c r="H76" s="304"/>
      <c r="I76" s="304"/>
      <c r="J76" s="304"/>
      <c r="K76" s="298"/>
    </row>
    <row r="77" ht="15" customHeight="1">
      <c r="B77" s="296"/>
      <c r="C77" s="285" t="s">
        <v>57</v>
      </c>
      <c r="D77" s="304"/>
      <c r="E77" s="304"/>
      <c r="F77" s="306" t="s">
        <v>1076</v>
      </c>
      <c r="G77" s="305"/>
      <c r="H77" s="285" t="s">
        <v>1077</v>
      </c>
      <c r="I77" s="285" t="s">
        <v>1078</v>
      </c>
      <c r="J77" s="285">
        <v>20</v>
      </c>
      <c r="K77" s="298"/>
    </row>
    <row r="78" ht="15" customHeight="1">
      <c r="B78" s="296"/>
      <c r="C78" s="285" t="s">
        <v>1079</v>
      </c>
      <c r="D78" s="285"/>
      <c r="E78" s="285"/>
      <c r="F78" s="306" t="s">
        <v>1076</v>
      </c>
      <c r="G78" s="305"/>
      <c r="H78" s="285" t="s">
        <v>1080</v>
      </c>
      <c r="I78" s="285" t="s">
        <v>1078</v>
      </c>
      <c r="J78" s="285">
        <v>120</v>
      </c>
      <c r="K78" s="298"/>
    </row>
    <row r="79" ht="15" customHeight="1">
      <c r="B79" s="307"/>
      <c r="C79" s="285" t="s">
        <v>1081</v>
      </c>
      <c r="D79" s="285"/>
      <c r="E79" s="285"/>
      <c r="F79" s="306" t="s">
        <v>1082</v>
      </c>
      <c r="G79" s="305"/>
      <c r="H79" s="285" t="s">
        <v>1083</v>
      </c>
      <c r="I79" s="285" t="s">
        <v>1078</v>
      </c>
      <c r="J79" s="285">
        <v>50</v>
      </c>
      <c r="K79" s="298"/>
    </row>
    <row r="80" ht="15" customHeight="1">
      <c r="B80" s="307"/>
      <c r="C80" s="285" t="s">
        <v>1084</v>
      </c>
      <c r="D80" s="285"/>
      <c r="E80" s="285"/>
      <c r="F80" s="306" t="s">
        <v>1076</v>
      </c>
      <c r="G80" s="305"/>
      <c r="H80" s="285" t="s">
        <v>1085</v>
      </c>
      <c r="I80" s="285" t="s">
        <v>1086</v>
      </c>
      <c r="J80" s="285"/>
      <c r="K80" s="298"/>
    </row>
    <row r="81" ht="15" customHeight="1">
      <c r="B81" s="307"/>
      <c r="C81" s="308" t="s">
        <v>1087</v>
      </c>
      <c r="D81" s="308"/>
      <c r="E81" s="308"/>
      <c r="F81" s="309" t="s">
        <v>1082</v>
      </c>
      <c r="G81" s="308"/>
      <c r="H81" s="308" t="s">
        <v>1088</v>
      </c>
      <c r="I81" s="308" t="s">
        <v>1078</v>
      </c>
      <c r="J81" s="308">
        <v>15</v>
      </c>
      <c r="K81" s="298"/>
    </row>
    <row r="82" ht="15" customHeight="1">
      <c r="B82" s="307"/>
      <c r="C82" s="308" t="s">
        <v>1089</v>
      </c>
      <c r="D82" s="308"/>
      <c r="E82" s="308"/>
      <c r="F82" s="309" t="s">
        <v>1082</v>
      </c>
      <c r="G82" s="308"/>
      <c r="H82" s="308" t="s">
        <v>1090</v>
      </c>
      <c r="I82" s="308" t="s">
        <v>1078</v>
      </c>
      <c r="J82" s="308">
        <v>15</v>
      </c>
      <c r="K82" s="298"/>
    </row>
    <row r="83" ht="15" customHeight="1">
      <c r="B83" s="307"/>
      <c r="C83" s="308" t="s">
        <v>1091</v>
      </c>
      <c r="D83" s="308"/>
      <c r="E83" s="308"/>
      <c r="F83" s="309" t="s">
        <v>1082</v>
      </c>
      <c r="G83" s="308"/>
      <c r="H83" s="308" t="s">
        <v>1092</v>
      </c>
      <c r="I83" s="308" t="s">
        <v>1078</v>
      </c>
      <c r="J83" s="308">
        <v>20</v>
      </c>
      <c r="K83" s="298"/>
    </row>
    <row r="84" ht="15" customHeight="1">
      <c r="B84" s="307"/>
      <c r="C84" s="308" t="s">
        <v>1093</v>
      </c>
      <c r="D84" s="308"/>
      <c r="E84" s="308"/>
      <c r="F84" s="309" t="s">
        <v>1082</v>
      </c>
      <c r="G84" s="308"/>
      <c r="H84" s="308" t="s">
        <v>1094</v>
      </c>
      <c r="I84" s="308" t="s">
        <v>1078</v>
      </c>
      <c r="J84" s="308">
        <v>20</v>
      </c>
      <c r="K84" s="298"/>
    </row>
    <row r="85" ht="15" customHeight="1">
      <c r="B85" s="307"/>
      <c r="C85" s="285" t="s">
        <v>1095</v>
      </c>
      <c r="D85" s="285"/>
      <c r="E85" s="285"/>
      <c r="F85" s="306" t="s">
        <v>1082</v>
      </c>
      <c r="G85" s="305"/>
      <c r="H85" s="285" t="s">
        <v>1096</v>
      </c>
      <c r="I85" s="285" t="s">
        <v>1078</v>
      </c>
      <c r="J85" s="285">
        <v>50</v>
      </c>
      <c r="K85" s="298"/>
    </row>
    <row r="86" ht="15" customHeight="1">
      <c r="B86" s="307"/>
      <c r="C86" s="285" t="s">
        <v>1097</v>
      </c>
      <c r="D86" s="285"/>
      <c r="E86" s="285"/>
      <c r="F86" s="306" t="s">
        <v>1082</v>
      </c>
      <c r="G86" s="305"/>
      <c r="H86" s="285" t="s">
        <v>1098</v>
      </c>
      <c r="I86" s="285" t="s">
        <v>1078</v>
      </c>
      <c r="J86" s="285">
        <v>20</v>
      </c>
      <c r="K86" s="298"/>
    </row>
    <row r="87" ht="15" customHeight="1">
      <c r="B87" s="307"/>
      <c r="C87" s="285" t="s">
        <v>1099</v>
      </c>
      <c r="D87" s="285"/>
      <c r="E87" s="285"/>
      <c r="F87" s="306" t="s">
        <v>1082</v>
      </c>
      <c r="G87" s="305"/>
      <c r="H87" s="285" t="s">
        <v>1100</v>
      </c>
      <c r="I87" s="285" t="s">
        <v>1078</v>
      </c>
      <c r="J87" s="285">
        <v>20</v>
      </c>
      <c r="K87" s="298"/>
    </row>
    <row r="88" ht="15" customHeight="1">
      <c r="B88" s="307"/>
      <c r="C88" s="285" t="s">
        <v>1101</v>
      </c>
      <c r="D88" s="285"/>
      <c r="E88" s="285"/>
      <c r="F88" s="306" t="s">
        <v>1082</v>
      </c>
      <c r="G88" s="305"/>
      <c r="H88" s="285" t="s">
        <v>1102</v>
      </c>
      <c r="I88" s="285" t="s">
        <v>1078</v>
      </c>
      <c r="J88" s="285">
        <v>50</v>
      </c>
      <c r="K88" s="298"/>
    </row>
    <row r="89" ht="15" customHeight="1">
      <c r="B89" s="307"/>
      <c r="C89" s="285" t="s">
        <v>1103</v>
      </c>
      <c r="D89" s="285"/>
      <c r="E89" s="285"/>
      <c r="F89" s="306" t="s">
        <v>1082</v>
      </c>
      <c r="G89" s="305"/>
      <c r="H89" s="285" t="s">
        <v>1103</v>
      </c>
      <c r="I89" s="285" t="s">
        <v>1078</v>
      </c>
      <c r="J89" s="285">
        <v>50</v>
      </c>
      <c r="K89" s="298"/>
    </row>
    <row r="90" ht="15" customHeight="1">
      <c r="B90" s="307"/>
      <c r="C90" s="285" t="s">
        <v>127</v>
      </c>
      <c r="D90" s="285"/>
      <c r="E90" s="285"/>
      <c r="F90" s="306" t="s">
        <v>1082</v>
      </c>
      <c r="G90" s="305"/>
      <c r="H90" s="285" t="s">
        <v>1104</v>
      </c>
      <c r="I90" s="285" t="s">
        <v>1078</v>
      </c>
      <c r="J90" s="285">
        <v>255</v>
      </c>
      <c r="K90" s="298"/>
    </row>
    <row r="91" ht="15" customHeight="1">
      <c r="B91" s="307"/>
      <c r="C91" s="285" t="s">
        <v>1105</v>
      </c>
      <c r="D91" s="285"/>
      <c r="E91" s="285"/>
      <c r="F91" s="306" t="s">
        <v>1076</v>
      </c>
      <c r="G91" s="305"/>
      <c r="H91" s="285" t="s">
        <v>1106</v>
      </c>
      <c r="I91" s="285" t="s">
        <v>1107</v>
      </c>
      <c r="J91" s="285"/>
      <c r="K91" s="298"/>
    </row>
    <row r="92" ht="15" customHeight="1">
      <c r="B92" s="307"/>
      <c r="C92" s="285" t="s">
        <v>1108</v>
      </c>
      <c r="D92" s="285"/>
      <c r="E92" s="285"/>
      <c r="F92" s="306" t="s">
        <v>1076</v>
      </c>
      <c r="G92" s="305"/>
      <c r="H92" s="285" t="s">
        <v>1109</v>
      </c>
      <c r="I92" s="285" t="s">
        <v>1110</v>
      </c>
      <c r="J92" s="285"/>
      <c r="K92" s="298"/>
    </row>
    <row r="93" ht="15" customHeight="1">
      <c r="B93" s="307"/>
      <c r="C93" s="285" t="s">
        <v>1111</v>
      </c>
      <c r="D93" s="285"/>
      <c r="E93" s="285"/>
      <c r="F93" s="306" t="s">
        <v>1076</v>
      </c>
      <c r="G93" s="305"/>
      <c r="H93" s="285" t="s">
        <v>1111</v>
      </c>
      <c r="I93" s="285" t="s">
        <v>1110</v>
      </c>
      <c r="J93" s="285"/>
      <c r="K93" s="298"/>
    </row>
    <row r="94" ht="15" customHeight="1">
      <c r="B94" s="307"/>
      <c r="C94" s="285" t="s">
        <v>42</v>
      </c>
      <c r="D94" s="285"/>
      <c r="E94" s="285"/>
      <c r="F94" s="306" t="s">
        <v>1076</v>
      </c>
      <c r="G94" s="305"/>
      <c r="H94" s="285" t="s">
        <v>1112</v>
      </c>
      <c r="I94" s="285" t="s">
        <v>1110</v>
      </c>
      <c r="J94" s="285"/>
      <c r="K94" s="298"/>
    </row>
    <row r="95" ht="15" customHeight="1">
      <c r="B95" s="307"/>
      <c r="C95" s="285" t="s">
        <v>52</v>
      </c>
      <c r="D95" s="285"/>
      <c r="E95" s="285"/>
      <c r="F95" s="306" t="s">
        <v>1076</v>
      </c>
      <c r="G95" s="305"/>
      <c r="H95" s="285" t="s">
        <v>1113</v>
      </c>
      <c r="I95" s="285" t="s">
        <v>1110</v>
      </c>
      <c r="J95" s="285"/>
      <c r="K95" s="298"/>
    </row>
    <row r="96" ht="15" customHeight="1">
      <c r="B96" s="310"/>
      <c r="C96" s="311"/>
      <c r="D96" s="311"/>
      <c r="E96" s="311"/>
      <c r="F96" s="311"/>
      <c r="G96" s="311"/>
      <c r="H96" s="311"/>
      <c r="I96" s="311"/>
      <c r="J96" s="311"/>
      <c r="K96" s="312"/>
    </row>
    <row r="97" ht="18.75" customHeight="1">
      <c r="B97" s="313"/>
      <c r="C97" s="314"/>
      <c r="D97" s="314"/>
      <c r="E97" s="314"/>
      <c r="F97" s="314"/>
      <c r="G97" s="314"/>
      <c r="H97" s="314"/>
      <c r="I97" s="314"/>
      <c r="J97" s="314"/>
      <c r="K97" s="313"/>
    </row>
    <row r="98" ht="18.75" customHeight="1">
      <c r="B98" s="292"/>
      <c r="C98" s="292"/>
      <c r="D98" s="292"/>
      <c r="E98" s="292"/>
      <c r="F98" s="292"/>
      <c r="G98" s="292"/>
      <c r="H98" s="292"/>
      <c r="I98" s="292"/>
      <c r="J98" s="292"/>
      <c r="K98" s="292"/>
    </row>
    <row r="99" ht="7.5" customHeight="1">
      <c r="B99" s="293"/>
      <c r="C99" s="294"/>
      <c r="D99" s="294"/>
      <c r="E99" s="294"/>
      <c r="F99" s="294"/>
      <c r="G99" s="294"/>
      <c r="H99" s="294"/>
      <c r="I99" s="294"/>
      <c r="J99" s="294"/>
      <c r="K99" s="295"/>
    </row>
    <row r="100" ht="45" customHeight="1">
      <c r="B100" s="296"/>
      <c r="C100" s="297" t="s">
        <v>1114</v>
      </c>
      <c r="D100" s="297"/>
      <c r="E100" s="297"/>
      <c r="F100" s="297"/>
      <c r="G100" s="297"/>
      <c r="H100" s="297"/>
      <c r="I100" s="297"/>
      <c r="J100" s="297"/>
      <c r="K100" s="298"/>
    </row>
    <row r="101" ht="17.25" customHeight="1">
      <c r="B101" s="296"/>
      <c r="C101" s="299" t="s">
        <v>1070</v>
      </c>
      <c r="D101" s="299"/>
      <c r="E101" s="299"/>
      <c r="F101" s="299" t="s">
        <v>1071</v>
      </c>
      <c r="G101" s="300"/>
      <c r="H101" s="299" t="s">
        <v>122</v>
      </c>
      <c r="I101" s="299" t="s">
        <v>61</v>
      </c>
      <c r="J101" s="299" t="s">
        <v>1072</v>
      </c>
      <c r="K101" s="298"/>
    </row>
    <row r="102" ht="17.25" customHeight="1">
      <c r="B102" s="296"/>
      <c r="C102" s="301" t="s">
        <v>1073</v>
      </c>
      <c r="D102" s="301"/>
      <c r="E102" s="301"/>
      <c r="F102" s="302" t="s">
        <v>1074</v>
      </c>
      <c r="G102" s="303"/>
      <c r="H102" s="301"/>
      <c r="I102" s="301"/>
      <c r="J102" s="301" t="s">
        <v>1075</v>
      </c>
      <c r="K102" s="298"/>
    </row>
    <row r="103" ht="5.25" customHeight="1">
      <c r="B103" s="296"/>
      <c r="C103" s="299"/>
      <c r="D103" s="299"/>
      <c r="E103" s="299"/>
      <c r="F103" s="299"/>
      <c r="G103" s="315"/>
      <c r="H103" s="299"/>
      <c r="I103" s="299"/>
      <c r="J103" s="299"/>
      <c r="K103" s="298"/>
    </row>
    <row r="104" ht="15" customHeight="1">
      <c r="B104" s="296"/>
      <c r="C104" s="285" t="s">
        <v>57</v>
      </c>
      <c r="D104" s="304"/>
      <c r="E104" s="304"/>
      <c r="F104" s="306" t="s">
        <v>1076</v>
      </c>
      <c r="G104" s="315"/>
      <c r="H104" s="285" t="s">
        <v>1115</v>
      </c>
      <c r="I104" s="285" t="s">
        <v>1078</v>
      </c>
      <c r="J104" s="285">
        <v>20</v>
      </c>
      <c r="K104" s="298"/>
    </row>
    <row r="105" ht="15" customHeight="1">
      <c r="B105" s="296"/>
      <c r="C105" s="285" t="s">
        <v>1079</v>
      </c>
      <c r="D105" s="285"/>
      <c r="E105" s="285"/>
      <c r="F105" s="306" t="s">
        <v>1076</v>
      </c>
      <c r="G105" s="285"/>
      <c r="H105" s="285" t="s">
        <v>1115</v>
      </c>
      <c r="I105" s="285" t="s">
        <v>1078</v>
      </c>
      <c r="J105" s="285">
        <v>120</v>
      </c>
      <c r="K105" s="298"/>
    </row>
    <row r="106" ht="15" customHeight="1">
      <c r="B106" s="307"/>
      <c r="C106" s="285" t="s">
        <v>1081</v>
      </c>
      <c r="D106" s="285"/>
      <c r="E106" s="285"/>
      <c r="F106" s="306" t="s">
        <v>1082</v>
      </c>
      <c r="G106" s="285"/>
      <c r="H106" s="285" t="s">
        <v>1115</v>
      </c>
      <c r="I106" s="285" t="s">
        <v>1078</v>
      </c>
      <c r="J106" s="285">
        <v>50</v>
      </c>
      <c r="K106" s="298"/>
    </row>
    <row r="107" ht="15" customHeight="1">
      <c r="B107" s="307"/>
      <c r="C107" s="285" t="s">
        <v>1084</v>
      </c>
      <c r="D107" s="285"/>
      <c r="E107" s="285"/>
      <c r="F107" s="306" t="s">
        <v>1076</v>
      </c>
      <c r="G107" s="285"/>
      <c r="H107" s="285" t="s">
        <v>1115</v>
      </c>
      <c r="I107" s="285" t="s">
        <v>1086</v>
      </c>
      <c r="J107" s="285"/>
      <c r="K107" s="298"/>
    </row>
    <row r="108" ht="15" customHeight="1">
      <c r="B108" s="307"/>
      <c r="C108" s="285" t="s">
        <v>1095</v>
      </c>
      <c r="D108" s="285"/>
      <c r="E108" s="285"/>
      <c r="F108" s="306" t="s">
        <v>1082</v>
      </c>
      <c r="G108" s="285"/>
      <c r="H108" s="285" t="s">
        <v>1115</v>
      </c>
      <c r="I108" s="285" t="s">
        <v>1078</v>
      </c>
      <c r="J108" s="285">
        <v>50</v>
      </c>
      <c r="K108" s="298"/>
    </row>
    <row r="109" ht="15" customHeight="1">
      <c r="B109" s="307"/>
      <c r="C109" s="285" t="s">
        <v>1103</v>
      </c>
      <c r="D109" s="285"/>
      <c r="E109" s="285"/>
      <c r="F109" s="306" t="s">
        <v>1082</v>
      </c>
      <c r="G109" s="285"/>
      <c r="H109" s="285" t="s">
        <v>1115</v>
      </c>
      <c r="I109" s="285" t="s">
        <v>1078</v>
      </c>
      <c r="J109" s="285">
        <v>50</v>
      </c>
      <c r="K109" s="298"/>
    </row>
    <row r="110" ht="15" customHeight="1">
      <c r="B110" s="307"/>
      <c r="C110" s="285" t="s">
        <v>1101</v>
      </c>
      <c r="D110" s="285"/>
      <c r="E110" s="285"/>
      <c r="F110" s="306" t="s">
        <v>1082</v>
      </c>
      <c r="G110" s="285"/>
      <c r="H110" s="285" t="s">
        <v>1115</v>
      </c>
      <c r="I110" s="285" t="s">
        <v>1078</v>
      </c>
      <c r="J110" s="285">
        <v>50</v>
      </c>
      <c r="K110" s="298"/>
    </row>
    <row r="111" ht="15" customHeight="1">
      <c r="B111" s="307"/>
      <c r="C111" s="285" t="s">
        <v>57</v>
      </c>
      <c r="D111" s="285"/>
      <c r="E111" s="285"/>
      <c r="F111" s="306" t="s">
        <v>1076</v>
      </c>
      <c r="G111" s="285"/>
      <c r="H111" s="285" t="s">
        <v>1116</v>
      </c>
      <c r="I111" s="285" t="s">
        <v>1078</v>
      </c>
      <c r="J111" s="285">
        <v>20</v>
      </c>
      <c r="K111" s="298"/>
    </row>
    <row r="112" ht="15" customHeight="1">
      <c r="B112" s="307"/>
      <c r="C112" s="285" t="s">
        <v>1117</v>
      </c>
      <c r="D112" s="285"/>
      <c r="E112" s="285"/>
      <c r="F112" s="306" t="s">
        <v>1076</v>
      </c>
      <c r="G112" s="285"/>
      <c r="H112" s="285" t="s">
        <v>1118</v>
      </c>
      <c r="I112" s="285" t="s">
        <v>1078</v>
      </c>
      <c r="J112" s="285">
        <v>120</v>
      </c>
      <c r="K112" s="298"/>
    </row>
    <row r="113" ht="15" customHeight="1">
      <c r="B113" s="307"/>
      <c r="C113" s="285" t="s">
        <v>42</v>
      </c>
      <c r="D113" s="285"/>
      <c r="E113" s="285"/>
      <c r="F113" s="306" t="s">
        <v>1076</v>
      </c>
      <c r="G113" s="285"/>
      <c r="H113" s="285" t="s">
        <v>1119</v>
      </c>
      <c r="I113" s="285" t="s">
        <v>1110</v>
      </c>
      <c r="J113" s="285"/>
      <c r="K113" s="298"/>
    </row>
    <row r="114" ht="15" customHeight="1">
      <c r="B114" s="307"/>
      <c r="C114" s="285" t="s">
        <v>52</v>
      </c>
      <c r="D114" s="285"/>
      <c r="E114" s="285"/>
      <c r="F114" s="306" t="s">
        <v>1076</v>
      </c>
      <c r="G114" s="285"/>
      <c r="H114" s="285" t="s">
        <v>1120</v>
      </c>
      <c r="I114" s="285" t="s">
        <v>1110</v>
      </c>
      <c r="J114" s="285"/>
      <c r="K114" s="298"/>
    </row>
    <row r="115" ht="15" customHeight="1">
      <c r="B115" s="307"/>
      <c r="C115" s="285" t="s">
        <v>61</v>
      </c>
      <c r="D115" s="285"/>
      <c r="E115" s="285"/>
      <c r="F115" s="306" t="s">
        <v>1076</v>
      </c>
      <c r="G115" s="285"/>
      <c r="H115" s="285" t="s">
        <v>1121</v>
      </c>
      <c r="I115" s="285" t="s">
        <v>1122</v>
      </c>
      <c r="J115" s="285"/>
      <c r="K115" s="298"/>
    </row>
    <row r="116" ht="15" customHeight="1">
      <c r="B116" s="310"/>
      <c r="C116" s="316"/>
      <c r="D116" s="316"/>
      <c r="E116" s="316"/>
      <c r="F116" s="316"/>
      <c r="G116" s="316"/>
      <c r="H116" s="316"/>
      <c r="I116" s="316"/>
      <c r="J116" s="316"/>
      <c r="K116" s="312"/>
    </row>
    <row r="117" ht="18.75" customHeight="1">
      <c r="B117" s="317"/>
      <c r="C117" s="281"/>
      <c r="D117" s="281"/>
      <c r="E117" s="281"/>
      <c r="F117" s="318"/>
      <c r="G117" s="281"/>
      <c r="H117" s="281"/>
      <c r="I117" s="281"/>
      <c r="J117" s="281"/>
      <c r="K117" s="317"/>
    </row>
    <row r="118" ht="18.75" customHeight="1">
      <c r="B118" s="292"/>
      <c r="C118" s="292"/>
      <c r="D118" s="292"/>
      <c r="E118" s="292"/>
      <c r="F118" s="292"/>
      <c r="G118" s="292"/>
      <c r="H118" s="292"/>
      <c r="I118" s="292"/>
      <c r="J118" s="292"/>
      <c r="K118" s="292"/>
    </row>
    <row r="119" ht="7.5" customHeight="1">
      <c r="B119" s="319"/>
      <c r="C119" s="320"/>
      <c r="D119" s="320"/>
      <c r="E119" s="320"/>
      <c r="F119" s="320"/>
      <c r="G119" s="320"/>
      <c r="H119" s="320"/>
      <c r="I119" s="320"/>
      <c r="J119" s="320"/>
      <c r="K119" s="321"/>
    </row>
    <row r="120" ht="45" customHeight="1">
      <c r="B120" s="322"/>
      <c r="C120" s="275" t="s">
        <v>1123</v>
      </c>
      <c r="D120" s="275"/>
      <c r="E120" s="275"/>
      <c r="F120" s="275"/>
      <c r="G120" s="275"/>
      <c r="H120" s="275"/>
      <c r="I120" s="275"/>
      <c r="J120" s="275"/>
      <c r="K120" s="323"/>
    </row>
    <row r="121" ht="17.25" customHeight="1">
      <c r="B121" s="324"/>
      <c r="C121" s="299" t="s">
        <v>1070</v>
      </c>
      <c r="D121" s="299"/>
      <c r="E121" s="299"/>
      <c r="F121" s="299" t="s">
        <v>1071</v>
      </c>
      <c r="G121" s="300"/>
      <c r="H121" s="299" t="s">
        <v>122</v>
      </c>
      <c r="I121" s="299" t="s">
        <v>61</v>
      </c>
      <c r="J121" s="299" t="s">
        <v>1072</v>
      </c>
      <c r="K121" s="325"/>
    </row>
    <row r="122" ht="17.25" customHeight="1">
      <c r="B122" s="324"/>
      <c r="C122" s="301" t="s">
        <v>1073</v>
      </c>
      <c r="D122" s="301"/>
      <c r="E122" s="301"/>
      <c r="F122" s="302" t="s">
        <v>1074</v>
      </c>
      <c r="G122" s="303"/>
      <c r="H122" s="301"/>
      <c r="I122" s="301"/>
      <c r="J122" s="301" t="s">
        <v>1075</v>
      </c>
      <c r="K122" s="325"/>
    </row>
    <row r="123" ht="5.25" customHeight="1">
      <c r="B123" s="326"/>
      <c r="C123" s="304"/>
      <c r="D123" s="304"/>
      <c r="E123" s="304"/>
      <c r="F123" s="304"/>
      <c r="G123" s="285"/>
      <c r="H123" s="304"/>
      <c r="I123" s="304"/>
      <c r="J123" s="304"/>
      <c r="K123" s="327"/>
    </row>
    <row r="124" ht="15" customHeight="1">
      <c r="B124" s="326"/>
      <c r="C124" s="285" t="s">
        <v>1079</v>
      </c>
      <c r="D124" s="304"/>
      <c r="E124" s="304"/>
      <c r="F124" s="306" t="s">
        <v>1076</v>
      </c>
      <c r="G124" s="285"/>
      <c r="H124" s="285" t="s">
        <v>1115</v>
      </c>
      <c r="I124" s="285" t="s">
        <v>1078</v>
      </c>
      <c r="J124" s="285">
        <v>120</v>
      </c>
      <c r="K124" s="328"/>
    </row>
    <row r="125" ht="15" customHeight="1">
      <c r="B125" s="326"/>
      <c r="C125" s="285" t="s">
        <v>1124</v>
      </c>
      <c r="D125" s="285"/>
      <c r="E125" s="285"/>
      <c r="F125" s="306" t="s">
        <v>1076</v>
      </c>
      <c r="G125" s="285"/>
      <c r="H125" s="285" t="s">
        <v>1125</v>
      </c>
      <c r="I125" s="285" t="s">
        <v>1078</v>
      </c>
      <c r="J125" s="285" t="s">
        <v>1126</v>
      </c>
      <c r="K125" s="328"/>
    </row>
    <row r="126" ht="15" customHeight="1">
      <c r="B126" s="326"/>
      <c r="C126" s="285" t="s">
        <v>1025</v>
      </c>
      <c r="D126" s="285"/>
      <c r="E126" s="285"/>
      <c r="F126" s="306" t="s">
        <v>1076</v>
      </c>
      <c r="G126" s="285"/>
      <c r="H126" s="285" t="s">
        <v>1127</v>
      </c>
      <c r="I126" s="285" t="s">
        <v>1078</v>
      </c>
      <c r="J126" s="285" t="s">
        <v>1126</v>
      </c>
      <c r="K126" s="328"/>
    </row>
    <row r="127" ht="15" customHeight="1">
      <c r="B127" s="326"/>
      <c r="C127" s="285" t="s">
        <v>1087</v>
      </c>
      <c r="D127" s="285"/>
      <c r="E127" s="285"/>
      <c r="F127" s="306" t="s">
        <v>1082</v>
      </c>
      <c r="G127" s="285"/>
      <c r="H127" s="285" t="s">
        <v>1088</v>
      </c>
      <c r="I127" s="285" t="s">
        <v>1078</v>
      </c>
      <c r="J127" s="285">
        <v>15</v>
      </c>
      <c r="K127" s="328"/>
    </row>
    <row r="128" ht="15" customHeight="1">
      <c r="B128" s="326"/>
      <c r="C128" s="308" t="s">
        <v>1089</v>
      </c>
      <c r="D128" s="308"/>
      <c r="E128" s="308"/>
      <c r="F128" s="309" t="s">
        <v>1082</v>
      </c>
      <c r="G128" s="308"/>
      <c r="H128" s="308" t="s">
        <v>1090</v>
      </c>
      <c r="I128" s="308" t="s">
        <v>1078</v>
      </c>
      <c r="J128" s="308">
        <v>15</v>
      </c>
      <c r="K128" s="328"/>
    </row>
    <row r="129" ht="15" customHeight="1">
      <c r="B129" s="326"/>
      <c r="C129" s="308" t="s">
        <v>1091</v>
      </c>
      <c r="D129" s="308"/>
      <c r="E129" s="308"/>
      <c r="F129" s="309" t="s">
        <v>1082</v>
      </c>
      <c r="G129" s="308"/>
      <c r="H129" s="308" t="s">
        <v>1092</v>
      </c>
      <c r="I129" s="308" t="s">
        <v>1078</v>
      </c>
      <c r="J129" s="308">
        <v>20</v>
      </c>
      <c r="K129" s="328"/>
    </row>
    <row r="130" ht="15" customHeight="1">
      <c r="B130" s="326"/>
      <c r="C130" s="308" t="s">
        <v>1093</v>
      </c>
      <c r="D130" s="308"/>
      <c r="E130" s="308"/>
      <c r="F130" s="309" t="s">
        <v>1082</v>
      </c>
      <c r="G130" s="308"/>
      <c r="H130" s="308" t="s">
        <v>1094</v>
      </c>
      <c r="I130" s="308" t="s">
        <v>1078</v>
      </c>
      <c r="J130" s="308">
        <v>20</v>
      </c>
      <c r="K130" s="328"/>
    </row>
    <row r="131" ht="15" customHeight="1">
      <c r="B131" s="326"/>
      <c r="C131" s="285" t="s">
        <v>1081</v>
      </c>
      <c r="D131" s="285"/>
      <c r="E131" s="285"/>
      <c r="F131" s="306" t="s">
        <v>1082</v>
      </c>
      <c r="G131" s="285"/>
      <c r="H131" s="285" t="s">
        <v>1115</v>
      </c>
      <c r="I131" s="285" t="s">
        <v>1078</v>
      </c>
      <c r="J131" s="285">
        <v>50</v>
      </c>
      <c r="K131" s="328"/>
    </row>
    <row r="132" ht="15" customHeight="1">
      <c r="B132" s="326"/>
      <c r="C132" s="285" t="s">
        <v>1095</v>
      </c>
      <c r="D132" s="285"/>
      <c r="E132" s="285"/>
      <c r="F132" s="306" t="s">
        <v>1082</v>
      </c>
      <c r="G132" s="285"/>
      <c r="H132" s="285" t="s">
        <v>1115</v>
      </c>
      <c r="I132" s="285" t="s">
        <v>1078</v>
      </c>
      <c r="J132" s="285">
        <v>50</v>
      </c>
      <c r="K132" s="328"/>
    </row>
    <row r="133" ht="15" customHeight="1">
      <c r="B133" s="326"/>
      <c r="C133" s="285" t="s">
        <v>1101</v>
      </c>
      <c r="D133" s="285"/>
      <c r="E133" s="285"/>
      <c r="F133" s="306" t="s">
        <v>1082</v>
      </c>
      <c r="G133" s="285"/>
      <c r="H133" s="285" t="s">
        <v>1115</v>
      </c>
      <c r="I133" s="285" t="s">
        <v>1078</v>
      </c>
      <c r="J133" s="285">
        <v>50</v>
      </c>
      <c r="K133" s="328"/>
    </row>
    <row r="134" ht="15" customHeight="1">
      <c r="B134" s="326"/>
      <c r="C134" s="285" t="s">
        <v>1103</v>
      </c>
      <c r="D134" s="285"/>
      <c r="E134" s="285"/>
      <c r="F134" s="306" t="s">
        <v>1082</v>
      </c>
      <c r="G134" s="285"/>
      <c r="H134" s="285" t="s">
        <v>1115</v>
      </c>
      <c r="I134" s="285" t="s">
        <v>1078</v>
      </c>
      <c r="J134" s="285">
        <v>50</v>
      </c>
      <c r="K134" s="328"/>
    </row>
    <row r="135" ht="15" customHeight="1">
      <c r="B135" s="326"/>
      <c r="C135" s="285" t="s">
        <v>127</v>
      </c>
      <c r="D135" s="285"/>
      <c r="E135" s="285"/>
      <c r="F135" s="306" t="s">
        <v>1082</v>
      </c>
      <c r="G135" s="285"/>
      <c r="H135" s="285" t="s">
        <v>1128</v>
      </c>
      <c r="I135" s="285" t="s">
        <v>1078</v>
      </c>
      <c r="J135" s="285">
        <v>255</v>
      </c>
      <c r="K135" s="328"/>
    </row>
    <row r="136" ht="15" customHeight="1">
      <c r="B136" s="326"/>
      <c r="C136" s="285" t="s">
        <v>1105</v>
      </c>
      <c r="D136" s="285"/>
      <c r="E136" s="285"/>
      <c r="F136" s="306" t="s">
        <v>1076</v>
      </c>
      <c r="G136" s="285"/>
      <c r="H136" s="285" t="s">
        <v>1129</v>
      </c>
      <c r="I136" s="285" t="s">
        <v>1107</v>
      </c>
      <c r="J136" s="285"/>
      <c r="K136" s="328"/>
    </row>
    <row r="137" ht="15" customHeight="1">
      <c r="B137" s="326"/>
      <c r="C137" s="285" t="s">
        <v>1108</v>
      </c>
      <c r="D137" s="285"/>
      <c r="E137" s="285"/>
      <c r="F137" s="306" t="s">
        <v>1076</v>
      </c>
      <c r="G137" s="285"/>
      <c r="H137" s="285" t="s">
        <v>1130</v>
      </c>
      <c r="I137" s="285" t="s">
        <v>1110</v>
      </c>
      <c r="J137" s="285"/>
      <c r="K137" s="328"/>
    </row>
    <row r="138" ht="15" customHeight="1">
      <c r="B138" s="326"/>
      <c r="C138" s="285" t="s">
        <v>1111</v>
      </c>
      <c r="D138" s="285"/>
      <c r="E138" s="285"/>
      <c r="F138" s="306" t="s">
        <v>1076</v>
      </c>
      <c r="G138" s="285"/>
      <c r="H138" s="285" t="s">
        <v>1111</v>
      </c>
      <c r="I138" s="285" t="s">
        <v>1110</v>
      </c>
      <c r="J138" s="285"/>
      <c r="K138" s="328"/>
    </row>
    <row r="139" ht="15" customHeight="1">
      <c r="B139" s="326"/>
      <c r="C139" s="285" t="s">
        <v>42</v>
      </c>
      <c r="D139" s="285"/>
      <c r="E139" s="285"/>
      <c r="F139" s="306" t="s">
        <v>1076</v>
      </c>
      <c r="G139" s="285"/>
      <c r="H139" s="285" t="s">
        <v>1131</v>
      </c>
      <c r="I139" s="285" t="s">
        <v>1110</v>
      </c>
      <c r="J139" s="285"/>
      <c r="K139" s="328"/>
    </row>
    <row r="140" ht="15" customHeight="1">
      <c r="B140" s="326"/>
      <c r="C140" s="285" t="s">
        <v>1132</v>
      </c>
      <c r="D140" s="285"/>
      <c r="E140" s="285"/>
      <c r="F140" s="306" t="s">
        <v>1076</v>
      </c>
      <c r="G140" s="285"/>
      <c r="H140" s="285" t="s">
        <v>1133</v>
      </c>
      <c r="I140" s="285" t="s">
        <v>1110</v>
      </c>
      <c r="J140" s="285"/>
      <c r="K140" s="328"/>
    </row>
    <row r="141" ht="15" customHeight="1">
      <c r="B141" s="329"/>
      <c r="C141" s="330"/>
      <c r="D141" s="330"/>
      <c r="E141" s="330"/>
      <c r="F141" s="330"/>
      <c r="G141" s="330"/>
      <c r="H141" s="330"/>
      <c r="I141" s="330"/>
      <c r="J141" s="330"/>
      <c r="K141" s="331"/>
    </row>
    <row r="142" ht="18.75" customHeight="1">
      <c r="B142" s="281"/>
      <c r="C142" s="281"/>
      <c r="D142" s="281"/>
      <c r="E142" s="281"/>
      <c r="F142" s="318"/>
      <c r="G142" s="281"/>
      <c r="H142" s="281"/>
      <c r="I142" s="281"/>
      <c r="J142" s="281"/>
      <c r="K142" s="281"/>
    </row>
    <row r="143" ht="18.75" customHeight="1">
      <c r="B143" s="292"/>
      <c r="C143" s="292"/>
      <c r="D143" s="292"/>
      <c r="E143" s="292"/>
      <c r="F143" s="292"/>
      <c r="G143" s="292"/>
      <c r="H143" s="292"/>
      <c r="I143" s="292"/>
      <c r="J143" s="292"/>
      <c r="K143" s="292"/>
    </row>
    <row r="144" ht="7.5" customHeight="1">
      <c r="B144" s="293"/>
      <c r="C144" s="294"/>
      <c r="D144" s="294"/>
      <c r="E144" s="294"/>
      <c r="F144" s="294"/>
      <c r="G144" s="294"/>
      <c r="H144" s="294"/>
      <c r="I144" s="294"/>
      <c r="J144" s="294"/>
      <c r="K144" s="295"/>
    </row>
    <row r="145" ht="45" customHeight="1">
      <c r="B145" s="296"/>
      <c r="C145" s="297" t="s">
        <v>1134</v>
      </c>
      <c r="D145" s="297"/>
      <c r="E145" s="297"/>
      <c r="F145" s="297"/>
      <c r="G145" s="297"/>
      <c r="H145" s="297"/>
      <c r="I145" s="297"/>
      <c r="J145" s="297"/>
      <c r="K145" s="298"/>
    </row>
    <row r="146" ht="17.25" customHeight="1">
      <c r="B146" s="296"/>
      <c r="C146" s="299" t="s">
        <v>1070</v>
      </c>
      <c r="D146" s="299"/>
      <c r="E146" s="299"/>
      <c r="F146" s="299" t="s">
        <v>1071</v>
      </c>
      <c r="G146" s="300"/>
      <c r="H146" s="299" t="s">
        <v>122</v>
      </c>
      <c r="I146" s="299" t="s">
        <v>61</v>
      </c>
      <c r="J146" s="299" t="s">
        <v>1072</v>
      </c>
      <c r="K146" s="298"/>
    </row>
    <row r="147" ht="17.25" customHeight="1">
      <c r="B147" s="296"/>
      <c r="C147" s="301" t="s">
        <v>1073</v>
      </c>
      <c r="D147" s="301"/>
      <c r="E147" s="301"/>
      <c r="F147" s="302" t="s">
        <v>1074</v>
      </c>
      <c r="G147" s="303"/>
      <c r="H147" s="301"/>
      <c r="I147" s="301"/>
      <c r="J147" s="301" t="s">
        <v>1075</v>
      </c>
      <c r="K147" s="298"/>
    </row>
    <row r="148" ht="5.25" customHeight="1">
      <c r="B148" s="307"/>
      <c r="C148" s="304"/>
      <c r="D148" s="304"/>
      <c r="E148" s="304"/>
      <c r="F148" s="304"/>
      <c r="G148" s="305"/>
      <c r="H148" s="304"/>
      <c r="I148" s="304"/>
      <c r="J148" s="304"/>
      <c r="K148" s="328"/>
    </row>
    <row r="149" ht="15" customHeight="1">
      <c r="B149" s="307"/>
      <c r="C149" s="332" t="s">
        <v>1079</v>
      </c>
      <c r="D149" s="285"/>
      <c r="E149" s="285"/>
      <c r="F149" s="333" t="s">
        <v>1076</v>
      </c>
      <c r="G149" s="285"/>
      <c r="H149" s="332" t="s">
        <v>1115</v>
      </c>
      <c r="I149" s="332" t="s">
        <v>1078</v>
      </c>
      <c r="J149" s="332">
        <v>120</v>
      </c>
      <c r="K149" s="328"/>
    </row>
    <row r="150" ht="15" customHeight="1">
      <c r="B150" s="307"/>
      <c r="C150" s="332" t="s">
        <v>1124</v>
      </c>
      <c r="D150" s="285"/>
      <c r="E150" s="285"/>
      <c r="F150" s="333" t="s">
        <v>1076</v>
      </c>
      <c r="G150" s="285"/>
      <c r="H150" s="332" t="s">
        <v>1135</v>
      </c>
      <c r="I150" s="332" t="s">
        <v>1078</v>
      </c>
      <c r="J150" s="332" t="s">
        <v>1126</v>
      </c>
      <c r="K150" s="328"/>
    </row>
    <row r="151" ht="15" customHeight="1">
      <c r="B151" s="307"/>
      <c r="C151" s="332" t="s">
        <v>1025</v>
      </c>
      <c r="D151" s="285"/>
      <c r="E151" s="285"/>
      <c r="F151" s="333" t="s">
        <v>1076</v>
      </c>
      <c r="G151" s="285"/>
      <c r="H151" s="332" t="s">
        <v>1136</v>
      </c>
      <c r="I151" s="332" t="s">
        <v>1078</v>
      </c>
      <c r="J151" s="332" t="s">
        <v>1126</v>
      </c>
      <c r="K151" s="328"/>
    </row>
    <row r="152" ht="15" customHeight="1">
      <c r="B152" s="307"/>
      <c r="C152" s="332" t="s">
        <v>1081</v>
      </c>
      <c r="D152" s="285"/>
      <c r="E152" s="285"/>
      <c r="F152" s="333" t="s">
        <v>1082</v>
      </c>
      <c r="G152" s="285"/>
      <c r="H152" s="332" t="s">
        <v>1115</v>
      </c>
      <c r="I152" s="332" t="s">
        <v>1078</v>
      </c>
      <c r="J152" s="332">
        <v>50</v>
      </c>
      <c r="K152" s="328"/>
    </row>
    <row r="153" ht="15" customHeight="1">
      <c r="B153" s="307"/>
      <c r="C153" s="332" t="s">
        <v>1084</v>
      </c>
      <c r="D153" s="285"/>
      <c r="E153" s="285"/>
      <c r="F153" s="333" t="s">
        <v>1076</v>
      </c>
      <c r="G153" s="285"/>
      <c r="H153" s="332" t="s">
        <v>1115</v>
      </c>
      <c r="I153" s="332" t="s">
        <v>1086</v>
      </c>
      <c r="J153" s="332"/>
      <c r="K153" s="328"/>
    </row>
    <row r="154" ht="15" customHeight="1">
      <c r="B154" s="307"/>
      <c r="C154" s="332" t="s">
        <v>1095</v>
      </c>
      <c r="D154" s="285"/>
      <c r="E154" s="285"/>
      <c r="F154" s="333" t="s">
        <v>1082</v>
      </c>
      <c r="G154" s="285"/>
      <c r="H154" s="332" t="s">
        <v>1115</v>
      </c>
      <c r="I154" s="332" t="s">
        <v>1078</v>
      </c>
      <c r="J154" s="332">
        <v>50</v>
      </c>
      <c r="K154" s="328"/>
    </row>
    <row r="155" ht="15" customHeight="1">
      <c r="B155" s="307"/>
      <c r="C155" s="332" t="s">
        <v>1103</v>
      </c>
      <c r="D155" s="285"/>
      <c r="E155" s="285"/>
      <c r="F155" s="333" t="s">
        <v>1082</v>
      </c>
      <c r="G155" s="285"/>
      <c r="H155" s="332" t="s">
        <v>1115</v>
      </c>
      <c r="I155" s="332" t="s">
        <v>1078</v>
      </c>
      <c r="J155" s="332">
        <v>50</v>
      </c>
      <c r="K155" s="328"/>
    </row>
    <row r="156" ht="15" customHeight="1">
      <c r="B156" s="307"/>
      <c r="C156" s="332" t="s">
        <v>1101</v>
      </c>
      <c r="D156" s="285"/>
      <c r="E156" s="285"/>
      <c r="F156" s="333" t="s">
        <v>1082</v>
      </c>
      <c r="G156" s="285"/>
      <c r="H156" s="332" t="s">
        <v>1115</v>
      </c>
      <c r="I156" s="332" t="s">
        <v>1078</v>
      </c>
      <c r="J156" s="332">
        <v>50</v>
      </c>
      <c r="K156" s="328"/>
    </row>
    <row r="157" ht="15" customHeight="1">
      <c r="B157" s="307"/>
      <c r="C157" s="332" t="s">
        <v>109</v>
      </c>
      <c r="D157" s="285"/>
      <c r="E157" s="285"/>
      <c r="F157" s="333" t="s">
        <v>1076</v>
      </c>
      <c r="G157" s="285"/>
      <c r="H157" s="332" t="s">
        <v>1137</v>
      </c>
      <c r="I157" s="332" t="s">
        <v>1078</v>
      </c>
      <c r="J157" s="332" t="s">
        <v>1138</v>
      </c>
      <c r="K157" s="328"/>
    </row>
    <row r="158" ht="15" customHeight="1">
      <c r="B158" s="307"/>
      <c r="C158" s="332" t="s">
        <v>1139</v>
      </c>
      <c r="D158" s="285"/>
      <c r="E158" s="285"/>
      <c r="F158" s="333" t="s">
        <v>1076</v>
      </c>
      <c r="G158" s="285"/>
      <c r="H158" s="332" t="s">
        <v>1140</v>
      </c>
      <c r="I158" s="332" t="s">
        <v>1110</v>
      </c>
      <c r="J158" s="332"/>
      <c r="K158" s="328"/>
    </row>
    <row r="159" ht="15" customHeight="1">
      <c r="B159" s="334"/>
      <c r="C159" s="316"/>
      <c r="D159" s="316"/>
      <c r="E159" s="316"/>
      <c r="F159" s="316"/>
      <c r="G159" s="316"/>
      <c r="H159" s="316"/>
      <c r="I159" s="316"/>
      <c r="J159" s="316"/>
      <c r="K159" s="335"/>
    </row>
    <row r="160" ht="18.75" customHeight="1">
      <c r="B160" s="281"/>
      <c r="C160" s="285"/>
      <c r="D160" s="285"/>
      <c r="E160" s="285"/>
      <c r="F160" s="306"/>
      <c r="G160" s="285"/>
      <c r="H160" s="285"/>
      <c r="I160" s="285"/>
      <c r="J160" s="285"/>
      <c r="K160" s="281"/>
    </row>
    <row r="161" ht="18.75" customHeight="1">
      <c r="B161" s="292"/>
      <c r="C161" s="292"/>
      <c r="D161" s="292"/>
      <c r="E161" s="292"/>
      <c r="F161" s="292"/>
      <c r="G161" s="292"/>
      <c r="H161" s="292"/>
      <c r="I161" s="292"/>
      <c r="J161" s="292"/>
      <c r="K161" s="292"/>
    </row>
    <row r="162" ht="7.5" customHeight="1">
      <c r="B162" s="271"/>
      <c r="C162" s="272"/>
      <c r="D162" s="272"/>
      <c r="E162" s="272"/>
      <c r="F162" s="272"/>
      <c r="G162" s="272"/>
      <c r="H162" s="272"/>
      <c r="I162" s="272"/>
      <c r="J162" s="272"/>
      <c r="K162" s="273"/>
    </row>
    <row r="163" ht="45" customHeight="1">
      <c r="B163" s="274"/>
      <c r="C163" s="275" t="s">
        <v>1141</v>
      </c>
      <c r="D163" s="275"/>
      <c r="E163" s="275"/>
      <c r="F163" s="275"/>
      <c r="G163" s="275"/>
      <c r="H163" s="275"/>
      <c r="I163" s="275"/>
      <c r="J163" s="275"/>
      <c r="K163" s="276"/>
    </row>
    <row r="164" ht="17.25" customHeight="1">
      <c r="B164" s="274"/>
      <c r="C164" s="299" t="s">
        <v>1070</v>
      </c>
      <c r="D164" s="299"/>
      <c r="E164" s="299"/>
      <c r="F164" s="299" t="s">
        <v>1071</v>
      </c>
      <c r="G164" s="336"/>
      <c r="H164" s="337" t="s">
        <v>122</v>
      </c>
      <c r="I164" s="337" t="s">
        <v>61</v>
      </c>
      <c r="J164" s="299" t="s">
        <v>1072</v>
      </c>
      <c r="K164" s="276"/>
    </row>
    <row r="165" ht="17.25" customHeight="1">
      <c r="B165" s="277"/>
      <c r="C165" s="301" t="s">
        <v>1073</v>
      </c>
      <c r="D165" s="301"/>
      <c r="E165" s="301"/>
      <c r="F165" s="302" t="s">
        <v>1074</v>
      </c>
      <c r="G165" s="338"/>
      <c r="H165" s="339"/>
      <c r="I165" s="339"/>
      <c r="J165" s="301" t="s">
        <v>1075</v>
      </c>
      <c r="K165" s="279"/>
    </row>
    <row r="166" ht="5.25" customHeight="1">
      <c r="B166" s="307"/>
      <c r="C166" s="304"/>
      <c r="D166" s="304"/>
      <c r="E166" s="304"/>
      <c r="F166" s="304"/>
      <c r="G166" s="305"/>
      <c r="H166" s="304"/>
      <c r="I166" s="304"/>
      <c r="J166" s="304"/>
      <c r="K166" s="328"/>
    </row>
    <row r="167" ht="15" customHeight="1">
      <c r="B167" s="307"/>
      <c r="C167" s="285" t="s">
        <v>1079</v>
      </c>
      <c r="D167" s="285"/>
      <c r="E167" s="285"/>
      <c r="F167" s="306" t="s">
        <v>1076</v>
      </c>
      <c r="G167" s="285"/>
      <c r="H167" s="285" t="s">
        <v>1115</v>
      </c>
      <c r="I167" s="285" t="s">
        <v>1078</v>
      </c>
      <c r="J167" s="285">
        <v>120</v>
      </c>
      <c r="K167" s="328"/>
    </row>
    <row r="168" ht="15" customHeight="1">
      <c r="B168" s="307"/>
      <c r="C168" s="285" t="s">
        <v>1124</v>
      </c>
      <c r="D168" s="285"/>
      <c r="E168" s="285"/>
      <c r="F168" s="306" t="s">
        <v>1076</v>
      </c>
      <c r="G168" s="285"/>
      <c r="H168" s="285" t="s">
        <v>1125</v>
      </c>
      <c r="I168" s="285" t="s">
        <v>1078</v>
      </c>
      <c r="J168" s="285" t="s">
        <v>1126</v>
      </c>
      <c r="K168" s="328"/>
    </row>
    <row r="169" ht="15" customHeight="1">
      <c r="B169" s="307"/>
      <c r="C169" s="285" t="s">
        <v>1025</v>
      </c>
      <c r="D169" s="285"/>
      <c r="E169" s="285"/>
      <c r="F169" s="306" t="s">
        <v>1076</v>
      </c>
      <c r="G169" s="285"/>
      <c r="H169" s="285" t="s">
        <v>1142</v>
      </c>
      <c r="I169" s="285" t="s">
        <v>1078</v>
      </c>
      <c r="J169" s="285" t="s">
        <v>1126</v>
      </c>
      <c r="K169" s="328"/>
    </row>
    <row r="170" ht="15" customHeight="1">
      <c r="B170" s="307"/>
      <c r="C170" s="285" t="s">
        <v>1081</v>
      </c>
      <c r="D170" s="285"/>
      <c r="E170" s="285"/>
      <c r="F170" s="306" t="s">
        <v>1082</v>
      </c>
      <c r="G170" s="285"/>
      <c r="H170" s="285" t="s">
        <v>1142</v>
      </c>
      <c r="I170" s="285" t="s">
        <v>1078</v>
      </c>
      <c r="J170" s="285">
        <v>50</v>
      </c>
      <c r="K170" s="328"/>
    </row>
    <row r="171" ht="15" customHeight="1">
      <c r="B171" s="307"/>
      <c r="C171" s="285" t="s">
        <v>1084</v>
      </c>
      <c r="D171" s="285"/>
      <c r="E171" s="285"/>
      <c r="F171" s="306" t="s">
        <v>1076</v>
      </c>
      <c r="G171" s="285"/>
      <c r="H171" s="285" t="s">
        <v>1142</v>
      </c>
      <c r="I171" s="285" t="s">
        <v>1086</v>
      </c>
      <c r="J171" s="285"/>
      <c r="K171" s="328"/>
    </row>
    <row r="172" ht="15" customHeight="1">
      <c r="B172" s="307"/>
      <c r="C172" s="285" t="s">
        <v>1095</v>
      </c>
      <c r="D172" s="285"/>
      <c r="E172" s="285"/>
      <c r="F172" s="306" t="s">
        <v>1082</v>
      </c>
      <c r="G172" s="285"/>
      <c r="H172" s="285" t="s">
        <v>1142</v>
      </c>
      <c r="I172" s="285" t="s">
        <v>1078</v>
      </c>
      <c r="J172" s="285">
        <v>50</v>
      </c>
      <c r="K172" s="328"/>
    </row>
    <row r="173" ht="15" customHeight="1">
      <c r="B173" s="307"/>
      <c r="C173" s="285" t="s">
        <v>1103</v>
      </c>
      <c r="D173" s="285"/>
      <c r="E173" s="285"/>
      <c r="F173" s="306" t="s">
        <v>1082</v>
      </c>
      <c r="G173" s="285"/>
      <c r="H173" s="285" t="s">
        <v>1142</v>
      </c>
      <c r="I173" s="285" t="s">
        <v>1078</v>
      </c>
      <c r="J173" s="285">
        <v>50</v>
      </c>
      <c r="K173" s="328"/>
    </row>
    <row r="174" ht="15" customHeight="1">
      <c r="B174" s="307"/>
      <c r="C174" s="285" t="s">
        <v>1101</v>
      </c>
      <c r="D174" s="285"/>
      <c r="E174" s="285"/>
      <c r="F174" s="306" t="s">
        <v>1082</v>
      </c>
      <c r="G174" s="285"/>
      <c r="H174" s="285" t="s">
        <v>1142</v>
      </c>
      <c r="I174" s="285" t="s">
        <v>1078</v>
      </c>
      <c r="J174" s="285">
        <v>50</v>
      </c>
      <c r="K174" s="328"/>
    </row>
    <row r="175" ht="15" customHeight="1">
      <c r="B175" s="307"/>
      <c r="C175" s="285" t="s">
        <v>121</v>
      </c>
      <c r="D175" s="285"/>
      <c r="E175" s="285"/>
      <c r="F175" s="306" t="s">
        <v>1076</v>
      </c>
      <c r="G175" s="285"/>
      <c r="H175" s="285" t="s">
        <v>1143</v>
      </c>
      <c r="I175" s="285" t="s">
        <v>1144</v>
      </c>
      <c r="J175" s="285"/>
      <c r="K175" s="328"/>
    </row>
    <row r="176" ht="15" customHeight="1">
      <c r="B176" s="307"/>
      <c r="C176" s="285" t="s">
        <v>61</v>
      </c>
      <c r="D176" s="285"/>
      <c r="E176" s="285"/>
      <c r="F176" s="306" t="s">
        <v>1076</v>
      </c>
      <c r="G176" s="285"/>
      <c r="H176" s="285" t="s">
        <v>1145</v>
      </c>
      <c r="I176" s="285" t="s">
        <v>1146</v>
      </c>
      <c r="J176" s="285">
        <v>1</v>
      </c>
      <c r="K176" s="328"/>
    </row>
    <row r="177" ht="15" customHeight="1">
      <c r="B177" s="307"/>
      <c r="C177" s="285" t="s">
        <v>57</v>
      </c>
      <c r="D177" s="285"/>
      <c r="E177" s="285"/>
      <c r="F177" s="306" t="s">
        <v>1076</v>
      </c>
      <c r="G177" s="285"/>
      <c r="H177" s="285" t="s">
        <v>1147</v>
      </c>
      <c r="I177" s="285" t="s">
        <v>1078</v>
      </c>
      <c r="J177" s="285">
        <v>20</v>
      </c>
      <c r="K177" s="328"/>
    </row>
    <row r="178" ht="15" customHeight="1">
      <c r="B178" s="307"/>
      <c r="C178" s="285" t="s">
        <v>122</v>
      </c>
      <c r="D178" s="285"/>
      <c r="E178" s="285"/>
      <c r="F178" s="306" t="s">
        <v>1076</v>
      </c>
      <c r="G178" s="285"/>
      <c r="H178" s="285" t="s">
        <v>1148</v>
      </c>
      <c r="I178" s="285" t="s">
        <v>1078</v>
      </c>
      <c r="J178" s="285">
        <v>255</v>
      </c>
      <c r="K178" s="328"/>
    </row>
    <row r="179" ht="15" customHeight="1">
      <c r="B179" s="307"/>
      <c r="C179" s="285" t="s">
        <v>123</v>
      </c>
      <c r="D179" s="285"/>
      <c r="E179" s="285"/>
      <c r="F179" s="306" t="s">
        <v>1076</v>
      </c>
      <c r="G179" s="285"/>
      <c r="H179" s="285" t="s">
        <v>1041</v>
      </c>
      <c r="I179" s="285" t="s">
        <v>1078</v>
      </c>
      <c r="J179" s="285">
        <v>10</v>
      </c>
      <c r="K179" s="328"/>
    </row>
    <row r="180" ht="15" customHeight="1">
      <c r="B180" s="307"/>
      <c r="C180" s="285" t="s">
        <v>124</v>
      </c>
      <c r="D180" s="285"/>
      <c r="E180" s="285"/>
      <c r="F180" s="306" t="s">
        <v>1076</v>
      </c>
      <c r="G180" s="285"/>
      <c r="H180" s="285" t="s">
        <v>1149</v>
      </c>
      <c r="I180" s="285" t="s">
        <v>1110</v>
      </c>
      <c r="J180" s="285"/>
      <c r="K180" s="328"/>
    </row>
    <row r="181" ht="15" customHeight="1">
      <c r="B181" s="307"/>
      <c r="C181" s="285" t="s">
        <v>1150</v>
      </c>
      <c r="D181" s="285"/>
      <c r="E181" s="285"/>
      <c r="F181" s="306" t="s">
        <v>1076</v>
      </c>
      <c r="G181" s="285"/>
      <c r="H181" s="285" t="s">
        <v>1151</v>
      </c>
      <c r="I181" s="285" t="s">
        <v>1110</v>
      </c>
      <c r="J181" s="285"/>
      <c r="K181" s="328"/>
    </row>
    <row r="182" ht="15" customHeight="1">
      <c r="B182" s="307"/>
      <c r="C182" s="285" t="s">
        <v>1139</v>
      </c>
      <c r="D182" s="285"/>
      <c r="E182" s="285"/>
      <c r="F182" s="306" t="s">
        <v>1076</v>
      </c>
      <c r="G182" s="285"/>
      <c r="H182" s="285" t="s">
        <v>1152</v>
      </c>
      <c r="I182" s="285" t="s">
        <v>1110</v>
      </c>
      <c r="J182" s="285"/>
      <c r="K182" s="328"/>
    </row>
    <row r="183" ht="15" customHeight="1">
      <c r="B183" s="307"/>
      <c r="C183" s="285" t="s">
        <v>126</v>
      </c>
      <c r="D183" s="285"/>
      <c r="E183" s="285"/>
      <c r="F183" s="306" t="s">
        <v>1082</v>
      </c>
      <c r="G183" s="285"/>
      <c r="H183" s="285" t="s">
        <v>1153</v>
      </c>
      <c r="I183" s="285" t="s">
        <v>1078</v>
      </c>
      <c r="J183" s="285">
        <v>50</v>
      </c>
      <c r="K183" s="328"/>
    </row>
    <row r="184" ht="15" customHeight="1">
      <c r="B184" s="307"/>
      <c r="C184" s="285" t="s">
        <v>1154</v>
      </c>
      <c r="D184" s="285"/>
      <c r="E184" s="285"/>
      <c r="F184" s="306" t="s">
        <v>1082</v>
      </c>
      <c r="G184" s="285"/>
      <c r="H184" s="285" t="s">
        <v>1155</v>
      </c>
      <c r="I184" s="285" t="s">
        <v>1156</v>
      </c>
      <c r="J184" s="285"/>
      <c r="K184" s="328"/>
    </row>
    <row r="185" ht="15" customHeight="1">
      <c r="B185" s="307"/>
      <c r="C185" s="285" t="s">
        <v>1157</v>
      </c>
      <c r="D185" s="285"/>
      <c r="E185" s="285"/>
      <c r="F185" s="306" t="s">
        <v>1082</v>
      </c>
      <c r="G185" s="285"/>
      <c r="H185" s="285" t="s">
        <v>1158</v>
      </c>
      <c r="I185" s="285" t="s">
        <v>1156</v>
      </c>
      <c r="J185" s="285"/>
      <c r="K185" s="328"/>
    </row>
    <row r="186" ht="15" customHeight="1">
      <c r="B186" s="307"/>
      <c r="C186" s="285" t="s">
        <v>1159</v>
      </c>
      <c r="D186" s="285"/>
      <c r="E186" s="285"/>
      <c r="F186" s="306" t="s">
        <v>1082</v>
      </c>
      <c r="G186" s="285"/>
      <c r="H186" s="285" t="s">
        <v>1160</v>
      </c>
      <c r="I186" s="285" t="s">
        <v>1156</v>
      </c>
      <c r="J186" s="285"/>
      <c r="K186" s="328"/>
    </row>
    <row r="187" ht="15" customHeight="1">
      <c r="B187" s="307"/>
      <c r="C187" s="340" t="s">
        <v>1161</v>
      </c>
      <c r="D187" s="285"/>
      <c r="E187" s="285"/>
      <c r="F187" s="306" t="s">
        <v>1082</v>
      </c>
      <c r="G187" s="285"/>
      <c r="H187" s="285" t="s">
        <v>1162</v>
      </c>
      <c r="I187" s="285" t="s">
        <v>1163</v>
      </c>
      <c r="J187" s="341" t="s">
        <v>1164</v>
      </c>
      <c r="K187" s="328"/>
    </row>
    <row r="188" ht="15" customHeight="1">
      <c r="B188" s="307"/>
      <c r="C188" s="291" t="s">
        <v>46</v>
      </c>
      <c r="D188" s="285"/>
      <c r="E188" s="285"/>
      <c r="F188" s="306" t="s">
        <v>1076</v>
      </c>
      <c r="G188" s="285"/>
      <c r="H188" s="281" t="s">
        <v>1165</v>
      </c>
      <c r="I188" s="285" t="s">
        <v>1166</v>
      </c>
      <c r="J188" s="285"/>
      <c r="K188" s="328"/>
    </row>
    <row r="189" ht="15" customHeight="1">
      <c r="B189" s="307"/>
      <c r="C189" s="291" t="s">
        <v>1167</v>
      </c>
      <c r="D189" s="285"/>
      <c r="E189" s="285"/>
      <c r="F189" s="306" t="s">
        <v>1076</v>
      </c>
      <c r="G189" s="285"/>
      <c r="H189" s="285" t="s">
        <v>1168</v>
      </c>
      <c r="I189" s="285" t="s">
        <v>1110</v>
      </c>
      <c r="J189" s="285"/>
      <c r="K189" s="328"/>
    </row>
    <row r="190" ht="15" customHeight="1">
      <c r="B190" s="307"/>
      <c r="C190" s="291" t="s">
        <v>1169</v>
      </c>
      <c r="D190" s="285"/>
      <c r="E190" s="285"/>
      <c r="F190" s="306" t="s">
        <v>1076</v>
      </c>
      <c r="G190" s="285"/>
      <c r="H190" s="285" t="s">
        <v>1170</v>
      </c>
      <c r="I190" s="285" t="s">
        <v>1110</v>
      </c>
      <c r="J190" s="285"/>
      <c r="K190" s="328"/>
    </row>
    <row r="191" ht="15" customHeight="1">
      <c r="B191" s="307"/>
      <c r="C191" s="291" t="s">
        <v>1171</v>
      </c>
      <c r="D191" s="285"/>
      <c r="E191" s="285"/>
      <c r="F191" s="306" t="s">
        <v>1082</v>
      </c>
      <c r="G191" s="285"/>
      <c r="H191" s="285" t="s">
        <v>1172</v>
      </c>
      <c r="I191" s="285" t="s">
        <v>1110</v>
      </c>
      <c r="J191" s="285"/>
      <c r="K191" s="328"/>
    </row>
    <row r="192" ht="15" customHeight="1">
      <c r="B192" s="334"/>
      <c r="C192" s="342"/>
      <c r="D192" s="316"/>
      <c r="E192" s="316"/>
      <c r="F192" s="316"/>
      <c r="G192" s="316"/>
      <c r="H192" s="316"/>
      <c r="I192" s="316"/>
      <c r="J192" s="316"/>
      <c r="K192" s="335"/>
    </row>
    <row r="193" ht="18.75" customHeight="1">
      <c r="B193" s="281"/>
      <c r="C193" s="285"/>
      <c r="D193" s="285"/>
      <c r="E193" s="285"/>
      <c r="F193" s="306"/>
      <c r="G193" s="285"/>
      <c r="H193" s="285"/>
      <c r="I193" s="285"/>
      <c r="J193" s="285"/>
      <c r="K193" s="281"/>
    </row>
    <row r="194" ht="18.75" customHeight="1">
      <c r="B194" s="281"/>
      <c r="C194" s="285"/>
      <c r="D194" s="285"/>
      <c r="E194" s="285"/>
      <c r="F194" s="306"/>
      <c r="G194" s="285"/>
      <c r="H194" s="285"/>
      <c r="I194" s="285"/>
      <c r="J194" s="285"/>
      <c r="K194" s="281"/>
    </row>
    <row r="195" ht="18.75" customHeight="1">
      <c r="B195" s="292"/>
      <c r="C195" s="292"/>
      <c r="D195" s="292"/>
      <c r="E195" s="292"/>
      <c r="F195" s="292"/>
      <c r="G195" s="292"/>
      <c r="H195" s="292"/>
      <c r="I195" s="292"/>
      <c r="J195" s="292"/>
      <c r="K195" s="292"/>
    </row>
    <row r="196" ht="13.5">
      <c r="B196" s="271"/>
      <c r="C196" s="272"/>
      <c r="D196" s="272"/>
      <c r="E196" s="272"/>
      <c r="F196" s="272"/>
      <c r="G196" s="272"/>
      <c r="H196" s="272"/>
      <c r="I196" s="272"/>
      <c r="J196" s="272"/>
      <c r="K196" s="273"/>
    </row>
    <row r="197" ht="21">
      <c r="B197" s="274"/>
      <c r="C197" s="275" t="s">
        <v>1173</v>
      </c>
      <c r="D197" s="275"/>
      <c r="E197" s="275"/>
      <c r="F197" s="275"/>
      <c r="G197" s="275"/>
      <c r="H197" s="275"/>
      <c r="I197" s="275"/>
      <c r="J197" s="275"/>
      <c r="K197" s="276"/>
    </row>
    <row r="198" ht="25.5" customHeight="1">
      <c r="B198" s="274"/>
      <c r="C198" s="343" t="s">
        <v>1174</v>
      </c>
      <c r="D198" s="343"/>
      <c r="E198" s="343"/>
      <c r="F198" s="343" t="s">
        <v>1175</v>
      </c>
      <c r="G198" s="344"/>
      <c r="H198" s="343" t="s">
        <v>1176</v>
      </c>
      <c r="I198" s="343"/>
      <c r="J198" s="343"/>
      <c r="K198" s="276"/>
    </row>
    <row r="199" ht="5.25" customHeight="1">
      <c r="B199" s="307"/>
      <c r="C199" s="304"/>
      <c r="D199" s="304"/>
      <c r="E199" s="304"/>
      <c r="F199" s="304"/>
      <c r="G199" s="285"/>
      <c r="H199" s="304"/>
      <c r="I199" s="304"/>
      <c r="J199" s="304"/>
      <c r="K199" s="328"/>
    </row>
    <row r="200" ht="15" customHeight="1">
      <c r="B200" s="307"/>
      <c r="C200" s="285" t="s">
        <v>1166</v>
      </c>
      <c r="D200" s="285"/>
      <c r="E200" s="285"/>
      <c r="F200" s="306" t="s">
        <v>47</v>
      </c>
      <c r="G200" s="285"/>
      <c r="H200" s="285" t="s">
        <v>1177</v>
      </c>
      <c r="I200" s="285"/>
      <c r="J200" s="285"/>
      <c r="K200" s="328"/>
    </row>
    <row r="201" ht="15" customHeight="1">
      <c r="B201" s="307"/>
      <c r="C201" s="313"/>
      <c r="D201" s="285"/>
      <c r="E201" s="285"/>
      <c r="F201" s="306" t="s">
        <v>48</v>
      </c>
      <c r="G201" s="285"/>
      <c r="H201" s="285" t="s">
        <v>1178</v>
      </c>
      <c r="I201" s="285"/>
      <c r="J201" s="285"/>
      <c r="K201" s="328"/>
    </row>
    <row r="202" ht="15" customHeight="1">
      <c r="B202" s="307"/>
      <c r="C202" s="313"/>
      <c r="D202" s="285"/>
      <c r="E202" s="285"/>
      <c r="F202" s="306" t="s">
        <v>51</v>
      </c>
      <c r="G202" s="285"/>
      <c r="H202" s="285" t="s">
        <v>1179</v>
      </c>
      <c r="I202" s="285"/>
      <c r="J202" s="285"/>
      <c r="K202" s="328"/>
    </row>
    <row r="203" ht="15" customHeight="1">
      <c r="B203" s="307"/>
      <c r="C203" s="285"/>
      <c r="D203" s="285"/>
      <c r="E203" s="285"/>
      <c r="F203" s="306" t="s">
        <v>49</v>
      </c>
      <c r="G203" s="285"/>
      <c r="H203" s="285" t="s">
        <v>1180</v>
      </c>
      <c r="I203" s="285"/>
      <c r="J203" s="285"/>
      <c r="K203" s="328"/>
    </row>
    <row r="204" ht="15" customHeight="1">
      <c r="B204" s="307"/>
      <c r="C204" s="285"/>
      <c r="D204" s="285"/>
      <c r="E204" s="285"/>
      <c r="F204" s="306" t="s">
        <v>50</v>
      </c>
      <c r="G204" s="285"/>
      <c r="H204" s="285" t="s">
        <v>1181</v>
      </c>
      <c r="I204" s="285"/>
      <c r="J204" s="285"/>
      <c r="K204" s="328"/>
    </row>
    <row r="205" ht="15" customHeight="1">
      <c r="B205" s="307"/>
      <c r="C205" s="285"/>
      <c r="D205" s="285"/>
      <c r="E205" s="285"/>
      <c r="F205" s="306"/>
      <c r="G205" s="285"/>
      <c r="H205" s="285"/>
      <c r="I205" s="285"/>
      <c r="J205" s="285"/>
      <c r="K205" s="328"/>
    </row>
    <row r="206" ht="15" customHeight="1">
      <c r="B206" s="307"/>
      <c r="C206" s="285" t="s">
        <v>1122</v>
      </c>
      <c r="D206" s="285"/>
      <c r="E206" s="285"/>
      <c r="F206" s="306" t="s">
        <v>83</v>
      </c>
      <c r="G206" s="285"/>
      <c r="H206" s="285" t="s">
        <v>1182</v>
      </c>
      <c r="I206" s="285"/>
      <c r="J206" s="285"/>
      <c r="K206" s="328"/>
    </row>
    <row r="207" ht="15" customHeight="1">
      <c r="B207" s="307"/>
      <c r="C207" s="313"/>
      <c r="D207" s="285"/>
      <c r="E207" s="285"/>
      <c r="F207" s="306" t="s">
        <v>1020</v>
      </c>
      <c r="G207" s="285"/>
      <c r="H207" s="285" t="s">
        <v>1021</v>
      </c>
      <c r="I207" s="285"/>
      <c r="J207" s="285"/>
      <c r="K207" s="328"/>
    </row>
    <row r="208" ht="15" customHeight="1">
      <c r="B208" s="307"/>
      <c r="C208" s="285"/>
      <c r="D208" s="285"/>
      <c r="E208" s="285"/>
      <c r="F208" s="306" t="s">
        <v>1018</v>
      </c>
      <c r="G208" s="285"/>
      <c r="H208" s="285" t="s">
        <v>1183</v>
      </c>
      <c r="I208" s="285"/>
      <c r="J208" s="285"/>
      <c r="K208" s="328"/>
    </row>
    <row r="209" ht="15" customHeight="1">
      <c r="B209" s="345"/>
      <c r="C209" s="313"/>
      <c r="D209" s="313"/>
      <c r="E209" s="313"/>
      <c r="F209" s="306" t="s">
        <v>1022</v>
      </c>
      <c r="G209" s="291"/>
      <c r="H209" s="332" t="s">
        <v>1023</v>
      </c>
      <c r="I209" s="332"/>
      <c r="J209" s="332"/>
      <c r="K209" s="346"/>
    </row>
    <row r="210" ht="15" customHeight="1">
      <c r="B210" s="345"/>
      <c r="C210" s="313"/>
      <c r="D210" s="313"/>
      <c r="E210" s="313"/>
      <c r="F210" s="306" t="s">
        <v>1024</v>
      </c>
      <c r="G210" s="291"/>
      <c r="H210" s="332" t="s">
        <v>1184</v>
      </c>
      <c r="I210" s="332"/>
      <c r="J210" s="332"/>
      <c r="K210" s="346"/>
    </row>
    <row r="211" ht="15" customHeight="1">
      <c r="B211" s="345"/>
      <c r="C211" s="313"/>
      <c r="D211" s="313"/>
      <c r="E211" s="313"/>
      <c r="F211" s="347"/>
      <c r="G211" s="291"/>
      <c r="H211" s="348"/>
      <c r="I211" s="348"/>
      <c r="J211" s="348"/>
      <c r="K211" s="346"/>
    </row>
    <row r="212" ht="15" customHeight="1">
      <c r="B212" s="345"/>
      <c r="C212" s="285" t="s">
        <v>1146</v>
      </c>
      <c r="D212" s="313"/>
      <c r="E212" s="313"/>
      <c r="F212" s="306">
        <v>1</v>
      </c>
      <c r="G212" s="291"/>
      <c r="H212" s="332" t="s">
        <v>1185</v>
      </c>
      <c r="I212" s="332"/>
      <c r="J212" s="332"/>
      <c r="K212" s="346"/>
    </row>
    <row r="213" ht="15" customHeight="1">
      <c r="B213" s="345"/>
      <c r="C213" s="313"/>
      <c r="D213" s="313"/>
      <c r="E213" s="313"/>
      <c r="F213" s="306">
        <v>2</v>
      </c>
      <c r="G213" s="291"/>
      <c r="H213" s="332" t="s">
        <v>1186</v>
      </c>
      <c r="I213" s="332"/>
      <c r="J213" s="332"/>
      <c r="K213" s="346"/>
    </row>
    <row r="214" ht="15" customHeight="1">
      <c r="B214" s="345"/>
      <c r="C214" s="313"/>
      <c r="D214" s="313"/>
      <c r="E214" s="313"/>
      <c r="F214" s="306">
        <v>3</v>
      </c>
      <c r="G214" s="291"/>
      <c r="H214" s="332" t="s">
        <v>1187</v>
      </c>
      <c r="I214" s="332"/>
      <c r="J214" s="332"/>
      <c r="K214" s="346"/>
    </row>
    <row r="215" ht="15" customHeight="1">
      <c r="B215" s="345"/>
      <c r="C215" s="313"/>
      <c r="D215" s="313"/>
      <c r="E215" s="313"/>
      <c r="F215" s="306">
        <v>4</v>
      </c>
      <c r="G215" s="291"/>
      <c r="H215" s="332" t="s">
        <v>1188</v>
      </c>
      <c r="I215" s="332"/>
      <c r="J215" s="332"/>
      <c r="K215" s="346"/>
    </row>
    <row r="216" ht="12.75" customHeight="1">
      <c r="B216" s="349"/>
      <c r="C216" s="350"/>
      <c r="D216" s="350"/>
      <c r="E216" s="350"/>
      <c r="F216" s="350"/>
      <c r="G216" s="350"/>
      <c r="H216" s="350"/>
      <c r="I216" s="350"/>
      <c r="J216" s="350"/>
      <c r="K216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Admin-PC\Admin</dc:creator>
  <cp:lastModifiedBy>Admin-PC\Admin</cp:lastModifiedBy>
  <dcterms:created xsi:type="dcterms:W3CDTF">2018-02-01T08:10:13Z</dcterms:created>
  <dcterms:modified xsi:type="dcterms:W3CDTF">2018-02-01T08:10:26Z</dcterms:modified>
</cp:coreProperties>
</file>