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r_tools/12_technologie/12_vr/vr1_bruska/01_dokumentace k vyhlaseni/00_vyhlaseni_fin_bk/"/>
    </mc:Choice>
  </mc:AlternateContent>
  <xr:revisionPtr revIDLastSave="0" documentId="13_ncr:1_{0B101812-49D1-C941-9395-D3CADAC9B7F9}" xr6:coauthVersionLast="47" xr6:coauthVersionMax="47" xr10:uidLastSave="{00000000-0000-0000-0000-000000000000}"/>
  <bookViews>
    <workbookView xWindow="-5780" yWindow="-21600" windowWidth="38400" windowHeight="21600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C55" i="3"/>
  <c r="E107" i="3"/>
  <c r="C85" i="3"/>
  <c r="C61" i="3"/>
  <c r="F62" i="3" s="1"/>
  <c r="C49" i="3"/>
  <c r="F50" i="3" s="1"/>
  <c r="B4" i="2"/>
  <c r="F44" i="3" l="1"/>
  <c r="F56" i="3"/>
  <c r="E105" i="3"/>
  <c r="E106" i="3" s="1"/>
  <c r="D104" i="3"/>
  <c r="D105" i="3" s="1"/>
  <c r="D106" i="3" s="1"/>
  <c r="C103" i="3"/>
  <c r="E99" i="3"/>
  <c r="E100" i="3" s="1"/>
  <c r="D98" i="3"/>
  <c r="D99" i="3" s="1"/>
  <c r="D100" i="3" s="1"/>
  <c r="C97" i="3"/>
  <c r="E93" i="3"/>
  <c r="E94" i="3" s="1"/>
  <c r="D92" i="3"/>
  <c r="D93" i="3" s="1"/>
  <c r="D94" i="3" s="1"/>
  <c r="C91" i="3"/>
  <c r="E87" i="3"/>
  <c r="E88" i="3" s="1"/>
  <c r="D86" i="3"/>
  <c r="D87" i="3" s="1"/>
  <c r="D88" i="3" s="1"/>
  <c r="E81" i="3"/>
  <c r="E82" i="3" s="1"/>
  <c r="D80" i="3"/>
  <c r="D81" i="3" s="1"/>
  <c r="D82" i="3" s="1"/>
  <c r="C79" i="3"/>
  <c r="C13" i="3"/>
  <c r="F14" i="3" s="1"/>
  <c r="C7" i="3"/>
  <c r="F106" i="3" l="1"/>
  <c r="F100" i="3"/>
  <c r="F88" i="3"/>
  <c r="F87" i="3"/>
  <c r="F86" i="3"/>
  <c r="F104" i="3"/>
  <c r="F105" i="3"/>
  <c r="F94" i="3"/>
  <c r="F82" i="3"/>
  <c r="F98" i="3"/>
  <c r="F99" i="3"/>
  <c r="F92" i="3"/>
  <c r="F93" i="3"/>
  <c r="F81" i="3"/>
  <c r="F80" i="3"/>
  <c r="D44" i="3"/>
  <c r="D45" i="3" s="1"/>
  <c r="D46" i="3" s="1"/>
  <c r="D8" i="3"/>
  <c r="D9" i="3" s="1"/>
  <c r="E45" i="3"/>
  <c r="F45" i="3" s="1"/>
  <c r="E46" i="3"/>
  <c r="F46" i="3" s="1"/>
  <c r="E51" i="3"/>
  <c r="F51" i="3" s="1"/>
  <c r="C5" i="2"/>
  <c r="C6" i="2" s="1"/>
  <c r="C7" i="2" s="1"/>
  <c r="B7" i="1"/>
  <c r="B8" i="1" s="1"/>
  <c r="B12" i="1"/>
  <c r="B13" i="1" s="1"/>
  <c r="F8" i="3" l="1"/>
  <c r="D5" i="2"/>
  <c r="A21" i="2"/>
  <c r="A17" i="2"/>
  <c r="D10" i="3"/>
  <c r="D14" i="3"/>
  <c r="D15" i="3" s="1"/>
  <c r="D16" i="3" s="1"/>
  <c r="E70" i="3"/>
  <c r="E69" i="3"/>
  <c r="E64" i="3"/>
  <c r="F64" i="3" s="1"/>
  <c r="E63" i="3"/>
  <c r="F63" i="3" s="1"/>
  <c r="E58" i="3"/>
  <c r="F58" i="3" s="1"/>
  <c r="E57" i="3"/>
  <c r="F57" i="3" s="1"/>
  <c r="E52" i="3"/>
  <c r="F52" i="3" s="1"/>
  <c r="E10" i="3"/>
  <c r="F10" i="3" s="1"/>
  <c r="E9" i="3"/>
  <c r="F9" i="3" s="1"/>
  <c r="E16" i="3"/>
  <c r="E15" i="3"/>
  <c r="E22" i="3"/>
  <c r="E21" i="3"/>
  <c r="E28" i="3"/>
  <c r="E27" i="3"/>
  <c r="E34" i="3"/>
  <c r="E33" i="3"/>
  <c r="E40" i="3"/>
  <c r="E39" i="3"/>
  <c r="E75" i="3"/>
  <c r="E76" i="3" s="1"/>
  <c r="D74" i="3"/>
  <c r="D75" i="3" s="1"/>
  <c r="D76" i="3" s="1"/>
  <c r="D68" i="3"/>
  <c r="D69" i="3" s="1"/>
  <c r="D70" i="3" s="1"/>
  <c r="D62" i="3"/>
  <c r="D63" i="3" s="1"/>
  <c r="D64" i="3" s="1"/>
  <c r="B10" i="2" l="1"/>
  <c r="C6" i="1" s="1"/>
  <c r="D7" i="2"/>
  <c r="B12" i="2" s="1"/>
  <c r="C8" i="1" s="1"/>
  <c r="D6" i="2"/>
  <c r="B11" i="2" s="1"/>
  <c r="C7" i="1" s="1"/>
  <c r="C73" i="3" l="1"/>
  <c r="F75" i="3" l="1"/>
  <c r="F76" i="3"/>
  <c r="F74" i="3"/>
  <c r="C67" i="3"/>
  <c r="F70" i="3" l="1"/>
  <c r="F69" i="3"/>
  <c r="F68" i="3"/>
  <c r="C37" i="3" l="1"/>
  <c r="F38" i="3" l="1"/>
  <c r="F40" i="3"/>
  <c r="F39" i="3"/>
  <c r="C31" i="3"/>
  <c r="F32" i="3" s="1"/>
  <c r="F33" i="3" l="1"/>
  <c r="F34" i="3"/>
  <c r="C25" i="3"/>
  <c r="F28" i="3" l="1"/>
  <c r="F27" i="3"/>
  <c r="F26" i="3"/>
  <c r="C19" i="3"/>
  <c r="F20" i="3" s="1"/>
  <c r="F109" i="3" s="1"/>
  <c r="C11" i="1" l="1"/>
  <c r="F21" i="3"/>
  <c r="F22" i="3"/>
  <c r="C17" i="1" l="1"/>
  <c r="F16" i="3"/>
  <c r="F15" i="3"/>
  <c r="F110" i="3" l="1"/>
  <c r="C12" i="1" s="1"/>
  <c r="C18" i="1" s="1"/>
  <c r="F111" i="3"/>
  <c r="C13" i="1" s="1"/>
  <c r="C19" i="1" s="1"/>
</calcChain>
</file>

<file path=xl/sharedStrings.xml><?xml version="1.0" encoding="utf-8"?>
<sst xmlns="http://schemas.openxmlformats.org/spreadsheetml/2006/main" count="259" uniqueCount="56">
  <si>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</si>
  <si>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</si>
  <si>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</si>
  <si>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</si>
  <si>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</si>
  <si>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</si>
  <si>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</si>
  <si>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</si>
  <si>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</si>
  <si>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</si>
  <si>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</si>
  <si>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</si>
  <si>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</si>
  <si>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</si>
  <si>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</si>
  <si>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</si>
  <si>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</si>
  <si>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</si>
  <si>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</si>
  <si>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</si>
  <si>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</si>
  <si>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</si>
  <si>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</si>
  <si>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</si>
  <si>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</si>
  <si>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</si>
  <si>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</si>
  <si>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</si>
  <si>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Vzorec pro výpočet bodového hodnocení je uveden v  dokumentaci Výzva k podání nabídek.</t>
  </si>
  <si>
    <t xml:space="preserve">Nejvíce bodů získala nabídka: </t>
  </si>
  <si>
    <t>Firma A</t>
  </si>
  <si>
    <t>mm</t>
  </si>
  <si>
    <t>Nm</t>
  </si>
  <si>
    <t>kW</t>
  </si>
  <si>
    <t>mm/min</t>
  </si>
  <si>
    <t>ot/min</t>
  </si>
  <si>
    <t xml:space="preserve">„Výběrové řízení na dodávku CNC brusky na kulato pro společnost KR - TOOLS s.r.o.“ </t>
  </si>
  <si>
    <t xml:space="preserve"> </t>
  </si>
  <si>
    <t>Vzdálenost mezi hroty</t>
  </si>
  <si>
    <t>Maximální hmotnost dílu mezi hroty</t>
  </si>
  <si>
    <t>Maximální kroutící moment při broušení u pracovního vřeteníků</t>
  </si>
  <si>
    <t xml:space="preserve">Celkový pojezd osa Z </t>
  </si>
  <si>
    <t xml:space="preserve">Rychlost posuvu osa Z maximální </t>
  </si>
  <si>
    <t>Rychlost posuvu osa Z minimální</t>
  </si>
  <si>
    <t>Rozlišení osa Z</t>
  </si>
  <si>
    <t xml:space="preserve">Příčné sáně, osa “X” celkový pojezd </t>
  </si>
  <si>
    <t>Příčné sáně, osa “X” Minimální programovací přírůstek rychlosti posuvu</t>
  </si>
  <si>
    <t>Příčné sáně, osa “X” Maximální programovací přírůstek rychlosti posuvu</t>
  </si>
  <si>
    <t>Brousící vřeteník Výkon motoru</t>
  </si>
  <si>
    <t>Pracovní vřeteník Rychlost vřetene</t>
  </si>
  <si>
    <t>Motor Příčná osa X</t>
  </si>
  <si>
    <t xml:space="preserve">Motor Podélná osa Z </t>
  </si>
  <si>
    <t>Váha stroje bez příslušenství a filtrace</t>
  </si>
  <si>
    <t>kg</t>
  </si>
  <si>
    <t>Maximální průměr obrobku</t>
  </si>
  <si>
    <t>PARAMETRY  CNC BRUSKY  NA KULATO – VOLNÉ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</si>
</sst>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2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7" borderId="0" xfId="2" applyFont="1" applyFill="1" applyAlignment="1">
      <alignment horizontal="center"/>
    </xf>
    <xf numFmtId="0" fontId="3" fillId="7" borderId="0" xfId="2" applyFont="1" applyFill="1"/>
    <xf numFmtId="3" fontId="4" fillId="7" borderId="0" xfId="2" applyNumberFormat="1" applyFont="1" applyFill="1" applyAlignment="1">
      <alignment horizontal="center"/>
    </xf>
    <xf numFmtId="0" fontId="8" fillId="7" borderId="11" xfId="2" applyFont="1" applyFill="1" applyBorder="1" applyAlignment="1">
      <alignment horizontal="center"/>
    </xf>
    <xf numFmtId="164" fontId="4" fillId="7" borderId="0" xfId="2" applyNumberFormat="1" applyFont="1" applyFill="1" applyAlignment="1">
      <alignment horizontal="center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1" fontId="4" fillId="7" borderId="0" xfId="2" applyNumberFormat="1" applyFont="1" applyFill="1" applyAlignment="1">
      <alignment horizontal="center"/>
    </xf>
    <xf numFmtId="0" fontId="3" fillId="0" borderId="12" xfId="2" applyFont="1" applyBorder="1" applyAlignment="1">
      <alignment horizontal="center"/>
    </xf>
    <xf numFmtId="0" fontId="4" fillId="0" borderId="12" xfId="2" applyFont="1" applyBorder="1"/>
    <xf numFmtId="3" fontId="4" fillId="0" borderId="12" xfId="2" applyNumberFormat="1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164" fontId="4" fillId="0" borderId="12" xfId="2" applyNumberFormat="1" applyFont="1" applyBorder="1" applyAlignment="1">
      <alignment horizontal="center"/>
    </xf>
    <xf numFmtId="3" fontId="4" fillId="6" borderId="0" xfId="2" applyNumberFormat="1" applyFont="1" applyFill="1" applyAlignment="1">
      <alignment horizontal="center"/>
    </xf>
    <xf numFmtId="0" fontId="3" fillId="0" borderId="13" xfId="2" applyFont="1" applyBorder="1" applyAlignment="1">
      <alignment horizontal="center"/>
    </xf>
    <xf numFmtId="0" fontId="4" fillId="0" borderId="13" xfId="2" applyFont="1" applyBorder="1"/>
    <xf numFmtId="0" fontId="4" fillId="0" borderId="13" xfId="2" applyFont="1" applyBorder="1" applyAlignment="1">
      <alignment horizontal="center"/>
    </xf>
    <xf numFmtId="164" fontId="4" fillId="0" borderId="13" xfId="2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="115" zoomScaleNormal="115" workbookViewId="0">
      <selection activeCell="C6" sqref="C6"/>
    </sheetView>
  </sheetViews>
  <sheetFormatPr baseColWidth="10" defaultColWidth="8.5" defaultRowHeight="14" x14ac:dyDescent="0.15"/>
  <cols>
    <col min="1" max="1" width="63.5" style="3" bestFit="1" customWidth="1"/>
    <col min="2" max="2" width="13.5" style="3" customWidth="1"/>
    <col min="3" max="3" width="11.1640625" style="3" customWidth="1"/>
    <col min="4" max="16384" width="8.5" style="3"/>
  </cols>
  <sheetData>
    <row r="1" spans="1:3" ht="60" customHeight="1" x14ac:dyDescent="0.15">
      <c r="A1" s="69" t="s">
        <v>36</v>
      </c>
      <c r="B1" s="69"/>
      <c r="C1" s="69"/>
    </row>
    <row r="2" spans="1:3" ht="16" x14ac:dyDescent="0.2">
      <c r="A2" s="70"/>
      <c r="B2" s="70"/>
      <c r="C2" s="70"/>
    </row>
    <row r="3" spans="1:3" ht="15" customHeight="1" x14ac:dyDescent="0.15">
      <c r="A3" s="1" t="s">
        <v>0</v>
      </c>
      <c r="B3" s="2" t="s">
        <v>1</v>
      </c>
      <c r="C3" s="2" t="s">
        <v>2</v>
      </c>
    </row>
    <row r="4" spans="1:3" x14ac:dyDescent="0.15">
      <c r="A4" s="14"/>
      <c r="B4" s="15"/>
      <c r="C4" s="15"/>
    </row>
    <row r="5" spans="1:3" x14ac:dyDescent="0.15">
      <c r="A5" s="4" t="s">
        <v>27</v>
      </c>
      <c r="B5" s="34"/>
      <c r="C5" s="34"/>
    </row>
    <row r="6" spans="1:3" x14ac:dyDescent="0.15">
      <c r="A6" s="5" t="s">
        <v>30</v>
      </c>
      <c r="B6" s="6">
        <v>60</v>
      </c>
      <c r="C6" s="7" t="e">
        <f>Cena!B10</f>
        <v>#DIV/0!</v>
      </c>
    </row>
    <row r="7" spans="1:3" x14ac:dyDescent="0.15">
      <c r="A7" s="5" t="s">
        <v>3</v>
      </c>
      <c r="B7" s="6">
        <f>B6</f>
        <v>60</v>
      </c>
      <c r="C7" s="7" t="e">
        <f>Cena!B11</f>
        <v>#DIV/0!</v>
      </c>
    </row>
    <row r="8" spans="1:3" x14ac:dyDescent="0.15">
      <c r="A8" s="5" t="s">
        <v>4</v>
      </c>
      <c r="B8" s="6">
        <f>B7</f>
        <v>60</v>
      </c>
      <c r="C8" s="7" t="e">
        <f>Cena!B12</f>
        <v>#DIV/0!</v>
      </c>
    </row>
    <row r="9" spans="1:3" x14ac:dyDescent="0.15">
      <c r="B9" s="25"/>
      <c r="C9" s="26"/>
    </row>
    <row r="10" spans="1:3" x14ac:dyDescent="0.15">
      <c r="A10" s="4" t="s">
        <v>26</v>
      </c>
      <c r="B10" s="34"/>
      <c r="C10" s="35"/>
    </row>
    <row r="11" spans="1:3" x14ac:dyDescent="0.15">
      <c r="A11" s="5" t="s">
        <v>30</v>
      </c>
      <c r="B11" s="6">
        <v>40</v>
      </c>
      <c r="C11" s="7" t="e">
        <f>'Tech.specifikace '!F109</f>
        <v>#DIV/0!</v>
      </c>
    </row>
    <row r="12" spans="1:3" x14ac:dyDescent="0.15">
      <c r="A12" s="5" t="s">
        <v>3</v>
      </c>
      <c r="B12" s="6">
        <f>B11</f>
        <v>40</v>
      </c>
      <c r="C12" s="7" t="e">
        <f>'Tech.specifikace '!F110</f>
        <v>#DIV/0!</v>
      </c>
    </row>
    <row r="13" spans="1:3" x14ac:dyDescent="0.15">
      <c r="A13" s="5" t="s">
        <v>4</v>
      </c>
      <c r="B13" s="6">
        <f>B12</f>
        <v>40</v>
      </c>
      <c r="C13" s="7" t="e">
        <f>'Tech.specifikace '!F111</f>
        <v>#DIV/0!</v>
      </c>
    </row>
    <row r="14" spans="1:3" x14ac:dyDescent="0.15">
      <c r="A14" s="5"/>
      <c r="B14" s="6"/>
      <c r="C14" s="8"/>
    </row>
    <row r="15" spans="1:3" x14ac:dyDescent="0.15">
      <c r="B15" s="25"/>
      <c r="C15" s="36"/>
    </row>
    <row r="16" spans="1:3" x14ac:dyDescent="0.15">
      <c r="A16" s="9" t="s">
        <v>5</v>
      </c>
      <c r="B16" s="52"/>
      <c r="C16" s="10" t="s">
        <v>2</v>
      </c>
    </row>
    <row r="17" spans="1:3" x14ac:dyDescent="0.15">
      <c r="A17" s="11" t="s">
        <v>30</v>
      </c>
      <c r="B17" s="12" t="s">
        <v>6</v>
      </c>
      <c r="C17" s="12" t="e">
        <f>C6+C11</f>
        <v>#DIV/0!</v>
      </c>
    </row>
    <row r="18" spans="1:3" x14ac:dyDescent="0.15">
      <c r="A18" s="11" t="s">
        <v>3</v>
      </c>
      <c r="B18" s="12" t="s">
        <v>6</v>
      </c>
      <c r="C18" s="13" t="e">
        <f>C7+C12</f>
        <v>#DIV/0!</v>
      </c>
    </row>
    <row r="19" spans="1:3" x14ac:dyDescent="0.15">
      <c r="A19" s="11" t="s">
        <v>4</v>
      </c>
      <c r="B19" s="12" t="s">
        <v>6</v>
      </c>
      <c r="C19" s="13" t="e">
        <f>C8+C13</f>
        <v>#DIV/0!</v>
      </c>
    </row>
    <row r="20" spans="1:3" x14ac:dyDescent="0.15">
      <c r="B20" s="25"/>
      <c r="C20" s="25"/>
    </row>
    <row r="21" spans="1:3" x14ac:dyDescent="0.15">
      <c r="A21" s="42" t="s">
        <v>29</v>
      </c>
      <c r="B21" s="5"/>
      <c r="C21" s="5"/>
    </row>
    <row r="22" spans="1:3" x14ac:dyDescent="0.15">
      <c r="A22" s="43" t="s">
        <v>7</v>
      </c>
    </row>
    <row r="23" spans="1:3" x14ac:dyDescent="0.15">
      <c r="A23" s="44" t="s">
        <v>8</v>
      </c>
    </row>
    <row r="27" spans="1:3" x14ac:dyDescent="0.15">
      <c r="A27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4" sqref="B4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27</v>
      </c>
      <c r="B1" s="1"/>
      <c r="C1" s="1"/>
      <c r="D1" s="1"/>
    </row>
    <row r="3" spans="1:4" x14ac:dyDescent="0.15">
      <c r="A3" s="14" t="s">
        <v>9</v>
      </c>
      <c r="B3" s="15" t="s">
        <v>10</v>
      </c>
      <c r="C3" s="14"/>
      <c r="D3" s="14"/>
    </row>
    <row r="4" spans="1:4" x14ac:dyDescent="0.15">
      <c r="A4" s="16" t="s">
        <v>11</v>
      </c>
      <c r="B4" s="45">
        <f>MIN(B5:B7)</f>
        <v>0</v>
      </c>
      <c r="C4" s="16"/>
      <c r="D4" s="17"/>
    </row>
    <row r="5" spans="1:4" x14ac:dyDescent="0.15">
      <c r="A5" s="5" t="s">
        <v>30</v>
      </c>
      <c r="B5" s="46"/>
      <c r="C5" s="53">
        <f>Hodnoceni!B6</f>
        <v>60</v>
      </c>
      <c r="D5" s="20" t="e">
        <f>(B4/B5)*C5</f>
        <v>#DIV/0!</v>
      </c>
    </row>
    <row r="6" spans="1:4" x14ac:dyDescent="0.15">
      <c r="A6" s="18" t="s">
        <v>3</v>
      </c>
      <c r="B6" s="46"/>
      <c r="C6" s="19">
        <f>C5</f>
        <v>60</v>
      </c>
      <c r="D6" s="20" t="e">
        <f>(B4/B6)*C6</f>
        <v>#DIV/0!</v>
      </c>
    </row>
    <row r="7" spans="1:4" x14ac:dyDescent="0.15">
      <c r="A7" s="18" t="s">
        <v>4</v>
      </c>
      <c r="B7" s="46"/>
      <c r="C7" s="19">
        <f>C6</f>
        <v>60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12</v>
      </c>
      <c r="B9" s="25"/>
    </row>
    <row r="10" spans="1:4" x14ac:dyDescent="0.15">
      <c r="A10" s="5" t="s">
        <v>30</v>
      </c>
      <c r="B10" s="21" t="e">
        <f>D5</f>
        <v>#DIV/0!</v>
      </c>
      <c r="D10" s="14"/>
    </row>
    <row r="11" spans="1:4" x14ac:dyDescent="0.15">
      <c r="A11" s="18" t="s">
        <v>3</v>
      </c>
      <c r="B11" s="21" t="e">
        <f>D6</f>
        <v>#DIV/0!</v>
      </c>
      <c r="D11" s="14"/>
    </row>
    <row r="12" spans="1:4" x14ac:dyDescent="0.15">
      <c r="A12" s="18" t="s">
        <v>4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8</v>
      </c>
    </row>
    <row r="16" spans="1:4" x14ac:dyDescent="0.15">
      <c r="A16" s="22" t="s">
        <v>13</v>
      </c>
      <c r="B16" s="22"/>
      <c r="C16" s="22"/>
    </row>
    <row r="17" spans="1:3" x14ac:dyDescent="0.15">
      <c r="A17" s="40" t="str">
        <f>"Maximální počet bodů byl dle  dokumentace Výzva k podání nabídek stanoven na "&amp;C5&amp;" z 100"</f>
        <v>Maximální počet bodů byl dle  dokumentace Výzva k podání nabídek stanoven na 60 z 100</v>
      </c>
      <c r="B17" s="40"/>
      <c r="C17" s="40"/>
    </row>
    <row r="18" spans="1:3" x14ac:dyDescent="0.15">
      <c r="A18" s="40" t="s">
        <v>14</v>
      </c>
      <c r="B18" s="40"/>
      <c r="C18" s="40"/>
    </row>
    <row r="19" spans="1:3" x14ac:dyDescent="0.15">
      <c r="A19" s="40" t="s">
        <v>28</v>
      </c>
      <c r="B19" s="40"/>
      <c r="C19" s="40"/>
    </row>
    <row r="20" spans="1:3" x14ac:dyDescent="0.15">
      <c r="A20" s="5" t="s">
        <v>15</v>
      </c>
    </row>
    <row r="21" spans="1:3" x14ac:dyDescent="0.15">
      <c r="A21" s="31" t="str">
        <f>"Hodnota kritéria = (nejnižší cena/cena hodnoceného účastníka)*"&amp;C5</f>
        <v>Hodnota kritéria = (nejnižší cena/cena hodnoceného účastníka)*60</v>
      </c>
      <c r="B21" s="32"/>
      <c r="C21" s="33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0"/>
  <sheetViews>
    <sheetView zoomScale="89" zoomScaleNormal="89" workbookViewId="0">
      <selection activeCell="K28" sqref="K28"/>
    </sheetView>
  </sheetViews>
  <sheetFormatPr baseColWidth="10" defaultColWidth="8.5" defaultRowHeight="14" x14ac:dyDescent="0.15"/>
  <cols>
    <col min="1" max="1" width="3" style="15" customWidth="1"/>
    <col min="2" max="2" width="93.6640625" style="3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7" width="10" style="3" bestFit="1" customWidth="1"/>
    <col min="8" max="11" width="8.5" style="3"/>
    <col min="12" max="12" width="42.5" style="3" customWidth="1"/>
    <col min="13" max="16384" width="8.5" style="3"/>
  </cols>
  <sheetData>
    <row r="1" spans="1:12" x14ac:dyDescent="0.15">
      <c r="B1" s="1" t="s">
        <v>26</v>
      </c>
      <c r="C1" s="1"/>
      <c r="D1" s="1"/>
      <c r="E1" s="1"/>
      <c r="F1" s="28"/>
    </row>
    <row r="2" spans="1:12" x14ac:dyDescent="0.15">
      <c r="C2" s="15"/>
      <c r="D2" s="15"/>
    </row>
    <row r="3" spans="1:12" ht="15" thickBot="1" x14ac:dyDescent="0.2">
      <c r="B3" s="23" t="s">
        <v>16</v>
      </c>
      <c r="C3" s="23"/>
      <c r="D3" s="23"/>
      <c r="E3" s="23"/>
      <c r="F3" s="29"/>
      <c r="G3" s="15"/>
    </row>
    <row r="4" spans="1:12" ht="15" thickTop="1" x14ac:dyDescent="0.15">
      <c r="A4" s="71" t="s">
        <v>55</v>
      </c>
      <c r="B4" s="71"/>
      <c r="C4" s="71"/>
      <c r="D4" s="71"/>
      <c r="E4" s="71"/>
      <c r="F4" s="71"/>
    </row>
    <row r="5" spans="1:12" x14ac:dyDescent="0.15">
      <c r="A5" s="55"/>
      <c r="B5" s="56" t="s">
        <v>17</v>
      </c>
      <c r="C5" s="57"/>
      <c r="D5" s="58"/>
      <c r="E5" s="58"/>
      <c r="F5" s="59"/>
    </row>
    <row r="6" spans="1:12" ht="15" thickBot="1" x14ac:dyDescent="0.2">
      <c r="A6" s="15">
        <v>1</v>
      </c>
      <c r="B6" s="65" t="s">
        <v>38</v>
      </c>
      <c r="C6" s="24" t="s">
        <v>18</v>
      </c>
      <c r="D6" s="24" t="s">
        <v>19</v>
      </c>
      <c r="E6" s="24" t="s">
        <v>1</v>
      </c>
      <c r="F6" s="24" t="s">
        <v>20</v>
      </c>
      <c r="K6"/>
      <c r="L6"/>
    </row>
    <row r="7" spans="1:12" x14ac:dyDescent="0.15">
      <c r="B7" s="14" t="s">
        <v>21</v>
      </c>
      <c r="C7" s="60">
        <f>IF(B5="MAXIMALIZAČNÍ KRITÉRIUM:",MAX(C8:C10),MIN(C8:C10))</f>
        <v>0</v>
      </c>
      <c r="D7" s="25" t="s">
        <v>31</v>
      </c>
      <c r="E7" s="15"/>
      <c r="F7" s="15"/>
      <c r="K7"/>
      <c r="L7"/>
    </row>
    <row r="8" spans="1:12" x14ac:dyDescent="0.15">
      <c r="B8" s="5" t="s">
        <v>30</v>
      </c>
      <c r="C8" s="25"/>
      <c r="D8" s="25" t="str">
        <f>D7</f>
        <v>mm</v>
      </c>
      <c r="E8" s="25">
        <v>3</v>
      </c>
      <c r="F8" s="26" t="e">
        <f>IF(B5="MAXIMALIZAČNÍ KRITÉRIUM:",(C8/C7)*E8,(C7/C8)*E8)</f>
        <v>#DIV/0!</v>
      </c>
      <c r="K8"/>
      <c r="L8"/>
    </row>
    <row r="9" spans="1:12" x14ac:dyDescent="0.15">
      <c r="B9" s="3" t="s">
        <v>3</v>
      </c>
      <c r="C9" s="25"/>
      <c r="D9" s="25" t="str">
        <f>D8</f>
        <v>mm</v>
      </c>
      <c r="E9" s="25">
        <f>E8</f>
        <v>3</v>
      </c>
      <c r="F9" s="26" t="e">
        <f>IF(B5="MAXIMALIZAČNÍ KRITÉRIUM:",(C9/C7)*E9,(C7/C9)*E9)</f>
        <v>#DIV/0!</v>
      </c>
      <c r="K9"/>
      <c r="L9"/>
    </row>
    <row r="10" spans="1:12" x14ac:dyDescent="0.15">
      <c r="A10" s="61"/>
      <c r="B10" s="62" t="s">
        <v>4</v>
      </c>
      <c r="C10" s="63"/>
      <c r="D10" s="63" t="str">
        <f>D9</f>
        <v>mm</v>
      </c>
      <c r="E10" s="63">
        <f>E8</f>
        <v>3</v>
      </c>
      <c r="F10" s="64" t="e">
        <f>IF(B5="MAXIMALIZAČNÍ KRITÉRIUM:",(C10/C7)*E10,(C7/C10)*E10)</f>
        <v>#DIV/0!</v>
      </c>
      <c r="K10"/>
      <c r="L10"/>
    </row>
    <row r="11" spans="1:12" x14ac:dyDescent="0.15">
      <c r="A11" s="55"/>
      <c r="B11" s="56" t="s">
        <v>17</v>
      </c>
      <c r="C11" s="57"/>
      <c r="D11" s="58"/>
      <c r="E11" s="58"/>
      <c r="F11" s="59"/>
      <c r="K11"/>
      <c r="L11"/>
    </row>
    <row r="12" spans="1:12" ht="15" thickBot="1" x14ac:dyDescent="0.2">
      <c r="A12" s="15">
        <v>2</v>
      </c>
      <c r="B12" s="65" t="s">
        <v>54</v>
      </c>
      <c r="C12" s="24" t="s">
        <v>18</v>
      </c>
      <c r="D12" s="24" t="s">
        <v>19</v>
      </c>
      <c r="E12" s="24" t="s">
        <v>1</v>
      </c>
      <c r="F12" s="24" t="s">
        <v>20</v>
      </c>
      <c r="K12"/>
      <c r="L12"/>
    </row>
    <row r="13" spans="1:12" x14ac:dyDescent="0.15">
      <c r="B13" s="14" t="s">
        <v>21</v>
      </c>
      <c r="C13" s="60">
        <f t="shared" ref="C13:C37" si="0">IF(B11="MAXIMALIZAČNÍ KRITÉRIUM:",MAX(C14:C16),MIN(C14:C16))</f>
        <v>0</v>
      </c>
      <c r="D13" s="25" t="s">
        <v>31</v>
      </c>
      <c r="E13" s="15"/>
      <c r="F13" s="15"/>
      <c r="K13"/>
      <c r="L13"/>
    </row>
    <row r="14" spans="1:12" x14ac:dyDescent="0.15">
      <c r="B14" s="5" t="s">
        <v>30</v>
      </c>
      <c r="C14" s="25"/>
      <c r="D14" s="25" t="str">
        <f>D13</f>
        <v>mm</v>
      </c>
      <c r="E14" s="25">
        <v>3</v>
      </c>
      <c r="F14" s="26" t="e">
        <f>IF(B11="MAXIMALIZAČNÍ KRITÉRIUM:",(C14/C13)*E14,(C13/C14)*E14)</f>
        <v>#DIV/0!</v>
      </c>
      <c r="K14"/>
      <c r="L14"/>
    </row>
    <row r="15" spans="1:12" x14ac:dyDescent="0.15">
      <c r="B15" s="3" t="s">
        <v>3</v>
      </c>
      <c r="C15" s="25"/>
      <c r="D15" s="25" t="str">
        <f>D14</f>
        <v>mm</v>
      </c>
      <c r="E15" s="25">
        <f>E14</f>
        <v>3</v>
      </c>
      <c r="F15" s="26" t="e">
        <f>IF(B11="MAXIMALIZAČNÍ KRITÉRIUM:",(C15/C13)*E15,(C13/C15)*E15)</f>
        <v>#DIV/0!</v>
      </c>
      <c r="K15"/>
      <c r="L15"/>
    </row>
    <row r="16" spans="1:12" x14ac:dyDescent="0.15">
      <c r="A16" s="61"/>
      <c r="B16" s="62" t="s">
        <v>4</v>
      </c>
      <c r="C16" s="63"/>
      <c r="D16" s="63" t="str">
        <f>D15</f>
        <v>mm</v>
      </c>
      <c r="E16" s="63">
        <f>E14</f>
        <v>3</v>
      </c>
      <c r="F16" s="64" t="e">
        <f>IF(B11="MAXIMALIZAČNÍ KRITÉRIUM:",(C16/C13)*E16,(C13/C16)*E16)</f>
        <v>#DIV/0!</v>
      </c>
      <c r="K16"/>
      <c r="L16"/>
    </row>
    <row r="17" spans="1:13" x14ac:dyDescent="0.15">
      <c r="A17" s="55"/>
      <c r="B17" s="56" t="s">
        <v>17</v>
      </c>
      <c r="C17" s="57"/>
      <c r="D17" s="58"/>
      <c r="E17" s="58"/>
      <c r="F17" s="59"/>
      <c r="K17"/>
      <c r="L17"/>
    </row>
    <row r="18" spans="1:13" ht="15" thickBot="1" x14ac:dyDescent="0.2">
      <c r="A18" s="15">
        <v>3</v>
      </c>
      <c r="B18" s="65" t="s">
        <v>39</v>
      </c>
      <c r="C18" s="24" t="s">
        <v>18</v>
      </c>
      <c r="D18" s="24" t="s">
        <v>19</v>
      </c>
      <c r="E18" s="24" t="s">
        <v>1</v>
      </c>
      <c r="F18" s="24" t="s">
        <v>20</v>
      </c>
      <c r="K18"/>
      <c r="L18"/>
    </row>
    <row r="19" spans="1:13" x14ac:dyDescent="0.15">
      <c r="B19" s="14" t="s">
        <v>21</v>
      </c>
      <c r="C19" s="60">
        <f t="shared" si="0"/>
        <v>0</v>
      </c>
      <c r="D19" s="25" t="s">
        <v>53</v>
      </c>
      <c r="E19" s="15"/>
      <c r="F19" s="15"/>
      <c r="K19"/>
      <c r="L19"/>
      <c r="M19"/>
    </row>
    <row r="20" spans="1:13" x14ac:dyDescent="0.15">
      <c r="B20" s="5" t="s">
        <v>30</v>
      </c>
      <c r="C20" s="25"/>
      <c r="D20" s="25" t="s">
        <v>53</v>
      </c>
      <c r="E20" s="25">
        <v>3</v>
      </c>
      <c r="F20" s="26" t="e">
        <f>IF(B17="MAXIMALIZAČNÍ KRITÉRIUM:",(C20/C19)*E20,(C19/C20)*E20)</f>
        <v>#DIV/0!</v>
      </c>
      <c r="K20"/>
      <c r="L20"/>
      <c r="M20"/>
    </row>
    <row r="21" spans="1:13" x14ac:dyDescent="0.15">
      <c r="B21" s="3" t="s">
        <v>3</v>
      </c>
      <c r="C21" s="25"/>
      <c r="D21" s="25" t="s">
        <v>53</v>
      </c>
      <c r="E21" s="25">
        <f>E20</f>
        <v>3</v>
      </c>
      <c r="F21" s="26" t="e">
        <f>IF(B17="MAXIMALIZAČNÍ KRITÉRIUM:",(C21/C19)*E21,(C19/C21)*E21)</f>
        <v>#DIV/0!</v>
      </c>
      <c r="K21"/>
      <c r="L21"/>
      <c r="M21"/>
    </row>
    <row r="22" spans="1:13" x14ac:dyDescent="0.15">
      <c r="A22" s="61"/>
      <c r="B22" s="62" t="s">
        <v>4</v>
      </c>
      <c r="C22" s="63"/>
      <c r="D22" s="25" t="s">
        <v>53</v>
      </c>
      <c r="E22" s="63">
        <f>E20</f>
        <v>3</v>
      </c>
      <c r="F22" s="64" t="e">
        <f>IF(B17="MAXIMALIZAČNÍ KRITÉRIUM:",(C22/C19)*E22,(C19/C22)*E22)</f>
        <v>#DIV/0!</v>
      </c>
      <c r="K22"/>
      <c r="L22"/>
      <c r="M22"/>
    </row>
    <row r="23" spans="1:13" x14ac:dyDescent="0.15">
      <c r="A23" s="55"/>
      <c r="B23" s="56" t="s">
        <v>17</v>
      </c>
      <c r="C23" s="57"/>
      <c r="D23" s="58"/>
      <c r="E23" s="58"/>
      <c r="F23" s="59"/>
      <c r="K23"/>
      <c r="L23"/>
      <c r="M23"/>
    </row>
    <row r="24" spans="1:13" ht="15" thickBot="1" x14ac:dyDescent="0.2">
      <c r="A24" s="15">
        <v>4</v>
      </c>
      <c r="B24" s="65" t="s">
        <v>40</v>
      </c>
      <c r="C24" s="24" t="s">
        <v>18</v>
      </c>
      <c r="D24" s="24" t="s">
        <v>19</v>
      </c>
      <c r="E24" s="24" t="s">
        <v>1</v>
      </c>
      <c r="F24" s="24" t="s">
        <v>20</v>
      </c>
      <c r="J24"/>
      <c r="K24"/>
      <c r="L24"/>
      <c r="M24"/>
    </row>
    <row r="25" spans="1:13" x14ac:dyDescent="0.15">
      <c r="B25" s="14" t="s">
        <v>21</v>
      </c>
      <c r="C25" s="60">
        <f t="shared" si="0"/>
        <v>0</v>
      </c>
      <c r="D25" s="25" t="s">
        <v>32</v>
      </c>
      <c r="E25" s="15"/>
      <c r="F25" s="15"/>
      <c r="J25"/>
      <c r="K25"/>
      <c r="L25"/>
      <c r="M25"/>
    </row>
    <row r="26" spans="1:13" ht="16" x14ac:dyDescent="0.2">
      <c r="B26" s="5" t="s">
        <v>30</v>
      </c>
      <c r="C26" s="25"/>
      <c r="D26" s="67" t="s">
        <v>32</v>
      </c>
      <c r="E26" s="25">
        <v>3</v>
      </c>
      <c r="F26" s="26" t="e">
        <f>IF(B23="MAXIMALIZAČNÍ KRITÉRIUM:",(C26/C25)*E26,(C25/C26)*E26)</f>
        <v>#DIV/0!</v>
      </c>
      <c r="J26"/>
      <c r="K26"/>
      <c r="L26"/>
      <c r="M26"/>
    </row>
    <row r="27" spans="1:13" ht="16" x14ac:dyDescent="0.2">
      <c r="B27" s="3" t="s">
        <v>3</v>
      </c>
      <c r="C27" s="25"/>
      <c r="D27" s="67" t="s">
        <v>32</v>
      </c>
      <c r="E27" s="25">
        <f>E26</f>
        <v>3</v>
      </c>
      <c r="F27" s="26" t="e">
        <f>IF(B23="MAXIMALIZAČNÍ KRITÉRIUM:",(C27/C25)*E27,(C25/C27)*E27)</f>
        <v>#DIV/0!</v>
      </c>
      <c r="J27"/>
      <c r="K27"/>
      <c r="L27"/>
      <c r="M27"/>
    </row>
    <row r="28" spans="1:13" ht="16" x14ac:dyDescent="0.2">
      <c r="A28" s="61"/>
      <c r="B28" s="62" t="s">
        <v>4</v>
      </c>
      <c r="C28" s="63"/>
      <c r="D28" s="67" t="s">
        <v>32</v>
      </c>
      <c r="E28" s="63">
        <f>E26</f>
        <v>3</v>
      </c>
      <c r="F28" s="64" t="e">
        <f>IF(B23="MAXIMALIZAČNÍ KRITÉRIUM:",(C28/C25)*E28,(C25/C28)*E28)</f>
        <v>#DIV/0!</v>
      </c>
      <c r="J28"/>
      <c r="K28"/>
      <c r="L28"/>
      <c r="M28"/>
    </row>
    <row r="29" spans="1:13" x14ac:dyDescent="0.15">
      <c r="A29" s="55"/>
      <c r="B29" s="56" t="s">
        <v>17</v>
      </c>
      <c r="C29" s="57"/>
      <c r="D29" s="58"/>
      <c r="E29" s="58"/>
      <c r="F29" s="59"/>
      <c r="J29"/>
      <c r="K29"/>
      <c r="L29"/>
      <c r="M29"/>
    </row>
    <row r="30" spans="1:13" ht="15" thickBot="1" x14ac:dyDescent="0.2">
      <c r="A30" s="15">
        <v>5</v>
      </c>
      <c r="B30" s="65" t="s">
        <v>41</v>
      </c>
      <c r="C30" s="24" t="s">
        <v>18</v>
      </c>
      <c r="D30" s="24" t="s">
        <v>19</v>
      </c>
      <c r="E30" s="24" t="s">
        <v>1</v>
      </c>
      <c r="F30" s="24" t="s">
        <v>20</v>
      </c>
      <c r="J30"/>
      <c r="K30"/>
      <c r="L30"/>
      <c r="M30"/>
    </row>
    <row r="31" spans="1:13" x14ac:dyDescent="0.15">
      <c r="B31" s="14" t="s">
        <v>21</v>
      </c>
      <c r="C31" s="60">
        <f t="shared" si="0"/>
        <v>0</v>
      </c>
      <c r="D31" s="25" t="s">
        <v>31</v>
      </c>
      <c r="E31" s="15"/>
      <c r="F31" s="15"/>
      <c r="J31"/>
      <c r="K31"/>
      <c r="L31"/>
      <c r="M31"/>
    </row>
    <row r="32" spans="1:13" x14ac:dyDescent="0.15">
      <c r="B32" s="5" t="s">
        <v>30</v>
      </c>
      <c r="C32" s="25"/>
      <c r="D32" s="25" t="s">
        <v>31</v>
      </c>
      <c r="E32" s="25">
        <v>2</v>
      </c>
      <c r="F32" s="26" t="e">
        <f>IF(B29="MAXIMALIZAČNÍ KRITÉRIUM:",(C32/C31)*E32,(C31/C32)*E32)</f>
        <v>#DIV/0!</v>
      </c>
      <c r="J32"/>
      <c r="K32"/>
      <c r="L32"/>
      <c r="M32"/>
    </row>
    <row r="33" spans="1:13" x14ac:dyDescent="0.15">
      <c r="B33" s="3" t="s">
        <v>3</v>
      </c>
      <c r="C33" s="25"/>
      <c r="D33" s="25" t="s">
        <v>31</v>
      </c>
      <c r="E33" s="25">
        <f>E32</f>
        <v>2</v>
      </c>
      <c r="F33" s="26" t="e">
        <f>IF(B29="MAXIMALIZAČNÍ KRITÉRIUM:",(C33/C31)*E33,(C31/C33)*E33)</f>
        <v>#DIV/0!</v>
      </c>
      <c r="J33"/>
      <c r="K33"/>
      <c r="L33"/>
      <c r="M33"/>
    </row>
    <row r="34" spans="1:13" x14ac:dyDescent="0.15">
      <c r="A34" s="61"/>
      <c r="B34" s="62" t="s">
        <v>4</v>
      </c>
      <c r="C34" s="63"/>
      <c r="D34" s="25" t="s">
        <v>31</v>
      </c>
      <c r="E34" s="63">
        <f>E32</f>
        <v>2</v>
      </c>
      <c r="F34" s="64" t="e">
        <f>IF(B29="MAXIMALIZAČNÍ KRITÉRIUM:",(C34/C31)*E34,(C31/C34)*E34)</f>
        <v>#DIV/0!</v>
      </c>
      <c r="J34"/>
      <c r="K34"/>
      <c r="L34"/>
      <c r="M34"/>
    </row>
    <row r="35" spans="1:13" x14ac:dyDescent="0.15">
      <c r="A35" s="55"/>
      <c r="B35" s="56" t="s">
        <v>17</v>
      </c>
      <c r="C35" s="57"/>
      <c r="D35" s="58"/>
      <c r="E35" s="58"/>
      <c r="F35" s="59"/>
      <c r="J35"/>
      <c r="K35"/>
      <c r="L35"/>
      <c r="M35"/>
    </row>
    <row r="36" spans="1:13" ht="15" thickBot="1" x14ac:dyDescent="0.2">
      <c r="A36" s="15">
        <v>6</v>
      </c>
      <c r="B36" s="65" t="s">
        <v>42</v>
      </c>
      <c r="C36" s="24" t="s">
        <v>18</v>
      </c>
      <c r="D36" s="24" t="s">
        <v>19</v>
      </c>
      <c r="E36" s="24" t="s">
        <v>1</v>
      </c>
      <c r="F36" s="24" t="s">
        <v>20</v>
      </c>
      <c r="J36"/>
      <c r="K36"/>
      <c r="L36"/>
      <c r="M36"/>
    </row>
    <row r="37" spans="1:13" x14ac:dyDescent="0.15">
      <c r="B37" s="14" t="s">
        <v>21</v>
      </c>
      <c r="C37" s="60">
        <f t="shared" si="0"/>
        <v>0</v>
      </c>
      <c r="D37" s="66" t="s">
        <v>34</v>
      </c>
      <c r="E37" s="15"/>
      <c r="F37" s="15"/>
      <c r="J37"/>
      <c r="K37"/>
      <c r="L37"/>
      <c r="M37"/>
    </row>
    <row r="38" spans="1:13" x14ac:dyDescent="0.15">
      <c r="B38" s="5" t="s">
        <v>30</v>
      </c>
      <c r="C38" s="25"/>
      <c r="D38" s="66" t="s">
        <v>34</v>
      </c>
      <c r="E38" s="25">
        <v>2</v>
      </c>
      <c r="F38" s="26" t="e">
        <f>IF(B35="MAXIMALIZAČNÍ KRITÉRIUM:",(C38/C37)*E38,(C37/C38)*E38)</f>
        <v>#DIV/0!</v>
      </c>
      <c r="J38"/>
      <c r="K38"/>
      <c r="L38"/>
      <c r="M38"/>
    </row>
    <row r="39" spans="1:13" x14ac:dyDescent="0.15">
      <c r="B39" s="3" t="s">
        <v>3</v>
      </c>
      <c r="C39" s="25"/>
      <c r="D39" s="66" t="s">
        <v>34</v>
      </c>
      <c r="E39" s="25">
        <f>E38</f>
        <v>2</v>
      </c>
      <c r="F39" s="26" t="e">
        <f>IF(B35="MAXIMALIZAČNÍ KRITÉRIUM:",(C39/C37)*E39,(C37/C39)*E39)</f>
        <v>#DIV/0!</v>
      </c>
      <c r="J39"/>
      <c r="K39"/>
      <c r="L39"/>
      <c r="M39"/>
    </row>
    <row r="40" spans="1:13" x14ac:dyDescent="0.15">
      <c r="A40" s="61"/>
      <c r="B40" s="62" t="s">
        <v>4</v>
      </c>
      <c r="C40" s="63"/>
      <c r="D40" s="66" t="s">
        <v>34</v>
      </c>
      <c r="E40" s="63">
        <f>E38</f>
        <v>2</v>
      </c>
      <c r="F40" s="64" t="e">
        <f>IF(B35="MAXIMALIZAČNÍ KRITÉRIUM:",(C40/C37)*E40,(C37/C40)*E40)</f>
        <v>#DIV/0!</v>
      </c>
      <c r="J40"/>
      <c r="K40"/>
      <c r="L40"/>
      <c r="M40"/>
    </row>
    <row r="41" spans="1:13" x14ac:dyDescent="0.15">
      <c r="A41" s="55"/>
      <c r="B41" s="56" t="s">
        <v>15</v>
      </c>
      <c r="C41" s="57"/>
      <c r="D41" s="58"/>
      <c r="E41" s="58"/>
      <c r="F41" s="59"/>
      <c r="J41"/>
      <c r="K41"/>
      <c r="L41"/>
      <c r="M41"/>
    </row>
    <row r="42" spans="1:13" ht="15" thickBot="1" x14ac:dyDescent="0.2">
      <c r="A42" s="15">
        <v>7</v>
      </c>
      <c r="B42" s="65" t="s">
        <v>43</v>
      </c>
      <c r="C42" s="24" t="s">
        <v>18</v>
      </c>
      <c r="D42" s="24" t="s">
        <v>19</v>
      </c>
      <c r="E42" s="24" t="s">
        <v>1</v>
      </c>
      <c r="F42" s="24" t="s">
        <v>20</v>
      </c>
      <c r="J42"/>
      <c r="K42"/>
      <c r="L42"/>
      <c r="M42"/>
    </row>
    <row r="43" spans="1:13" x14ac:dyDescent="0.15">
      <c r="B43" s="14" t="s">
        <v>21</v>
      </c>
      <c r="C43" s="60">
        <f>MIN(C44:C46)</f>
        <v>0</v>
      </c>
      <c r="D43" s="66" t="s">
        <v>34</v>
      </c>
      <c r="E43" s="15"/>
      <c r="F43" s="15"/>
      <c r="J43"/>
      <c r="K43"/>
      <c r="L43"/>
      <c r="M43"/>
    </row>
    <row r="44" spans="1:13" x14ac:dyDescent="0.15">
      <c r="B44" s="5" t="s">
        <v>30</v>
      </c>
      <c r="C44" s="25"/>
      <c r="D44" s="25" t="str">
        <f>D43</f>
        <v>mm/min</v>
      </c>
      <c r="E44" s="25">
        <v>2</v>
      </c>
      <c r="F44" s="26" t="e">
        <f>($C$43/C44)*E44</f>
        <v>#DIV/0!</v>
      </c>
    </row>
    <row r="45" spans="1:13" x14ac:dyDescent="0.15">
      <c r="B45" s="3" t="s">
        <v>3</v>
      </c>
      <c r="C45" s="25"/>
      <c r="D45" s="25" t="str">
        <f>D44</f>
        <v>mm/min</v>
      </c>
      <c r="E45" s="25">
        <f>E44</f>
        <v>2</v>
      </c>
      <c r="F45" s="26" t="e">
        <f>($C$43/C45)*E45</f>
        <v>#DIV/0!</v>
      </c>
    </row>
    <row r="46" spans="1:13" x14ac:dyDescent="0.15">
      <c r="A46" s="61"/>
      <c r="B46" s="62" t="s">
        <v>4</v>
      </c>
      <c r="C46" s="63"/>
      <c r="D46" s="63" t="str">
        <f>D45</f>
        <v>mm/min</v>
      </c>
      <c r="E46" s="63">
        <f>E44</f>
        <v>2</v>
      </c>
      <c r="F46" s="64" t="e">
        <f>($C$43/C46)*E46</f>
        <v>#DIV/0!</v>
      </c>
    </row>
    <row r="47" spans="1:13" x14ac:dyDescent="0.15">
      <c r="A47" s="55"/>
      <c r="B47" s="56" t="s">
        <v>15</v>
      </c>
      <c r="C47" s="57"/>
      <c r="D47" s="58"/>
      <c r="E47" s="58"/>
      <c r="F47" s="59"/>
    </row>
    <row r="48" spans="1:13" ht="15" thickBot="1" x14ac:dyDescent="0.2">
      <c r="A48" s="15">
        <v>8</v>
      </c>
      <c r="B48" s="65" t="s">
        <v>44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15">
      <c r="B49" s="14" t="s">
        <v>21</v>
      </c>
      <c r="C49" s="60">
        <f>MIN(C50:C52)</f>
        <v>0</v>
      </c>
      <c r="D49" s="25" t="s">
        <v>31</v>
      </c>
      <c r="E49" s="15"/>
      <c r="F49" s="15"/>
    </row>
    <row r="50" spans="1:6" x14ac:dyDescent="0.15">
      <c r="B50" s="5" t="s">
        <v>30</v>
      </c>
      <c r="C50" s="25"/>
      <c r="D50" s="25" t="s">
        <v>31</v>
      </c>
      <c r="E50" s="25">
        <v>2</v>
      </c>
      <c r="F50" s="26" t="e">
        <f>($C$49/C50)*E50</f>
        <v>#DIV/0!</v>
      </c>
    </row>
    <row r="51" spans="1:6" x14ac:dyDescent="0.15">
      <c r="B51" s="3" t="s">
        <v>3</v>
      </c>
      <c r="C51" s="25"/>
      <c r="D51" s="25" t="s">
        <v>31</v>
      </c>
      <c r="E51" s="25">
        <f>E50</f>
        <v>2</v>
      </c>
      <c r="F51" s="26" t="e">
        <f>($C$49/C51)*E51</f>
        <v>#DIV/0!</v>
      </c>
    </row>
    <row r="52" spans="1:6" x14ac:dyDescent="0.15">
      <c r="A52" s="61"/>
      <c r="B52" s="62" t="s">
        <v>4</v>
      </c>
      <c r="C52" s="63"/>
      <c r="D52" s="25" t="s">
        <v>31</v>
      </c>
      <c r="E52" s="63">
        <f>E50</f>
        <v>2</v>
      </c>
      <c r="F52" s="64" t="e">
        <f>($C$49/C52)*E52</f>
        <v>#DIV/0!</v>
      </c>
    </row>
    <row r="53" spans="1:6" x14ac:dyDescent="0.15">
      <c r="A53" s="55"/>
      <c r="B53" s="56" t="s">
        <v>17</v>
      </c>
      <c r="C53" s="57"/>
      <c r="D53" s="58"/>
      <c r="E53" s="58"/>
      <c r="F53" s="59"/>
    </row>
    <row r="54" spans="1:6" ht="15" thickBot="1" x14ac:dyDescent="0.2">
      <c r="A54" s="15">
        <v>9</v>
      </c>
      <c r="B54" s="65" t="s">
        <v>45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15">
      <c r="B55" s="14" t="s">
        <v>21</v>
      </c>
      <c r="C55" s="60">
        <f>MAX(C56:C58)</f>
        <v>0</v>
      </c>
      <c r="D55" s="25" t="s">
        <v>31</v>
      </c>
      <c r="E55" s="15"/>
      <c r="F55" s="15"/>
    </row>
    <row r="56" spans="1:6" x14ac:dyDescent="0.15">
      <c r="B56" s="5" t="s">
        <v>30</v>
      </c>
      <c r="C56" s="25"/>
      <c r="D56" s="25" t="s">
        <v>31</v>
      </c>
      <c r="E56" s="25">
        <v>2</v>
      </c>
      <c r="F56" s="26" t="e">
        <f>(C56/$C$55)*E56</f>
        <v>#DIV/0!</v>
      </c>
    </row>
    <row r="57" spans="1:6" x14ac:dyDescent="0.15">
      <c r="B57" s="3" t="s">
        <v>3</v>
      </c>
      <c r="C57" s="25"/>
      <c r="D57" s="25" t="s">
        <v>31</v>
      </c>
      <c r="E57" s="25">
        <f>E56</f>
        <v>2</v>
      </c>
      <c r="F57" s="26" t="e">
        <f>(C57/$C$55)*E57</f>
        <v>#DIV/0!</v>
      </c>
    </row>
    <row r="58" spans="1:6" x14ac:dyDescent="0.15">
      <c r="A58" s="61"/>
      <c r="B58" s="62" t="s">
        <v>4</v>
      </c>
      <c r="C58" s="63"/>
      <c r="D58" s="25" t="s">
        <v>31</v>
      </c>
      <c r="E58" s="63">
        <f>E56</f>
        <v>2</v>
      </c>
      <c r="F58" s="64" t="e">
        <f>(C58/$C$55)*E58</f>
        <v>#DIV/0!</v>
      </c>
    </row>
    <row r="59" spans="1:6" x14ac:dyDescent="0.15">
      <c r="A59" s="55"/>
      <c r="B59" s="56" t="s">
        <v>15</v>
      </c>
      <c r="C59" s="57"/>
      <c r="D59" s="58"/>
      <c r="E59" s="58"/>
      <c r="F59" s="59"/>
    </row>
    <row r="60" spans="1:6" ht="15" thickBot="1" x14ac:dyDescent="0.2">
      <c r="A60" s="15">
        <v>10</v>
      </c>
      <c r="B60" s="65" t="s">
        <v>46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6" x14ac:dyDescent="0.15">
      <c r="B61" s="14" t="s">
        <v>21</v>
      </c>
      <c r="C61" s="60">
        <f>MIN(C62:C64)</f>
        <v>0</v>
      </c>
      <c r="D61" s="66" t="s">
        <v>34</v>
      </c>
      <c r="E61" s="15"/>
      <c r="F61" s="15"/>
    </row>
    <row r="62" spans="1:6" x14ac:dyDescent="0.15">
      <c r="B62" s="5" t="s">
        <v>30</v>
      </c>
      <c r="C62" s="25"/>
      <c r="D62" s="25" t="str">
        <f>D61</f>
        <v>mm/min</v>
      </c>
      <c r="E62" s="25">
        <v>2</v>
      </c>
      <c r="F62" s="26" t="e">
        <f>($C$61/C62)*E62</f>
        <v>#DIV/0!</v>
      </c>
    </row>
    <row r="63" spans="1:6" x14ac:dyDescent="0.15">
      <c r="B63" s="3" t="s">
        <v>3</v>
      </c>
      <c r="C63" s="25"/>
      <c r="D63" s="25" t="str">
        <f>D62</f>
        <v>mm/min</v>
      </c>
      <c r="E63" s="25">
        <f>E62</f>
        <v>2</v>
      </c>
      <c r="F63" s="26" t="e">
        <f>($C$61/C63)*E63</f>
        <v>#DIV/0!</v>
      </c>
    </row>
    <row r="64" spans="1:6" x14ac:dyDescent="0.15">
      <c r="A64" s="61"/>
      <c r="B64" s="62" t="s">
        <v>4</v>
      </c>
      <c r="C64" s="63"/>
      <c r="D64" s="63" t="str">
        <f>D63</f>
        <v>mm/min</v>
      </c>
      <c r="E64" s="63">
        <f>E62</f>
        <v>2</v>
      </c>
      <c r="F64" s="64" t="e">
        <f>($C$61/C64)*E64</f>
        <v>#DIV/0!</v>
      </c>
    </row>
    <row r="65" spans="1:6" x14ac:dyDescent="0.15">
      <c r="A65" s="55"/>
      <c r="B65" s="56" t="s">
        <v>17</v>
      </c>
      <c r="C65" s="57"/>
      <c r="D65" s="58"/>
      <c r="E65" s="58"/>
      <c r="F65" s="59"/>
    </row>
    <row r="66" spans="1:6" ht="15" thickBot="1" x14ac:dyDescent="0.2">
      <c r="A66" s="15">
        <v>11</v>
      </c>
      <c r="B66" s="65" t="s">
        <v>47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15">
      <c r="B67" s="14" t="s">
        <v>21</v>
      </c>
      <c r="C67" s="60">
        <f t="shared" ref="C67:C73" si="1">IF(B65="MAXIMALIZAČNÍ KRITÉRIUM:",MAX(C68:C70),MIN(C68:C70))</f>
        <v>0</v>
      </c>
      <c r="D67" s="66" t="s">
        <v>34</v>
      </c>
      <c r="E67" s="15"/>
      <c r="F67" s="15"/>
    </row>
    <row r="68" spans="1:6" x14ac:dyDescent="0.15">
      <c r="B68" s="5" t="s">
        <v>30</v>
      </c>
      <c r="C68" s="25"/>
      <c r="D68" s="25" t="str">
        <f>D67</f>
        <v>mm/min</v>
      </c>
      <c r="E68" s="25">
        <v>2</v>
      </c>
      <c r="F68" s="26" t="e">
        <f>IF(B65="MAXIMALIZAČNÍ KRITÉRIUM:",(C68/C67)*E68,(C67/C68)*E68)</f>
        <v>#DIV/0!</v>
      </c>
    </row>
    <row r="69" spans="1:6" x14ac:dyDescent="0.15">
      <c r="B69" s="3" t="s">
        <v>3</v>
      </c>
      <c r="C69" s="25"/>
      <c r="D69" s="25" t="str">
        <f>D68</f>
        <v>mm/min</v>
      </c>
      <c r="E69" s="25">
        <f>E68</f>
        <v>2</v>
      </c>
      <c r="F69" s="26" t="e">
        <f>IF(B65="MAXIMALIZAČNÍ KRITÉRIUM:",(C69/C67)*E69,(C67/C69)*E69)</f>
        <v>#DIV/0!</v>
      </c>
    </row>
    <row r="70" spans="1:6" x14ac:dyDescent="0.15">
      <c r="A70" s="61"/>
      <c r="B70" s="62" t="s">
        <v>4</v>
      </c>
      <c r="C70" s="63"/>
      <c r="D70" s="63" t="str">
        <f>D69</f>
        <v>mm/min</v>
      </c>
      <c r="E70" s="63">
        <f>E68</f>
        <v>2</v>
      </c>
      <c r="F70" s="64" t="e">
        <f>IF(B65="MAXIMALIZAČNÍ KRITÉRIUM:",(C70/C67)*E70,(C67/C70)*E70)</f>
        <v>#DIV/0!</v>
      </c>
    </row>
    <row r="71" spans="1:6" x14ac:dyDescent="0.15">
      <c r="A71" s="55"/>
      <c r="B71" s="56" t="s">
        <v>17</v>
      </c>
      <c r="C71" s="57"/>
      <c r="D71" s="58"/>
      <c r="E71" s="58"/>
      <c r="F71" s="59"/>
    </row>
    <row r="72" spans="1:6" ht="15" thickBot="1" x14ac:dyDescent="0.2">
      <c r="A72" s="15">
        <v>12</v>
      </c>
      <c r="B72" s="65" t="s">
        <v>48</v>
      </c>
      <c r="C72" s="24" t="s">
        <v>18</v>
      </c>
      <c r="D72" s="24" t="s">
        <v>19</v>
      </c>
      <c r="E72" s="24" t="s">
        <v>1</v>
      </c>
      <c r="F72" s="24" t="s">
        <v>20</v>
      </c>
    </row>
    <row r="73" spans="1:6" x14ac:dyDescent="0.15">
      <c r="B73" s="14" t="s">
        <v>21</v>
      </c>
      <c r="C73" s="60">
        <f t="shared" si="1"/>
        <v>0</v>
      </c>
      <c r="D73" s="25" t="s">
        <v>33</v>
      </c>
      <c r="E73" s="15"/>
      <c r="F73" s="15"/>
    </row>
    <row r="74" spans="1:6" x14ac:dyDescent="0.15">
      <c r="B74" s="5" t="s">
        <v>30</v>
      </c>
      <c r="C74" s="25"/>
      <c r="D74" s="25" t="str">
        <f>D73</f>
        <v>kW</v>
      </c>
      <c r="E74" s="25">
        <v>3</v>
      </c>
      <c r="F74" s="26" t="e">
        <f>IF(B71="MAXIMALIZAČNÍ KRITÉRIUM:",(C74/C73)*E74,(C73/C74)*E74)</f>
        <v>#DIV/0!</v>
      </c>
    </row>
    <row r="75" spans="1:6" x14ac:dyDescent="0.15">
      <c r="B75" s="3" t="s">
        <v>3</v>
      </c>
      <c r="C75" s="25"/>
      <c r="D75" s="25" t="str">
        <f>D74</f>
        <v>kW</v>
      </c>
      <c r="E75" s="25">
        <f>E74</f>
        <v>3</v>
      </c>
      <c r="F75" s="26" t="e">
        <f>IF(B71="MAXIMALIZAČNÍ KRITÉRIUM:",(C75/C73)*E75,(C73/C75)*E75)</f>
        <v>#DIV/0!</v>
      </c>
    </row>
    <row r="76" spans="1:6" x14ac:dyDescent="0.15">
      <c r="A76" s="61"/>
      <c r="B76" s="62" t="s">
        <v>4</v>
      </c>
      <c r="C76" s="63"/>
      <c r="D76" s="63" t="str">
        <f>D75</f>
        <v>kW</v>
      </c>
      <c r="E76" s="63">
        <f>E75</f>
        <v>3</v>
      </c>
      <c r="F76" s="64" t="e">
        <f>IF(B71="MAXIMALIZAČNÍ KRITÉRIUM:",(C76/C73)*E76,(C73/C76)*E76)</f>
        <v>#DIV/0!</v>
      </c>
    </row>
    <row r="77" spans="1:6" x14ac:dyDescent="0.15">
      <c r="A77" s="55"/>
      <c r="B77" s="56" t="s">
        <v>17</v>
      </c>
      <c r="C77" s="57"/>
      <c r="D77" s="58"/>
      <c r="E77" s="58"/>
      <c r="F77" s="59"/>
    </row>
    <row r="78" spans="1:6" ht="15" thickBot="1" x14ac:dyDescent="0.2">
      <c r="A78" s="15">
        <v>13</v>
      </c>
      <c r="B78" s="65" t="s">
        <v>49</v>
      </c>
      <c r="C78" s="24" t="s">
        <v>18</v>
      </c>
      <c r="D78" s="24" t="s">
        <v>19</v>
      </c>
      <c r="E78" s="24" t="s">
        <v>1</v>
      </c>
      <c r="F78" s="24" t="s">
        <v>20</v>
      </c>
    </row>
    <row r="79" spans="1:6" x14ac:dyDescent="0.15">
      <c r="B79" s="14" t="s">
        <v>21</v>
      </c>
      <c r="C79" s="60">
        <f t="shared" ref="C79" si="2">IF(B77="MAXIMALIZAČNÍ KRITÉRIUM:",MAX(C80:C82),MIN(C80:C82))</f>
        <v>0</v>
      </c>
      <c r="D79" s="68" t="s">
        <v>35</v>
      </c>
      <c r="E79" s="15"/>
      <c r="F79" s="15"/>
    </row>
    <row r="80" spans="1:6" x14ac:dyDescent="0.15">
      <c r="B80" s="5" t="s">
        <v>30</v>
      </c>
      <c r="C80" s="25"/>
      <c r="D80" s="25" t="str">
        <f>D79</f>
        <v>ot/min</v>
      </c>
      <c r="E80" s="25">
        <v>2</v>
      </c>
      <c r="F80" s="26" t="e">
        <f>IF(B77="MAXIMALIZAČNÍ KRITÉRIUM:",(C80/C79)*E80,(C79/C80)*E80)</f>
        <v>#DIV/0!</v>
      </c>
    </row>
    <row r="81" spans="1:6" x14ac:dyDescent="0.15">
      <c r="B81" s="3" t="s">
        <v>3</v>
      </c>
      <c r="C81" s="25"/>
      <c r="D81" s="25" t="str">
        <f>D80</f>
        <v>ot/min</v>
      </c>
      <c r="E81" s="25">
        <f>E80</f>
        <v>2</v>
      </c>
      <c r="F81" s="26" t="e">
        <f>IF(B77="MAXIMALIZAČNÍ KRITÉRIUM:",(C81/C79)*E81,(C79/C81)*E81)</f>
        <v>#DIV/0!</v>
      </c>
    </row>
    <row r="82" spans="1:6" x14ac:dyDescent="0.15">
      <c r="A82" s="61"/>
      <c r="B82" s="62" t="s">
        <v>4</v>
      </c>
      <c r="C82" s="63"/>
      <c r="D82" s="63" t="str">
        <f>D81</f>
        <v>ot/min</v>
      </c>
      <c r="E82" s="63">
        <f>E81</f>
        <v>2</v>
      </c>
      <c r="F82" s="64" t="e">
        <f>IF(B77="MAXIMALIZAČNÍ KRITÉRIUM:",(C82/C79)*E82,(C79/C82)*E82)</f>
        <v>#DIV/0!</v>
      </c>
    </row>
    <row r="83" spans="1:6" x14ac:dyDescent="0.15">
      <c r="A83" s="55"/>
      <c r="B83" s="56" t="s">
        <v>15</v>
      </c>
      <c r="C83" s="57"/>
      <c r="D83" s="58"/>
      <c r="E83" s="58"/>
      <c r="F83" s="59"/>
    </row>
    <row r="84" spans="1:6" ht="15" thickBot="1" x14ac:dyDescent="0.2">
      <c r="A84" s="15">
        <v>14</v>
      </c>
      <c r="B84" s="65" t="s">
        <v>49</v>
      </c>
      <c r="C84" s="24" t="s">
        <v>18</v>
      </c>
      <c r="D84" s="24" t="s">
        <v>19</v>
      </c>
      <c r="E84" s="24" t="s">
        <v>1</v>
      </c>
      <c r="F84" s="24" t="s">
        <v>20</v>
      </c>
    </row>
    <row r="85" spans="1:6" x14ac:dyDescent="0.15">
      <c r="B85" s="14" t="s">
        <v>21</v>
      </c>
      <c r="C85" s="60">
        <f>MIN(C86:C88)</f>
        <v>0</v>
      </c>
      <c r="D85" s="68" t="s">
        <v>35</v>
      </c>
      <c r="E85" s="15"/>
      <c r="F85" s="15"/>
    </row>
    <row r="86" spans="1:6" x14ac:dyDescent="0.15">
      <c r="B86" s="5" t="s">
        <v>30</v>
      </c>
      <c r="C86" s="25"/>
      <c r="D86" s="25" t="str">
        <f>D85</f>
        <v>ot/min</v>
      </c>
      <c r="E86" s="25">
        <v>2</v>
      </c>
      <c r="F86" s="26" t="e">
        <f>($C$85/C86)*E86</f>
        <v>#DIV/0!</v>
      </c>
    </row>
    <row r="87" spans="1:6" x14ac:dyDescent="0.15">
      <c r="B87" s="3" t="s">
        <v>3</v>
      </c>
      <c r="C87" s="25"/>
      <c r="D87" s="25" t="str">
        <f>D86</f>
        <v>ot/min</v>
      </c>
      <c r="E87" s="25">
        <f>E86</f>
        <v>2</v>
      </c>
      <c r="F87" s="26" t="e">
        <f>($C$85/C87)*E87</f>
        <v>#DIV/0!</v>
      </c>
    </row>
    <row r="88" spans="1:6" x14ac:dyDescent="0.15">
      <c r="A88" s="61"/>
      <c r="B88" s="62" t="s">
        <v>4</v>
      </c>
      <c r="C88" s="63"/>
      <c r="D88" s="63" t="str">
        <f>D87</f>
        <v>ot/min</v>
      </c>
      <c r="E88" s="63">
        <f>E87</f>
        <v>2</v>
      </c>
      <c r="F88" s="64" t="e">
        <f>($C$85/C88)*E88</f>
        <v>#DIV/0!</v>
      </c>
    </row>
    <row r="89" spans="1:6" x14ac:dyDescent="0.15">
      <c r="A89" s="55"/>
      <c r="B89" s="56" t="s">
        <v>17</v>
      </c>
      <c r="C89" s="57"/>
      <c r="D89" s="58"/>
      <c r="E89" s="58"/>
      <c r="F89" s="59"/>
    </row>
    <row r="90" spans="1:6" ht="15" thickBot="1" x14ac:dyDescent="0.2">
      <c r="A90" s="15">
        <v>15</v>
      </c>
      <c r="B90" s="65" t="s">
        <v>50</v>
      </c>
      <c r="C90" s="24" t="s">
        <v>18</v>
      </c>
      <c r="D90" s="24" t="s">
        <v>19</v>
      </c>
      <c r="E90" s="24" t="s">
        <v>1</v>
      </c>
      <c r="F90" s="24" t="s">
        <v>20</v>
      </c>
    </row>
    <row r="91" spans="1:6" x14ac:dyDescent="0.15">
      <c r="B91" s="14" t="s">
        <v>21</v>
      </c>
      <c r="C91" s="60">
        <f t="shared" ref="C91" si="3">IF(B89="MAXIMALIZAČNÍ KRITÉRIUM:",MAX(C92:C94),MIN(C92:C94))</f>
        <v>0</v>
      </c>
      <c r="D91" s="25" t="s">
        <v>32</v>
      </c>
      <c r="E91" s="15"/>
      <c r="F91" s="15"/>
    </row>
    <row r="92" spans="1:6" x14ac:dyDescent="0.15">
      <c r="B92" s="5" t="s">
        <v>30</v>
      </c>
      <c r="C92" s="25"/>
      <c r="D92" s="25" t="str">
        <f>D91</f>
        <v>Nm</v>
      </c>
      <c r="E92" s="25">
        <v>2</v>
      </c>
      <c r="F92" s="26" t="e">
        <f>IF(B89="MAXIMALIZAČNÍ KRITÉRIUM:",(C92/C91)*E92,(C91/C92)*E92)</f>
        <v>#DIV/0!</v>
      </c>
    </row>
    <row r="93" spans="1:6" x14ac:dyDescent="0.15">
      <c r="B93" s="3" t="s">
        <v>3</v>
      </c>
      <c r="C93" s="25"/>
      <c r="D93" s="25" t="str">
        <f>D92</f>
        <v>Nm</v>
      </c>
      <c r="E93" s="25">
        <f>E92</f>
        <v>2</v>
      </c>
      <c r="F93" s="26" t="e">
        <f>IF(B89="MAXIMALIZAČNÍ KRITÉRIUM:",(C93/C91)*E93,(C91/C93)*E93)</f>
        <v>#DIV/0!</v>
      </c>
    </row>
    <row r="94" spans="1:6" x14ac:dyDescent="0.15">
      <c r="A94" s="61"/>
      <c r="B94" s="62" t="s">
        <v>4</v>
      </c>
      <c r="C94" s="63"/>
      <c r="D94" s="63" t="str">
        <f>D93</f>
        <v>Nm</v>
      </c>
      <c r="E94" s="63">
        <f>E93</f>
        <v>2</v>
      </c>
      <c r="F94" s="64" t="e">
        <f>IF(B89="MAXIMALIZAČNÍ KRITÉRIUM:",(C94/C91)*E94,(C91/C94)*E94)</f>
        <v>#DIV/0!</v>
      </c>
    </row>
    <row r="95" spans="1:6" x14ac:dyDescent="0.15">
      <c r="A95" s="55"/>
      <c r="B95" s="56" t="s">
        <v>17</v>
      </c>
      <c r="C95" s="57"/>
      <c r="D95" s="58"/>
      <c r="E95" s="58"/>
      <c r="F95" s="59"/>
    </row>
    <row r="96" spans="1:6" ht="15" thickBot="1" x14ac:dyDescent="0.2">
      <c r="A96" s="15">
        <v>16</v>
      </c>
      <c r="B96" s="65" t="s">
        <v>51</v>
      </c>
      <c r="C96" s="24" t="s">
        <v>18</v>
      </c>
      <c r="D96" s="24" t="s">
        <v>19</v>
      </c>
      <c r="E96" s="24" t="s">
        <v>1</v>
      </c>
      <c r="F96" s="24" t="s">
        <v>20</v>
      </c>
    </row>
    <row r="97" spans="1:13" x14ac:dyDescent="0.15">
      <c r="B97" s="14" t="s">
        <v>21</v>
      </c>
      <c r="C97" s="60">
        <f t="shared" ref="C97" si="4">IF(B95="MAXIMALIZAČNÍ KRITÉRIUM:",MAX(C98:C100),MIN(C98:C100))</f>
        <v>0</v>
      </c>
      <c r="D97" s="25" t="s">
        <v>32</v>
      </c>
      <c r="E97" s="15"/>
      <c r="F97" s="15"/>
    </row>
    <row r="98" spans="1:13" x14ac:dyDescent="0.15">
      <c r="B98" s="5" t="s">
        <v>30</v>
      </c>
      <c r="C98" s="25"/>
      <c r="D98" s="25" t="str">
        <f>D97</f>
        <v>Nm</v>
      </c>
      <c r="E98" s="25">
        <v>2</v>
      </c>
      <c r="F98" s="26" t="e">
        <f>IF(B95="MAXIMALIZAČNÍ KRITÉRIUM:",(C98/C97)*E98,(C97/C98)*E98)</f>
        <v>#DIV/0!</v>
      </c>
    </row>
    <row r="99" spans="1:13" x14ac:dyDescent="0.15">
      <c r="B99" s="3" t="s">
        <v>3</v>
      </c>
      <c r="C99" s="25"/>
      <c r="D99" s="25" t="str">
        <f>D98</f>
        <v>Nm</v>
      </c>
      <c r="E99" s="25">
        <f>E98</f>
        <v>2</v>
      </c>
      <c r="F99" s="26" t="e">
        <f>IF(B95="MAXIMALIZAČNÍ KRITÉRIUM:",(C99/C97)*E99,(C97/C99)*E99)</f>
        <v>#DIV/0!</v>
      </c>
    </row>
    <row r="100" spans="1:13" x14ac:dyDescent="0.15">
      <c r="A100" s="61"/>
      <c r="B100" s="62" t="s">
        <v>4</v>
      </c>
      <c r="C100" s="63"/>
      <c r="D100" s="63" t="str">
        <f>D99</f>
        <v>Nm</v>
      </c>
      <c r="E100" s="63">
        <f>E99</f>
        <v>2</v>
      </c>
      <c r="F100" s="64" t="e">
        <f>IF(B95="MAXIMALIZAČNÍ KRITÉRIUM:",(C100/C97)*E100,(C97/C100)*E100)</f>
        <v>#DIV/0!</v>
      </c>
    </row>
    <row r="101" spans="1:13" x14ac:dyDescent="0.15">
      <c r="A101" s="55"/>
      <c r="B101" s="56" t="s">
        <v>17</v>
      </c>
      <c r="C101" s="57"/>
      <c r="D101" s="58"/>
      <c r="E101" s="58"/>
      <c r="F101" s="59"/>
    </row>
    <row r="102" spans="1:13" ht="15" thickBot="1" x14ac:dyDescent="0.2">
      <c r="A102" s="15">
        <v>17</v>
      </c>
      <c r="B102" s="65" t="s">
        <v>52</v>
      </c>
      <c r="C102" s="24" t="s">
        <v>18</v>
      </c>
      <c r="D102" s="24" t="s">
        <v>19</v>
      </c>
      <c r="E102" s="24" t="s">
        <v>1</v>
      </c>
      <c r="F102" s="24" t="s">
        <v>20</v>
      </c>
    </row>
    <row r="103" spans="1:13" x14ac:dyDescent="0.15">
      <c r="B103" s="14" t="s">
        <v>21</v>
      </c>
      <c r="C103" s="60">
        <f t="shared" ref="C103" si="5">IF(B101="MAXIMALIZAČNÍ KRITÉRIUM:",MAX(C104:C106),MIN(C104:C106))</f>
        <v>0</v>
      </c>
      <c r="D103" s="25" t="s">
        <v>53</v>
      </c>
      <c r="E103" s="15"/>
      <c r="F103" s="15"/>
    </row>
    <row r="104" spans="1:13" x14ac:dyDescent="0.15">
      <c r="B104" s="5" t="s">
        <v>30</v>
      </c>
      <c r="C104" s="25"/>
      <c r="D104" s="25" t="str">
        <f>D103</f>
        <v>kg</v>
      </c>
      <c r="E104" s="25">
        <v>3</v>
      </c>
      <c r="F104" s="26" t="e">
        <f>IF(B101="MAXIMALIZAČNÍ KRITÉRIUM:",(C104/C103)*E104,(C103/C104)*E104)</f>
        <v>#DIV/0!</v>
      </c>
    </row>
    <row r="105" spans="1:13" x14ac:dyDescent="0.15">
      <c r="B105" s="3" t="s">
        <v>3</v>
      </c>
      <c r="C105" s="25"/>
      <c r="D105" s="25" t="str">
        <f>D104</f>
        <v>kg</v>
      </c>
      <c r="E105" s="25">
        <f>E104</f>
        <v>3</v>
      </c>
      <c r="F105" s="26" t="e">
        <f>IF(B101="MAXIMALIZAČNÍ KRITÉRIUM:",(C105/C103)*E105,(C103/C105)*E105)</f>
        <v>#DIV/0!</v>
      </c>
      <c r="M105" s="3" t="s">
        <v>37</v>
      </c>
    </row>
    <row r="106" spans="1:13" ht="15" thickBot="1" x14ac:dyDescent="0.2">
      <c r="A106" s="61"/>
      <c r="B106" s="62" t="s">
        <v>4</v>
      </c>
      <c r="C106" s="63"/>
      <c r="D106" s="63" t="str">
        <f>D105</f>
        <v>kg</v>
      </c>
      <c r="E106" s="63">
        <f>E105</f>
        <v>3</v>
      </c>
      <c r="F106" s="64" t="e">
        <f>IF(B101="MAXIMALIZAČNÍ KRITÉRIUM:",(C106/C103)*E106,(C103/C106)*E106)</f>
        <v>#DIV/0!</v>
      </c>
    </row>
    <row r="107" spans="1:13" ht="15" thickBot="1" x14ac:dyDescent="0.2">
      <c r="A107" s="47"/>
      <c r="B107" s="48" t="s">
        <v>12</v>
      </c>
      <c r="C107" s="49"/>
      <c r="D107" s="54"/>
      <c r="E107" s="50">
        <f>E8+E14+E20+E26+E32+E38+E44+E50+E56+E62+E68+E74+E80+E86+E92+E98+E104</f>
        <v>40</v>
      </c>
      <c r="F107" s="51"/>
    </row>
    <row r="108" spans="1:13" x14ac:dyDescent="0.15">
      <c r="B108" s="14"/>
      <c r="C108" s="26"/>
      <c r="D108" s="25"/>
      <c r="E108" s="25"/>
      <c r="F108" s="25"/>
    </row>
    <row r="109" spans="1:13" x14ac:dyDescent="0.15">
      <c r="B109" s="5" t="s">
        <v>30</v>
      </c>
      <c r="C109" s="26"/>
      <c r="D109" s="25"/>
      <c r="E109" s="25"/>
      <c r="F109" s="26" t="e">
        <f>F8+F14+F20+F26+F32+F38+F44+F50+F56+F62+F68+F74+F80+F86+F92+F98+F104</f>
        <v>#DIV/0!</v>
      </c>
    </row>
    <row r="110" spans="1:13" x14ac:dyDescent="0.15">
      <c r="B110" s="3" t="s">
        <v>3</v>
      </c>
      <c r="C110" s="26"/>
      <c r="D110" s="25"/>
      <c r="E110" s="25"/>
      <c r="F110" s="26" t="e">
        <f>F9+F15+F21+F27+F33+F39+F45+F51+F57+F63+F69+F75+F81+F87+F93+F99+F105</f>
        <v>#DIV/0!</v>
      </c>
    </row>
    <row r="111" spans="1:13" x14ac:dyDescent="0.15">
      <c r="B111" s="3" t="s">
        <v>4</v>
      </c>
      <c r="C111" s="26"/>
      <c r="D111" s="25"/>
      <c r="E111" s="25"/>
      <c r="F111" s="26" t="e">
        <f>F10+F16+F22+F28+F34+F40+F46+F52+F58+F64+F70+F76+F82+F88+F94+F100+F106</f>
        <v>#DIV/0!</v>
      </c>
    </row>
    <row r="112" spans="1:13" x14ac:dyDescent="0.15">
      <c r="C112" s="27"/>
      <c r="D112" s="27"/>
      <c r="E112" s="25"/>
      <c r="F112" s="26"/>
    </row>
    <row r="113" spans="2:6" x14ac:dyDescent="0.15">
      <c r="B113" s="41" t="s">
        <v>8</v>
      </c>
    </row>
    <row r="115" spans="2:6" x14ac:dyDescent="0.15">
      <c r="B115" s="38" t="s">
        <v>13</v>
      </c>
      <c r="C115" s="30"/>
      <c r="D115" s="30"/>
      <c r="E115" s="30"/>
      <c r="F115" s="30"/>
    </row>
    <row r="116" spans="2:6" x14ac:dyDescent="0.15">
      <c r="B116" s="39" t="s">
        <v>22</v>
      </c>
      <c r="C116" s="30"/>
      <c r="D116" s="30"/>
      <c r="E116" s="30"/>
      <c r="F116" s="30"/>
    </row>
    <row r="117" spans="2:6" x14ac:dyDescent="0.15">
      <c r="B117" s="39" t="s">
        <v>23</v>
      </c>
      <c r="C117" s="30"/>
      <c r="D117" s="30"/>
      <c r="E117" s="30"/>
      <c r="F117" s="30"/>
    </row>
    <row r="118" spans="2:6" x14ac:dyDescent="0.15">
      <c r="B118" s="39" t="s">
        <v>24</v>
      </c>
      <c r="C118" s="30"/>
      <c r="D118" s="30"/>
      <c r="E118" s="30"/>
      <c r="F118" s="30"/>
    </row>
    <row r="119" spans="2:6" x14ac:dyDescent="0.15">
      <c r="B119" s="39" t="s">
        <v>25</v>
      </c>
      <c r="C119" s="30"/>
      <c r="D119" s="30"/>
      <c r="E119" s="30"/>
      <c r="F119" s="30"/>
    </row>
    <row r="120" spans="2:6" x14ac:dyDescent="0.15">
      <c r="B120" s="30" t="s">
        <v>28</v>
      </c>
    </row>
  </sheetData>
  <sheetProtection selectLockedCells="1" selectUnlockedCells="1"/>
  <mergeCells count="1">
    <mergeCell ref="A4:F4"/>
  </mergeCells>
  <dataValidations count="1">
    <dataValidation type="list" allowBlank="1" showInputMessage="1" showErrorMessage="1" sqref="B5 B11 B17 B23 B29 B35 B65 B47 B41 B59 B101 B71 B77 B83 B89 B95 B53" xr:uid="{00000000-0002-0000-0200-000000000000}">
      <formula1>#REF!</formula1>
    </dataValidation>
  </dataValidation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Teams Podnikatelská Akademie</cp:lastModifiedBy>
  <dcterms:created xsi:type="dcterms:W3CDTF">2018-03-14T22:59:30Z</dcterms:created>
  <dcterms:modified xsi:type="dcterms:W3CDTF">2024-12-11T12:18:31Z</dcterms:modified>
</cp:coreProperties>
</file>